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223B2A7B-2E9C-4B43-A1D5-3C97C20D9267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72" i="371" l="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2" i="431"/>
  <c r="D20" i="431"/>
  <c r="E15" i="431"/>
  <c r="F10" i="431"/>
  <c r="F18" i="431"/>
  <c r="G13" i="431"/>
  <c r="G21" i="431"/>
  <c r="H16" i="431"/>
  <c r="I11" i="431"/>
  <c r="I19" i="431"/>
  <c r="J14" i="431"/>
  <c r="K9" i="431"/>
  <c r="K17" i="431"/>
  <c r="L12" i="431"/>
  <c r="L20" i="431"/>
  <c r="M15" i="431"/>
  <c r="N10" i="431"/>
  <c r="N18" i="431"/>
  <c r="O21" i="431"/>
  <c r="P16" i="431"/>
  <c r="Q11" i="431"/>
  <c r="Q19" i="431"/>
  <c r="D13" i="431"/>
  <c r="F19" i="431"/>
  <c r="H17" i="431"/>
  <c r="I20" i="431"/>
  <c r="K18" i="431"/>
  <c r="L21" i="431"/>
  <c r="N19" i="431"/>
  <c r="P9" i="431"/>
  <c r="K11" i="431"/>
  <c r="P10" i="431"/>
  <c r="C18" i="431"/>
  <c r="H9" i="431"/>
  <c r="K10" i="431"/>
  <c r="N11" i="431"/>
  <c r="Q12" i="431"/>
  <c r="M9" i="431"/>
  <c r="Q13" i="431"/>
  <c r="C11" i="431"/>
  <c r="C19" i="431"/>
  <c r="D14" i="431"/>
  <c r="E9" i="431"/>
  <c r="E17" i="431"/>
  <c r="F12" i="431"/>
  <c r="F20" i="431"/>
  <c r="G15" i="431"/>
  <c r="H10" i="431"/>
  <c r="H18" i="431"/>
  <c r="I13" i="431"/>
  <c r="I21" i="431"/>
  <c r="J16" i="431"/>
  <c r="L14" i="431"/>
  <c r="M17" i="431"/>
  <c r="N12" i="431"/>
  <c r="N20" i="431"/>
  <c r="P18" i="431"/>
  <c r="C12" i="431"/>
  <c r="C20" i="431"/>
  <c r="D15" i="431"/>
  <c r="E10" i="431"/>
  <c r="E18" i="431"/>
  <c r="F13" i="431"/>
  <c r="F21" i="431"/>
  <c r="G16" i="431"/>
  <c r="H11" i="431"/>
  <c r="H19" i="431"/>
  <c r="I14" i="431"/>
  <c r="J9" i="431"/>
  <c r="J17" i="431"/>
  <c r="K12" i="431"/>
  <c r="K20" i="431"/>
  <c r="L15" i="431"/>
  <c r="M10" i="431"/>
  <c r="M18" i="431"/>
  <c r="N13" i="431"/>
  <c r="N21" i="431"/>
  <c r="O16" i="431"/>
  <c r="P11" i="431"/>
  <c r="P19" i="431"/>
  <c r="Q14" i="431"/>
  <c r="O17" i="431"/>
  <c r="C14" i="431"/>
  <c r="E12" i="431"/>
  <c r="E20" i="431"/>
  <c r="F15" i="431"/>
  <c r="G18" i="431"/>
  <c r="I16" i="431"/>
  <c r="J19" i="431"/>
  <c r="L17" i="431"/>
  <c r="M20" i="431"/>
  <c r="O18" i="431"/>
  <c r="Q16" i="431"/>
  <c r="K15" i="431"/>
  <c r="P14" i="431"/>
  <c r="C13" i="431"/>
  <c r="C21" i="431"/>
  <c r="D16" i="431"/>
  <c r="E11" i="431"/>
  <c r="E19" i="431"/>
  <c r="F14" i="431"/>
  <c r="G9" i="431"/>
  <c r="G17" i="431"/>
  <c r="H12" i="431"/>
  <c r="H20" i="431"/>
  <c r="I15" i="431"/>
  <c r="J10" i="431"/>
  <c r="J18" i="431"/>
  <c r="K13" i="431"/>
  <c r="K21" i="431"/>
  <c r="L16" i="431"/>
  <c r="M11" i="431"/>
  <c r="M19" i="431"/>
  <c r="N14" i="431"/>
  <c r="O9" i="431"/>
  <c r="P12" i="431"/>
  <c r="P20" i="431"/>
  <c r="Q15" i="431"/>
  <c r="D17" i="431"/>
  <c r="G10" i="431"/>
  <c r="H21" i="431"/>
  <c r="J11" i="431"/>
  <c r="L9" i="431"/>
  <c r="M12" i="431"/>
  <c r="O10" i="431"/>
  <c r="P13" i="431"/>
  <c r="L10" i="431"/>
  <c r="O19" i="431"/>
  <c r="D9" i="431"/>
  <c r="H13" i="431"/>
  <c r="K14" i="431"/>
  <c r="N15" i="431"/>
  <c r="P21" i="431"/>
  <c r="M13" i="431"/>
  <c r="Q17" i="431"/>
  <c r="C15" i="431"/>
  <c r="D10" i="431"/>
  <c r="D18" i="431"/>
  <c r="E13" i="431"/>
  <c r="E21" i="431"/>
  <c r="F16" i="431"/>
  <c r="G11" i="431"/>
  <c r="G19" i="431"/>
  <c r="H14" i="431"/>
  <c r="I9" i="431"/>
  <c r="I17" i="431"/>
  <c r="J12" i="431"/>
  <c r="J20" i="431"/>
  <c r="L18" i="431"/>
  <c r="M21" i="431"/>
  <c r="N16" i="431"/>
  <c r="O11" i="431"/>
  <c r="Q9" i="431"/>
  <c r="C16" i="431"/>
  <c r="D11" i="431"/>
  <c r="D19" i="431"/>
  <c r="E14" i="431"/>
  <c r="F9" i="431"/>
  <c r="F17" i="431"/>
  <c r="G12" i="431"/>
  <c r="G20" i="431"/>
  <c r="H15" i="431"/>
  <c r="I10" i="431"/>
  <c r="I18" i="431"/>
  <c r="J13" i="431"/>
  <c r="J21" i="431"/>
  <c r="K16" i="431"/>
  <c r="L11" i="431"/>
  <c r="L19" i="431"/>
  <c r="M14" i="431"/>
  <c r="N9" i="431"/>
  <c r="N17" i="431"/>
  <c r="O12" i="431"/>
  <c r="O20" i="431"/>
  <c r="P15" i="431"/>
  <c r="Q10" i="431"/>
  <c r="Q18" i="431"/>
  <c r="O13" i="431"/>
  <c r="C10" i="431"/>
  <c r="D21" i="431"/>
  <c r="E16" i="431"/>
  <c r="F11" i="431"/>
  <c r="G14" i="431"/>
  <c r="I12" i="431"/>
  <c r="J15" i="431"/>
  <c r="L13" i="431"/>
  <c r="M16" i="431"/>
  <c r="O14" i="431"/>
  <c r="P17" i="431"/>
  <c r="Q20" i="431"/>
  <c r="K19" i="431"/>
  <c r="O15" i="431"/>
  <c r="Q21" i="431"/>
  <c r="S21" i="431" l="1"/>
  <c r="R21" i="431"/>
  <c r="S20" i="431"/>
  <c r="R20" i="431"/>
  <c r="R18" i="431"/>
  <c r="S18" i="431"/>
  <c r="S10" i="431"/>
  <c r="R10" i="431"/>
  <c r="S9" i="431"/>
  <c r="R9" i="431"/>
  <c r="R17" i="431"/>
  <c r="S17" i="431"/>
  <c r="R15" i="431"/>
  <c r="S15" i="431"/>
  <c r="R16" i="431"/>
  <c r="S16" i="431"/>
  <c r="S14" i="431"/>
  <c r="R14" i="431"/>
  <c r="S13" i="431"/>
  <c r="R13" i="431"/>
  <c r="S12" i="431"/>
  <c r="R12" i="431"/>
  <c r="S19" i="431"/>
  <c r="R19" i="431"/>
  <c r="S11" i="431"/>
  <c r="R11" i="431"/>
  <c r="O8" i="431"/>
  <c r="G8" i="431"/>
  <c r="N8" i="431"/>
  <c r="P8" i="431"/>
  <c r="K8" i="431"/>
  <c r="H8" i="431"/>
  <c r="E8" i="431"/>
  <c r="Q8" i="431"/>
  <c r="F8" i="431"/>
  <c r="D8" i="431"/>
  <c r="M8" i="431"/>
  <c r="C8" i="431"/>
  <c r="L8" i="431"/>
  <c r="I8" i="431"/>
  <c r="J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C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U3" i="347"/>
  <c r="Q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<sst xmlns="http://schemas.openxmlformats.org/spreadsheetml/2006/main" count="59116" uniqueCount="7072">
  <si>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</si>
  <si>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</si>
  <si>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</si>
  <si>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</si>
  <si>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</si>
  <si>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</si>
  <si>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</si>
  <si>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</si>
  <si>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</si>
  <si>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</si>
  <si>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</si>
  <si>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</si>
  <si>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</si>
  <si>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</si>
  <si>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</si>
  <si>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</si>
  <si>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</si>
  <si>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</si>
  <si>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</si>
  <si>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</si>
  <si>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</si>
  <si>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</si>
  <si>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</si>
  <si>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</si>
  <si>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</si>
  <si>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</si>
  <si>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</si>
  <si>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</si>
  <si>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</si>
  <si>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</si>
  <si>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</si>
  <si>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</si>
  <si>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</si>
  <si>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</si>
  <si>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</si>
  <si>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</si>
  <si>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</si>
  <si>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</si>
  <si>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</si>
  <si>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</si>
  <si>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</si>
  <si>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</si>
  <si>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</si>
  <si>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</si>
  <si>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</si>
  <si>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</si>
  <si>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</si>
  <si>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</si>
  <si>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</si>
  <si>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</si>
  <si>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</si>
  <si>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</si>
  <si>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</si>
  <si>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</si>
  <si>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</si>
  <si>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</si>
  <si>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</si>
  <si>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</si>
  <si>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</si>
  <si>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</si>
  <si>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</si>
  <si>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</si>
  <si>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</si>
  <si>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</si>
  <si>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</si>
  <si>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</si>
  <si>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</si>
  <si>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</si>
  <si>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</si>
  <si>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</si>
  <si>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</si>
  <si>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</si>
  <si>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</si>
  <si>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</si>
  <si>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</si>
  <si>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</si>
  <si>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</si>
  <si>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</si>
  <si>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</si>
  <si>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</si>
  <si>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</si>
  <si>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</si>
  <si>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</si>
  <si>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</si>
  <si>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</si>
  <si>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</si>
  <si>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</si>
  <si>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</si>
  <si>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</si>
  <si>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</si>
  <si>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</si>
  <si>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</si>
  <si>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</si>
  <si>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</si>
  <si>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</si>
  <si>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</si>
  <si>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</si>
  <si>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</si>
  <si>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</si>
  <si>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</si>
  <si>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</si>
  <si>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</si>
  <si>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</si>
  <si>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</si>
  <si>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</si>
  <si>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</si>
  <si>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</si>
  <si>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</si>
  <si>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</si>
  <si>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</si>
  <si>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</si>
  <si>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</si>
  <si>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</si>
  <si>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</si>
  <si>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</si>
  <si>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</si>
  <si>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</si>
  <si>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</si>
  <si>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</si>
  <si>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</si>
  <si>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</si>
  <si>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</si>
  <si>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</si>
  <si>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</si>
  <si>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</si>
  <si>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</si>
  <si>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</si>
  <si>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</si>
  <si>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</si>
  <si>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</si>
  <si>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</si>
  <si>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</si>
  <si>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</si>
  <si>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</si>
  <si>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</si>
  <si>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</si>
  <si>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</si>
  <si>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</si>
  <si>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</si>
  <si>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</si>
  <si>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</si>
  <si>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</si>
  <si>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</si>
  <si>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</si>
  <si>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</si>
  <si>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</si>
  <si>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</si>
  <si>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</si>
  <si>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</si>
  <si>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</si>
  <si>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</si>
  <si>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</si>
  <si>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</si>
  <si>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</si>
  <si>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</si>
  <si>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</si>
  <si>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</si>
  <si>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</si>
  <si>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</si>
  <si>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</si>
  <si>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</si>
  <si>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</si>
  <si>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</si>
  <si>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</si>
  <si>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</si>
  <si>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</si>
  <si>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</si>
  <si>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</si>
  <si>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</si>
  <si>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</si>
  <si>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</si>
  <si>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</si>
  <si>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</si>
  <si>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</si>
  <si>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</si>
  <si>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</si>
  <si>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</si>
  <si>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</si>
  <si>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</si>
  <si>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</si>
  <si>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</si>
  <si>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</si>
  <si>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</si>
  <si>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</si>
  <si>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</si>
  <si>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</si>
  <si>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</si>
  <si>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</si>
  <si>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</si>
  <si>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</si>
  <si>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</si>
  <si>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</si>
  <si>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</si>
  <si>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</si>
  <si>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</si>
  <si>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</si>
  <si>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</si>
  <si>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</si>
  <si>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</si>
  <si>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</si>
  <si>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</si>
  <si>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</si>
  <si>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</si>
  <si>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</si>
  <si>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</si>
  <si>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</si>
  <si>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</si>
  <si>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</si>
  <si>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</si>
  <si>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</si>
  <si>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</si>
  <si>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</si>
  <si>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</si>
  <si>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</si>
  <si>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</si>
  <si>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</si>
  <si>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</si>
  <si>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</si>
  <si>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</si>
  <si>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</si>
  <si>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</si>
  <si>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</si>
  <si>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</si>
  <si>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</si>
  <si>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</si>
  <si>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</si>
  <si>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</si>
  <si>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</si>
  <si>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</si>
  <si>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</si>
  <si>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</si>
  <si>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</si>
  <si>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</si>
  <si>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</si>
  <si>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</si>
  <si>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</si>
  <si>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</si>
  <si>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</si>
  <si>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</si>
  <si>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</si>
  <si>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</si>
  <si>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</si>
  <si>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</si>
  <si>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</si>
  <si>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</si>
  <si>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</si>
  <si>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</si>
  <si>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</si>
  <si>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</si>
  <si>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</si>
  <si>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</si>
  <si>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</si>
  <si>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</si>
  <si>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</si>
  <si>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</si>
  <si>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</si>
  <si>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</si>
  <si>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</si>
  <si>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</si>
  <si>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</si>
  <si>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</si>
  <si>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</si>
  <si>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</si>
  <si>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</si>
  <si>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</si>
  <si>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</si>
  <si>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</si>
  <si>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</si>
  <si>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</si>
  <si>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</si>
  <si>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</si>
  <si>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</si>
  <si>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</si>
  <si>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</si>
  <si>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</si>
  <si>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</si>
  <si>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</si>
  <si>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</si>
  <si>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</si>
  <si>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</si>
  <si>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</si>
  <si>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</si>
  <si>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</si>
  <si>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</si>
  <si>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</si>
  <si>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</si>
  <si>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</si>
  <si>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</si>
  <si>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</si>
  <si>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</si>
  <si>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</si>
  <si>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</si>
  <si>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</si>
  <si>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</si>
  <si>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</si>
  <si>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</si>
  <si>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</si>
  <si>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</si>
  <si>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</si>
  <si>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</si>
  <si>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</si>
  <si>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</si>
  <si>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</si>
  <si>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</si>
  <si>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</si>
  <si>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</si>
  <si>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</si>
  <si>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</si>
  <si>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</si>
  <si>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</si>
  <si>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</si>
  <si>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</si>
  <si>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</si>
  <si>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</si>
  <si>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</si>
  <si>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</si>
  <si>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</si>
  <si>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</si>
  <si>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</si>
  <si>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</si>
  <si>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</si>
  <si>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</si>
  <si>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</si>
  <si>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</si>
  <si>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</si>
  <si>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</si>
  <si>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</si>
  <si>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</si>
  <si>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Klinika anesteziologie, resuscitace a intenzivní medicíny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</si>
  <si>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</si>
  <si>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</si>
  <si>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</si>
  <si>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</si>
  <si>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</si>
  <si>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</si>
  <si>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</si>
  <si>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</si>
  <si>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</si>
  <si>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</si>
  <si>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</si>
  <si>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</si>
  <si>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</si>
  <si>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</si>
  <si>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</si>
  <si>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</si>
  <si>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</si>
  <si>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</si>
  <si>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</si>
  <si>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</si>
  <si>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</si>
  <si>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</si>
  <si>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</si>
  <si>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</si>
  <si>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</si>
  <si>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</si>
  <si>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</si>
  <si>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</si>
  <si>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</si>
  <si>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</si>
  <si>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</si>
  <si>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50115068     ZPr - čidla ICP (Z522)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</si>
  <si>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</si>
  <si>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</si>
  <si>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</si>
  <si>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</si>
  <si>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</si>
  <si>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</si>
  <si>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</si>
  <si>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</si>
  <si>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</si>
  <si>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</si>
  <si>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</si>
  <si>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</si>
  <si>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</si>
  <si>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</si>
  <si>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</si>
  <si>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</si>
  <si>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</si>
  <si>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</si>
  <si>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</si>
  <si>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</si>
  <si>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</si>
  <si>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</si>
  <si>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</si>
  <si>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</si>
  <si>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</si>
  <si>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</si>
  <si>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</si>
  <si>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</si>
  <si>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</si>
  <si>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</si>
  <si>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</si>
  <si>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</si>
  <si>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</si>
  <si>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</si>
  <si>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</si>
  <si>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</si>
  <si>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</si>
  <si>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</si>
  <si>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</si>
  <si>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</si>
  <si>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</si>
  <si>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</si>
  <si>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</si>
  <si>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</si>
  <si>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</si>
  <si>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</si>
  <si>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</si>
  <si>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</si>
  <si>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</si>
  <si>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</si>
  <si>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</si>
  <si>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</si>
  <si>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</si>
  <si>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</si>
  <si>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</si>
  <si>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</si>
  <si>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</si>
  <si>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</si>
  <si>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</si>
  <si>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</si>
  <si>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51102028     Opravy zařízení hlas. a telekom. Služeb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</si>
  <si>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</si>
  <si>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</si>
  <si>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</si>
  <si>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</si>
  <si>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</si>
  <si>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</si>
  <si>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</si>
  <si>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</si>
  <si>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</si>
  <si>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</si>
  <si>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</si>
  <si>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</si>
  <si>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</si>
  <si>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</si>
  <si>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</si>
  <si>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</si>
  <si>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</si>
  <si>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</si>
  <si>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</si>
  <si>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</si>
  <si>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</si>
  <si>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</si>
  <si>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</si>
  <si>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</si>
  <si>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</si>
  <si>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</si>
  <si>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</si>
  <si>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</si>
  <si>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</si>
  <si>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</si>
  <si>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</si>
  <si>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</si>
  <si>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</si>
  <si>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</si>
  <si>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51874011     Zkoušky kvality</t>
  </si>
  <si>
    <t xml:space="preserve">                    51874018     Propagace, reklama, tisk (TM)</t>
  </si>
  <si>
    <t xml:space="preserve">                    51874020     Konference  - zajišť.dodavatelsky (ubyt., nájem, ostat.sl.)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</si>
  <si>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</si>
  <si>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</si>
  <si>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</si>
  <si>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</si>
  <si>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</si>
  <si>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</si>
  <si>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</si>
  <si>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</si>
  <si>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</si>
  <si>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</si>
  <si>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</si>
  <si>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</si>
  <si>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</si>
  <si>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</si>
  <si>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</si>
  <si>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</si>
  <si>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</si>
  <si>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</si>
  <si>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</si>
  <si>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</si>
  <si>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</si>
  <si>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</si>
  <si>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</si>
  <si>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</si>
  <si>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</si>
  <si>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</si>
  <si>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</si>
  <si>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</si>
  <si>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</si>
  <si>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</si>
  <si>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</si>
  <si>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</si>
  <si>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</si>
  <si>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</si>
  <si>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</si>
  <si>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</si>
  <si>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</si>
  <si>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</si>
  <si>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</si>
  <si>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</si>
  <si>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</si>
  <si>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</si>
  <si>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</si>
  <si>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</si>
  <si>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</si>
  <si>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</si>
  <si>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</si>
  <si>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</si>
  <si>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</si>
  <si>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</si>
  <si>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</si>
  <si>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</si>
  <si>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</si>
  <si>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</si>
  <si>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</si>
  <si>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</si>
  <si>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</si>
  <si>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</si>
  <si>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</si>
  <si>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</si>
  <si>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</si>
  <si>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</si>
  <si>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</si>
  <si>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</si>
  <si>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</si>
  <si>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</si>
  <si>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</si>
  <si>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</si>
  <si>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</si>
  <si>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</si>
  <si>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</si>
  <si>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</si>
  <si>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</si>
  <si>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</si>
  <si>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</si>
  <si>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</si>
  <si>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</si>
  <si>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</si>
  <si>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</si>
  <si>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</si>
  <si>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</si>
  <si>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</si>
  <si>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</si>
  <si>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</si>
  <si>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</si>
  <si>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</si>
  <si>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</si>
  <si>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</si>
  <si>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</si>
  <si>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</si>
  <si>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</si>
  <si>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</si>
  <si>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</si>
  <si>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</si>
  <si>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</si>
  <si>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</si>
  <si>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</si>
  <si>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</si>
  <si>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</si>
  <si>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</si>
  <si>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</si>
  <si>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</si>
  <si>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</si>
  <si>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</si>
  <si>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</si>
  <si>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</si>
  <si>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</si>
  <si>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</si>
  <si>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</si>
  <si>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</si>
  <si>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</si>
  <si>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</si>
  <si>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</si>
  <si>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</si>
  <si>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</si>
  <si>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</si>
  <si>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07</t>
  </si>
  <si>
    <t>KARIM: Klinika anesteziologie,resuscit. a int.med.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</si>
  <si>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</si>
  <si>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</si>
  <si>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</si>
  <si>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</si>
  <si>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</si>
  <si>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</si>
  <si>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</si>
  <si>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</si>
  <si>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</si>
  <si>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</si>
  <si>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</si>
  <si>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</si>
  <si>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</si>
  <si>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</si>
  <si>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</si>
  <si>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</si>
  <si>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</si>
  <si>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</si>
  <si>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</si>
  <si>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</si>
  <si>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</si>
  <si>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</si>
  <si>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</si>
  <si>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</si>
  <si>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</si>
  <si>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</si>
  <si>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</si>
  <si>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</si>
  <si>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</si>
  <si>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</si>
  <si>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</si>
  <si>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</si>
  <si>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</si>
  <si>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</si>
  <si>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</si>
  <si>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</si>
  <si>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</si>
  <si>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</si>
  <si>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</si>
  <si>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</si>
  <si>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</si>
  <si>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</si>
  <si>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</si>
  <si>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NIP, DIOP</t>
  </si>
  <si>
    <t>KARIM: NIP, DIOP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</si>
  <si>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</si>
  <si>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</si>
  <si>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</si>
  <si>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</si>
  <si>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</si>
  <si>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</si>
  <si>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</si>
  <si>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2013 - ošetřovatelská péče</t>
  </si>
  <si>
    <t>KARIM: rezidenti 2013 - ošetřovatelská péče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</si>
  <si>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</si>
  <si>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</si>
  <si>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</si>
  <si>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</si>
  <si>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</si>
  <si>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</si>
  <si>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</si>
  <si>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</si>
  <si>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</si>
  <si>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</si>
  <si>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</si>
  <si>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</si>
  <si>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</si>
  <si>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</si>
  <si>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</si>
  <si>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</si>
  <si>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</si>
  <si>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</si>
  <si>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</si>
  <si>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</si>
  <si>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</si>
  <si>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</si>
  <si>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</si>
  <si>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</si>
  <si>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</si>
  <si>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</si>
  <si>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</si>
  <si>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</si>
  <si>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</si>
  <si>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</si>
  <si>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</si>
  <si>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</si>
  <si>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ADRENALIN LECIVA</t>
  </si>
  <si>
    <t>INJ 5X1ML/1MG</t>
  </si>
  <si>
    <t>ALMIRAL</t>
  </si>
  <si>
    <t>INJ 10X3ML/75MG</t>
  </si>
  <si>
    <t>BUPIVACAINE GRINDEKS</t>
  </si>
  <si>
    <t>5MG/ML INJ SOL 5X10ML</t>
  </si>
  <si>
    <t>CALYPSOL</t>
  </si>
  <si>
    <t>INJ 5X10ML/500MG</t>
  </si>
  <si>
    <t>CATAPRES 0,15MG INJ-MIMOŘÁDNÝ DOVOZ!!</t>
  </si>
  <si>
    <t>INJ 5X1ML/0.15MG</t>
  </si>
  <si>
    <t>P</t>
  </si>
  <si>
    <t>DEPO-MEDROL</t>
  </si>
  <si>
    <t>INJ 1X1ML/40MG</t>
  </si>
  <si>
    <t>DEXAMED</t>
  </si>
  <si>
    <t>INJ 10X2ML/8MG</t>
  </si>
  <si>
    <t>FYZIOLOGICKÝ ROZTOK VIAFLO</t>
  </si>
  <si>
    <t>INF SOL 50X100ML</t>
  </si>
  <si>
    <t>INF SOL 30X250ML</t>
  </si>
  <si>
    <t>IR SOL.PHENOLI  6%</t>
  </si>
  <si>
    <t>IR 2 ml</t>
  </si>
  <si>
    <t>KL PRIPRAVEK</t>
  </si>
  <si>
    <t>LEVOBUPIVACAINE KABI 5 MG/ML</t>
  </si>
  <si>
    <t>INJ+INF SOL 5X10ML</t>
  </si>
  <si>
    <t>LIDOCAIN</t>
  </si>
  <si>
    <t>INJ 10X2ML 2%</t>
  </si>
  <si>
    <t>MAGNESIUM SULFURICUM BBP 10%</t>
  </si>
  <si>
    <t>INJ 5X10ML 10%</t>
  </si>
  <si>
    <t>MESOCAIN</t>
  </si>
  <si>
    <t>INJ 10X10ML 1%</t>
  </si>
  <si>
    <t>MIDAZOLAM ACCORD 1 MG/ML</t>
  </si>
  <si>
    <t>INJ+INF SOL 10X5ML</t>
  </si>
  <si>
    <t>MIDAZOLAM ACCORD 5 MG/ML</t>
  </si>
  <si>
    <t>INJ+INF SOL 10X3ML</t>
  </si>
  <si>
    <t>INJ+INF SOL 10X1ML</t>
  </si>
  <si>
    <t>NEODOLPASSE</t>
  </si>
  <si>
    <t>75MG/30MG INF SOL 10X250ML</t>
  </si>
  <si>
    <t>NORADRENALIN LECIVA</t>
  </si>
  <si>
    <t>NOVALGIN</t>
  </si>
  <si>
    <t>INJ 10X2ML/1000MG</t>
  </si>
  <si>
    <t>QUTENZA 179 MG</t>
  </si>
  <si>
    <t>DRM EMP MED 1X179MG</t>
  </si>
  <si>
    <t>SOLU-MEDROL</t>
  </si>
  <si>
    <t>INJ SIC 1X40MG+1ML</t>
  </si>
  <si>
    <t>ACC INJEKT</t>
  </si>
  <si>
    <t>INJ SOL 5X3ML/300MG</t>
  </si>
  <si>
    <t>ACICLOVIR OLIKLA</t>
  </si>
  <si>
    <t>250MG INF PLV SOL 10</t>
  </si>
  <si>
    <t>250MG INF PLV SOL 5</t>
  </si>
  <si>
    <t>ACIDUM ASCORBICUM</t>
  </si>
  <si>
    <t>INJ 5X5ML</t>
  </si>
  <si>
    <t>ADDAVEN</t>
  </si>
  <si>
    <t>IVN INF CNC SOL 20X10ML</t>
  </si>
  <si>
    <t xml:space="preserve">ADENOCOR </t>
  </si>
  <si>
    <t>INJ SOL 6X2ML/6MG</t>
  </si>
  <si>
    <t>ADVAGRAF 1 MG</t>
  </si>
  <si>
    <t>POR CPS PRO 60X1MG</t>
  </si>
  <si>
    <t>AESCIN-TEVA</t>
  </si>
  <si>
    <t>POR TBL FLM 30X20MG</t>
  </si>
  <si>
    <t>POR TBL ENT 90X20MG</t>
  </si>
  <si>
    <t>AGEN 10</t>
  </si>
  <si>
    <t>POR TBL NOB 30X10MG</t>
  </si>
  <si>
    <t>ALGIFEN NEO</t>
  </si>
  <si>
    <t>POR GTT SOL 1X50ML</t>
  </si>
  <si>
    <t>AMBROBENE</t>
  </si>
  <si>
    <t>INJ 5X2ML/15MG</t>
  </si>
  <si>
    <t>AMIODARON HAMELN</t>
  </si>
  <si>
    <t>50MG/ML INJ/INF CNC SOL 10X3ML</t>
  </si>
  <si>
    <t>ANAFRANIL SR 75</t>
  </si>
  <si>
    <t>TBL RET 20X75MG</t>
  </si>
  <si>
    <t>ANALGIN</t>
  </si>
  <si>
    <t>INJ SOL 5X5ML</t>
  </si>
  <si>
    <t>ANOPYRIN 100MG</t>
  </si>
  <si>
    <t>TBL 20X100MG</t>
  </si>
  <si>
    <t>APO-IBUPROFEN 400 MG</t>
  </si>
  <si>
    <t>POR TBL FLM 30X400MG</t>
  </si>
  <si>
    <t>AQUA PRO INIECTIONE ARDEAPHARMA</t>
  </si>
  <si>
    <t>100% PAR LQF 10X500ML</t>
  </si>
  <si>
    <t>AQUA PRO INJECTIONE ARDEAPHARMA</t>
  </si>
  <si>
    <t>INF 1X500ML</t>
  </si>
  <si>
    <t>AQUA PRO INJECTIONE BRAUN</t>
  </si>
  <si>
    <t>INJ SOL 10X1000ML-PE</t>
  </si>
  <si>
    <t>PAR LQF 20X100ML-PE</t>
  </si>
  <si>
    <t>ARDEAELYTOSOL NA.HYDR.CARB. 8,4%</t>
  </si>
  <si>
    <t>84MG/ML INF CNC SOL 10X200ML</t>
  </si>
  <si>
    <t>ARDEAELYTOSOL NA.HYDR.FOSF. 8,7%</t>
  </si>
  <si>
    <t>87MG/ML INF CNC SOL 10X200ML</t>
  </si>
  <si>
    <t>ARDEAOSMOSOL MA 20</t>
  </si>
  <si>
    <t>200G/L INF SOL 10X200ML</t>
  </si>
  <si>
    <t>ARDUAN</t>
  </si>
  <si>
    <t>INJ SIC 25X4MG+2ML</t>
  </si>
  <si>
    <t>ASPIRIN</t>
  </si>
  <si>
    <t>500MG TBL OBD 20</t>
  </si>
  <si>
    <t>ATARAX</t>
  </si>
  <si>
    <t>TBL OBD 25X25MG</t>
  </si>
  <si>
    <t>ATROPIN BIOTIKA 0.5MG</t>
  </si>
  <si>
    <t>INJ 10X1ML/0.5MG</t>
  </si>
  <si>
    <t>BACLOFEN</t>
  </si>
  <si>
    <t>TBL 50X25MG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</si>
  <si>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</si>
  <si>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</si>
  <si>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</si>
  <si>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</si>
  <si>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</si>
  <si>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</si>
  <si>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</si>
  <si>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1X1000ML</t>
  </si>
  <si>
    <t>BETALOC</t>
  </si>
  <si>
    <t>1MG/ML INJ SOL 5X5ML</t>
  </si>
  <si>
    <t>BETALOC SR</t>
  </si>
  <si>
    <t>200MG TBL PRO 100</t>
  </si>
  <si>
    <t>BIOFENAC 100 MG POTAHOVANÉ TABLETY</t>
  </si>
  <si>
    <t>POR TBL FLM 20X100MG</t>
  </si>
  <si>
    <t>POR TBL FLM 60X100MG</t>
  </si>
  <si>
    <t>Biopron9 tob.60+20</t>
  </si>
  <si>
    <t>BIPHOZYL ROZTOK PRO HEMODIALÝZU/HEMOFILTRACI</t>
  </si>
  <si>
    <t>HMD+HFL SOL 2X5000ML</t>
  </si>
  <si>
    <t>BISOPROLOL MYLAN</t>
  </si>
  <si>
    <t>10MG TBL FLM 30</t>
  </si>
  <si>
    <t>BISTON</t>
  </si>
  <si>
    <t>200MG TBL NOB 50</t>
  </si>
  <si>
    <t>B-komplex Zentiva drg.100 Glass</t>
  </si>
  <si>
    <t>Bridion 100mg/ml inj.10x2ml/200mg</t>
  </si>
  <si>
    <t>BRILIQUE 90 MG</t>
  </si>
  <si>
    <t>POR TBL FLM 56X90MG</t>
  </si>
  <si>
    <t>BROMHEXIN - EGIS</t>
  </si>
  <si>
    <t>SOL 1X60ML/120MG</t>
  </si>
  <si>
    <t>BUPIVACAINE ACCORD</t>
  </si>
  <si>
    <t>5MG/ML INJ SOL 1X20ML</t>
  </si>
  <si>
    <t>CALCIUM CHLORATUM BIOTIKA</t>
  </si>
  <si>
    <t>CALCIUM RESONIUM</t>
  </si>
  <si>
    <t>POR+RCT PLV SUS 300GM</t>
  </si>
  <si>
    <t>CALCIUMFOLINAT-EBEWE</t>
  </si>
  <si>
    <t>CPS 20X15MG</t>
  </si>
  <si>
    <t>CALTRATE PLUS</t>
  </si>
  <si>
    <t>POR TBL FLM 30</t>
  </si>
  <si>
    <t>CARBOSORB</t>
  </si>
  <si>
    <t>320MG TBL NOB 20</t>
  </si>
  <si>
    <t>CELASKON</t>
  </si>
  <si>
    <t>250MG TBL NOB 30</t>
  </si>
  <si>
    <t>CELASKON 100 MG OCHUCENÉ TABLETY</t>
  </si>
  <si>
    <t>100MG TBL NOB 30</t>
  </si>
  <si>
    <t>CELASKON 500 MG ČERVENÝ POMERANČ</t>
  </si>
  <si>
    <t>500MG TBL EFF 30(3X10)</t>
  </si>
  <si>
    <t>CELASKON ČERVENÝ POMERANČ</t>
  </si>
  <si>
    <t>500MG TBL EFF 10</t>
  </si>
  <si>
    <t>CEREBROLYSIN</t>
  </si>
  <si>
    <t>INJ SOL 5X10ML</t>
  </si>
  <si>
    <t>CERNEVIT</t>
  </si>
  <si>
    <t>INJ PLV SOL10X750MG</t>
  </si>
  <si>
    <t>CEZERA 5 MG</t>
  </si>
  <si>
    <t>POR TBL FLM 90X5MG</t>
  </si>
  <si>
    <t>CIPLOX 500</t>
  </si>
  <si>
    <t>500MG TBL FLM 10</t>
  </si>
  <si>
    <t>CIRCADIN 2MG</t>
  </si>
  <si>
    <t>POR TBL PRO 21X2MG</t>
  </si>
  <si>
    <t>CITALEC</t>
  </si>
  <si>
    <t>20MG TBL FLM 60</t>
  </si>
  <si>
    <t>CITALEC 10 ZENTIVA</t>
  </si>
  <si>
    <t>CLARINASE REPETABS</t>
  </si>
  <si>
    <t>POR TBL PRO 14 II</t>
  </si>
  <si>
    <t>CLOTRIMAZOL AL 100</t>
  </si>
  <si>
    <t>TBL VAG 6X100MG+APL</t>
  </si>
  <si>
    <t>CODEIN SLOVAKOFARMA 30MG</t>
  </si>
  <si>
    <t>TBL 10X30MG-BLISTR</t>
  </si>
  <si>
    <t>CONCOR 5</t>
  </si>
  <si>
    <t>5MG TBL FLM 100</t>
  </si>
  <si>
    <t>CONCOR COR 5 MG</t>
  </si>
  <si>
    <t>TBL OBD 28X5MG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</si>
  <si>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</si>
  <si>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</si>
  <si>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</si>
  <si>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</si>
  <si>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</si>
  <si>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</si>
  <si>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</si>
  <si>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</si>
  <si>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</si>
  <si>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INJ SOL 6X3ML/150MG</t>
  </si>
  <si>
    <t>POR TBL NOB60X200MG</t>
  </si>
  <si>
    <t>COSYREL 5MG/5MG</t>
  </si>
  <si>
    <t>TBL FLM 30</t>
  </si>
  <si>
    <t>CYMEVENE</t>
  </si>
  <si>
    <t>500MG INF PLV CSL 1</t>
  </si>
  <si>
    <t>DEGAN</t>
  </si>
  <si>
    <t>TBL 40X10MG</t>
  </si>
  <si>
    <t>INJ 50X2ML/10MG</t>
  </si>
  <si>
    <t>DEPAKINE CHRONO 300</t>
  </si>
  <si>
    <t>TBL RET 100X300MG</t>
  </si>
  <si>
    <t>DEPAKINE CHRONO 500MG(PULENE)</t>
  </si>
  <si>
    <t>TBL RET 30X500MG</t>
  </si>
  <si>
    <t>DEPAKINE INJ 1+1X4ML</t>
  </si>
  <si>
    <t>PSO LQF 400MG/4ML</t>
  </si>
  <si>
    <t>DEXMEDETOMIDINE EVER PHARMA</t>
  </si>
  <si>
    <t>100MCG/ML INF CNC SOL 25X2ML</t>
  </si>
  <si>
    <t>DIAZEPAM SLOVAKOFARMA</t>
  </si>
  <si>
    <t>10MG TBL NOB 20(1X20)</t>
  </si>
  <si>
    <t>5MG TBL NOB 20(1X20)</t>
  </si>
  <si>
    <t>DICLOFENAC DUO PHARMASWISS 75 MG</t>
  </si>
  <si>
    <t>POR CPS RDR 30X75MG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</si>
  <si>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</si>
  <si>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</si>
  <si>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</si>
  <si>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</si>
  <si>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</si>
  <si>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</si>
  <si>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DIGOXIN ZENTIVA</t>
  </si>
  <si>
    <t>0,5MG/2ML INJ SOL 5X2ML</t>
  </si>
  <si>
    <t>DILCEREN PRO INFUSIONE</t>
  </si>
  <si>
    <t>0,2MG/ML INF SOL 1X50ML</t>
  </si>
  <si>
    <t>DILURAN</t>
  </si>
  <si>
    <t>TBL 20X250MG</t>
  </si>
  <si>
    <t>DIPIDOLOR</t>
  </si>
  <si>
    <t>7,5MG/ML INJ SOL 5X2ML</t>
  </si>
  <si>
    <t>DITHIADEN</t>
  </si>
  <si>
    <t>INJ 10X2ML</t>
  </si>
  <si>
    <t>TBL 20X2MG</t>
  </si>
  <si>
    <t>Dobutamin Admeda 250 inf.sol50ml</t>
  </si>
  <si>
    <t>DOLMINA 50</t>
  </si>
  <si>
    <t>TBL OBD 30X50MG</t>
  </si>
  <si>
    <t>DOLMINA INJ.</t>
  </si>
  <si>
    <t>INJ 5X3ML/75MG</t>
  </si>
  <si>
    <t>DORETA 75 MG/650 MG</t>
  </si>
  <si>
    <t>DUPHALAC</t>
  </si>
  <si>
    <t>667MG/ML POR SOL 1X200ML IV</t>
  </si>
  <si>
    <t>DZ OCTENISEPT 250 ml</t>
  </si>
  <si>
    <t>sprej</t>
  </si>
  <si>
    <t>DZ TRIXO LIND 500ML</t>
  </si>
  <si>
    <t>EBRANTIL I.V. 50</t>
  </si>
  <si>
    <t>INJ SOL 5X10ML/50MG</t>
  </si>
  <si>
    <t>ECOLAV Výplach očí 100ml</t>
  </si>
  <si>
    <t>100 ml</t>
  </si>
  <si>
    <t>EGILOK 50MG</t>
  </si>
  <si>
    <t>TBL 60X50MG</t>
  </si>
  <si>
    <t>ELICEA 10 MG</t>
  </si>
  <si>
    <t>TBL FLM 56</t>
  </si>
  <si>
    <t>EMBESIN</t>
  </si>
  <si>
    <t>40IU/2ML INF CNC SOL 10X2ML</t>
  </si>
  <si>
    <t>EMPRESSIN 40IU/2ML - mimořádný dovoz</t>
  </si>
  <si>
    <t>INJ SOL 10X2ML</t>
  </si>
  <si>
    <t>ENAP 5MG</t>
  </si>
  <si>
    <t>TBL 30X5MG</t>
  </si>
  <si>
    <t>ENELBIN 100 RETARD</t>
  </si>
  <si>
    <t>TBL RET 100X100MG</t>
  </si>
  <si>
    <t>ENTEROL</t>
  </si>
  <si>
    <t>POR CPS DUR 50X250MG</t>
  </si>
  <si>
    <t>EPANUTIN PARENTERAL</t>
  </si>
  <si>
    <t>INJ SOL 5X5ML/250MG</t>
  </si>
  <si>
    <t>ERDOMED</t>
  </si>
  <si>
    <t>POR CPS DUR 60X300MG</t>
  </si>
  <si>
    <t>ERDOMED 300MG</t>
  </si>
  <si>
    <t>CPS 20X300MG</t>
  </si>
  <si>
    <t>CPS 10X300MG</t>
  </si>
  <si>
    <t>ESMOCARD LYO</t>
  </si>
  <si>
    <t>2500MG INF PLV CSL 1</t>
  </si>
  <si>
    <t>Essentiale 300 mg</t>
  </si>
  <si>
    <t>por.cps.dur.100</t>
  </si>
  <si>
    <t>ESSENTIALE FORTE</t>
  </si>
  <si>
    <t>600MG CPS DUR 30</t>
  </si>
  <si>
    <t>EUPHYLLIN CR N 200</t>
  </si>
  <si>
    <t>200MG CPS PRO 50</t>
  </si>
  <si>
    <t>EUTHYROX</t>
  </si>
  <si>
    <t>100MCG TBL NOB 100 I</t>
  </si>
  <si>
    <t>137MCG TBL NOB 100 II</t>
  </si>
  <si>
    <t>75MCG TBL NOB 100 II</t>
  </si>
  <si>
    <t>EUTHYROX 50</t>
  </si>
  <si>
    <t>TBL 100X50RG</t>
  </si>
  <si>
    <t>EXACYL</t>
  </si>
  <si>
    <t>POR TBLFLM20X500MG</t>
  </si>
  <si>
    <t>INJ 5X5ML/500MG</t>
  </si>
  <si>
    <t>FAMOSAN 20MG</t>
  </si>
  <si>
    <t>TBL OBD 20X20MG</t>
  </si>
  <si>
    <t>FLAVOBION</t>
  </si>
  <si>
    <t>70MG TBL FLM 50</t>
  </si>
  <si>
    <t>FLORSALMIN</t>
  </si>
  <si>
    <t>CNC GGR 1X50ML</t>
  </si>
  <si>
    <t>FLUDROCORTISON SQUIBB</t>
  </si>
  <si>
    <t>TBL 100X0.1MG</t>
  </si>
  <si>
    <t>FORLAX</t>
  </si>
  <si>
    <t>10G POR PLV SOL SCC 20</t>
  </si>
  <si>
    <t>4G POR PLV SOL SCC 20</t>
  </si>
  <si>
    <t>FRAXIPARIN MULTI</t>
  </si>
  <si>
    <t>INJ 10X5ML/47.5KU</t>
  </si>
  <si>
    <t>FURORESE 40</t>
  </si>
  <si>
    <t>TBL 100X40MG</t>
  </si>
  <si>
    <t>TBL 50X40MG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</si>
  <si>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</si>
  <si>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</si>
  <si>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</si>
  <si>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</si>
  <si>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</si>
  <si>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</si>
  <si>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INF SOL 10X1000ML</t>
  </si>
  <si>
    <t>INF SOL 20X500ML</t>
  </si>
  <si>
    <t>GELASPAN 4% EBI20x500 ml</t>
  </si>
  <si>
    <t>INF SOL20X500ML VAK</t>
  </si>
  <si>
    <t>GENTADEX 5 MG/ML + 1 MG/ML</t>
  </si>
  <si>
    <t>OPH GTT SOL 1X5ML</t>
  </si>
  <si>
    <t>GERATAM 1200</t>
  </si>
  <si>
    <t>TBL OBD 60X1200MG</t>
  </si>
  <si>
    <t>TBL OBD 100X1200MG</t>
  </si>
  <si>
    <t>GERATAM 3 G</t>
  </si>
  <si>
    <t>INJ SOL 4X15ML/3GM</t>
  </si>
  <si>
    <t>GLUKÓZA 10 BRAUN</t>
  </si>
  <si>
    <t>INF SOL 10X500ML-PE</t>
  </si>
  <si>
    <t>GLUKÓZA 20 BRAUN</t>
  </si>
  <si>
    <t>200MG/ML INF SOL 10X500ML</t>
  </si>
  <si>
    <t>GLUKÓZA 40 BRAUN</t>
  </si>
  <si>
    <t>400MG/ML INF SOL 10X500ML</t>
  </si>
  <si>
    <t>400MG/ML INF CNC SOL 20X10ML</t>
  </si>
  <si>
    <t>GLUKÓZA 5 BRAUN</t>
  </si>
  <si>
    <t>INF SOL 10X250ML-PE</t>
  </si>
  <si>
    <t>INF SOL 20X100ML-PE</t>
  </si>
  <si>
    <t>GLUKÓZA 5% VIAFLO</t>
  </si>
  <si>
    <t>GUAJACURAN</t>
  </si>
  <si>
    <t>DRG 30X200MG-BLISTR</t>
  </si>
  <si>
    <t>HELICID 20 ZENTIVA</t>
  </si>
  <si>
    <t>POR CPS ETD 28X20MG</t>
  </si>
  <si>
    <t>POR CPS ETD 90X20MG</t>
  </si>
  <si>
    <t>HEPARIN LECIVA</t>
  </si>
  <si>
    <t>INJ 1X10ML/50KU</t>
  </si>
  <si>
    <t>Herpesin krém 1x2g 5%</t>
  </si>
  <si>
    <t>HIRUDOID FORTE</t>
  </si>
  <si>
    <t>DRM GEL 1X40GM</t>
  </si>
  <si>
    <t>DRM CRM 1X40GM</t>
  </si>
  <si>
    <t>HYDROCORTISON VUAB 100 MG</t>
  </si>
  <si>
    <t>INJ PLV SOL 1X100MG</t>
  </si>
  <si>
    <t>HYLAK FORTE</t>
  </si>
  <si>
    <t>POR SOL 100ML</t>
  </si>
  <si>
    <t>HYPNOMIDATE</t>
  </si>
  <si>
    <t>2MG/ML INJ SOL 5X10ML</t>
  </si>
  <si>
    <t>IBALGIN 400</t>
  </si>
  <si>
    <t>400MG TBL FLM 48</t>
  </si>
  <si>
    <t>400MG TBL FLM 36</t>
  </si>
  <si>
    <t>IBUMAX 400 MG</t>
  </si>
  <si>
    <t>PORTBLFLM30X400MG</t>
  </si>
  <si>
    <t>IBUPROFEN AL 400</t>
  </si>
  <si>
    <t>400MG TBL FLM 30</t>
  </si>
  <si>
    <t>IBUPROFEN B. BRAUN 400MG</t>
  </si>
  <si>
    <t xml:space="preserve"> INF SOL 10X100ML</t>
  </si>
  <si>
    <t>IBUPROFEN B. BRAUN 600MG</t>
  </si>
  <si>
    <t>IMACORT</t>
  </si>
  <si>
    <t>10MG/G+2,5MG/G+5MG/G CRM 20G</t>
  </si>
  <si>
    <t>IMAZOL KRÉMPASTA</t>
  </si>
  <si>
    <t>10MG/G DRM PST 1X30G</t>
  </si>
  <si>
    <t>IMODIUM</t>
  </si>
  <si>
    <t>2MG CPS DUR 20</t>
  </si>
  <si>
    <t>IMUNOR</t>
  </si>
  <si>
    <t>LYO 4X10MG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</si>
  <si>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</si>
  <si>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</si>
  <si>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</si>
  <si>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</si>
  <si>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</si>
  <si>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</si>
  <si>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</si>
  <si>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</si>
  <si>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  4% Citrate Solution SafeLock 1500 ml</t>
  </si>
  <si>
    <t>IR dialysační rozt.</t>
  </si>
  <si>
    <t>IR  AQUA STERILE OPLACH.1x1000 ml ECOTAINER</t>
  </si>
  <si>
    <t>IR OPLACH</t>
  </si>
  <si>
    <t>IR  Ci-Ca DIALYSAT K2</t>
  </si>
  <si>
    <t>IR DIALYSACNI RPZT.</t>
  </si>
  <si>
    <t>IR  Citrasol 4% 2000ml</t>
  </si>
  <si>
    <t>IR DIALYSACNI ROZT.</t>
  </si>
  <si>
    <t>IR  Mexsol K2 Bi20</t>
  </si>
  <si>
    <t>IR DIALYSACNI ROZT. 5000ml</t>
  </si>
  <si>
    <t>IR  NaCl 0,9% 3000 ml vak Bieffe URO Baxter</t>
  </si>
  <si>
    <t>for irrig. 1x3000 ml 15%</t>
  </si>
  <si>
    <t>IR ETHANOLUM 96% 500 ml</t>
  </si>
  <si>
    <t>IR 500 ml</t>
  </si>
  <si>
    <t xml:space="preserve">IR NaCl 0,9% Frekaflex 1000ml </t>
  </si>
  <si>
    <t>Roztok pro hemodialýzu</t>
  </si>
  <si>
    <t>IR Sol.calcii chlorati 200 ml</t>
  </si>
  <si>
    <t>IR 200ml</t>
  </si>
  <si>
    <t>ISOCOR</t>
  </si>
  <si>
    <t>2,5MG/ML INJ/INF SOL 10X2ML</t>
  </si>
  <si>
    <t>ISOLYTE BP - PLAST. LÁHEV</t>
  </si>
  <si>
    <t xml:space="preserve">INF SOL 10X1000ML KP </t>
  </si>
  <si>
    <t>ISOPRENALIN inj.-MIMOŘÁDNÝ DOVOZ!! - výpadek 1/20</t>
  </si>
  <si>
    <t>5x1 ml</t>
  </si>
  <si>
    <t>ISOPTIN</t>
  </si>
  <si>
    <t>80MG TBL FLM 50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</si>
  <si>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</si>
  <si>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</si>
  <si>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</si>
  <si>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</si>
  <si>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</si>
  <si>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</si>
  <si>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</si>
  <si>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</si>
  <si>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</si>
  <si>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</si>
  <si>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KARDEGIC 0.5 G</t>
  </si>
  <si>
    <t>INJ PSO LQF 6+SOL</t>
  </si>
  <si>
    <t>KEPPRA 100 MG/ML</t>
  </si>
  <si>
    <t>INF CNC SOL 10X5ML II</t>
  </si>
  <si>
    <t>KINITO</t>
  </si>
  <si>
    <t>50MG TBL FLM 40(2X20)</t>
  </si>
  <si>
    <t>KL CPS KOLITICKA SMES/EXTR.BELL.100CPS</t>
  </si>
  <si>
    <t>KL ETHER LÉKOPISNÝ 1000 ml Fagron, Kulich</t>
  </si>
  <si>
    <t>UN 1155</t>
  </si>
  <si>
    <t>KL TBL MAGN.LACT 0,5G+B6 0,02G, 100TBL</t>
  </si>
  <si>
    <t>KL UNG.LENIENS FAGRON 500g</t>
  </si>
  <si>
    <t>KL UNGUENTUM</t>
  </si>
  <si>
    <t>Klysma salinické 10x135ml</t>
  </si>
  <si>
    <t>KREON 25 000</t>
  </si>
  <si>
    <t>25000U CPS ETD 50</t>
  </si>
  <si>
    <t>LETROX 150</t>
  </si>
  <si>
    <t>POR TBL NOB 100X150RG</t>
  </si>
  <si>
    <t>LEXAURIN 1,5</t>
  </si>
  <si>
    <t>POR TBL NOB 30X1.5MG</t>
  </si>
  <si>
    <t>LEXAURIN 3</t>
  </si>
  <si>
    <t>3MG TBL NOB 30</t>
  </si>
  <si>
    <t>LIDOCAIN EGIS 10 %</t>
  </si>
  <si>
    <t>DRM SPR SOL 1X38GM</t>
  </si>
  <si>
    <t>LITHIUM CHLORID 0.15 MMOL/ML LCO</t>
  </si>
  <si>
    <t>INJ SOL 1x10ML</t>
  </si>
  <si>
    <t>LOZAP H</t>
  </si>
  <si>
    <t>POR TBL FLM 90</t>
  </si>
  <si>
    <t>MAGNE B6</t>
  </si>
  <si>
    <t>DRG 50</t>
  </si>
  <si>
    <t>MAGNESIUM SULFATE KALCEKS</t>
  </si>
  <si>
    <t>200MG/ML INJ/INF SOL 5X10ML</t>
  </si>
  <si>
    <t>100MG/ML INJ/INF SOL 5X10ML</t>
  </si>
  <si>
    <t>MAGNESIUM SULFURICUM BBP 20%</t>
  </si>
  <si>
    <t>200MG/ML INJ SOL 5X10ML</t>
  </si>
  <si>
    <t>MAGNOSOLV</t>
  </si>
  <si>
    <t>365MG POR GRA SOL SCC 30</t>
  </si>
  <si>
    <t>MAXITROL</t>
  </si>
  <si>
    <t>OPH UNG 3,5G</t>
  </si>
  <si>
    <t>OPH GTT SUS 1X5ML</t>
  </si>
  <si>
    <t>GEL 1X20GM</t>
  </si>
  <si>
    <t>INJ+INF SOL 10X10ML</t>
  </si>
  <si>
    <t>MIDAZOLAM KALCEKS 5MG/ML</t>
  </si>
  <si>
    <t>INJ/INF SOL 10X10ML</t>
  </si>
  <si>
    <t>MINIRIN MELT 60 MCG</t>
  </si>
  <si>
    <t>POR LYO 30X60RG</t>
  </si>
  <si>
    <t>MORPHIN BIOTIKA 1%</t>
  </si>
  <si>
    <t>INJ 10X2ML/20MG</t>
  </si>
  <si>
    <t>MOXOSTAD 0,2 MG</t>
  </si>
  <si>
    <t>POR TBL FLM 30X0.2MG</t>
  </si>
  <si>
    <t>MULTIBIC BEZ DRASLÍKU</t>
  </si>
  <si>
    <t>HFL SOL 2X5000ML</t>
  </si>
  <si>
    <t>MYFENAX 500 MG</t>
  </si>
  <si>
    <t>POR TBL FLM 50X500MG</t>
  </si>
  <si>
    <t>NALBUPHIN ORPHA</t>
  </si>
  <si>
    <t>NATRIUM CHLORATUM BIOTIKA 10%</t>
  </si>
  <si>
    <t>0,3MG/ML+0,12MG/ML INF SOL 1X250ML</t>
  </si>
  <si>
    <t>NEUROL 0.25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</si>
  <si>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</si>
  <si>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</si>
  <si>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</si>
  <si>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</si>
  <si>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</si>
  <si>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</si>
  <si>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NICORETTE INVISIPATCH 25 MG/16 H</t>
  </si>
  <si>
    <t>DRM EMP TDR 7X25MG</t>
  </si>
  <si>
    <t>NIMBEX</t>
  </si>
  <si>
    <t>INJ SOL 5X10ML/20MG</t>
  </si>
  <si>
    <t>2MG/ML INJ SOL 5X2,5ML</t>
  </si>
  <si>
    <t>NIMESIL</t>
  </si>
  <si>
    <t>PORGRASUS30X100MG-S</t>
  </si>
  <si>
    <t>NIMOTOP S</t>
  </si>
  <si>
    <t>30MG TBL FLM 100 I</t>
  </si>
  <si>
    <t>NITRO POHL INFUS.</t>
  </si>
  <si>
    <t>INF 10X10ML/10MG</t>
  </si>
  <si>
    <t>Nitroprussiat Fides 1x50mg-MIMOŘÁDNÝ DOVOZ!!</t>
  </si>
  <si>
    <t>INF. PLV. SOL 1x50mg</t>
  </si>
  <si>
    <t>NORADRENALIN LÉČIVA</t>
  </si>
  <si>
    <t>IVN INF CNC SOL 5X5ML</t>
  </si>
  <si>
    <t>500MG TBL FLM 20</t>
  </si>
  <si>
    <t>NOVORAPID 100 U/ML</t>
  </si>
  <si>
    <t>INJ SOL 1X10ML</t>
  </si>
  <si>
    <t>NUTRYELT</t>
  </si>
  <si>
    <t>INF CNC SOL 10X10ML</t>
  </si>
  <si>
    <t>OMEPRAZOL STADA 20 MG</t>
  </si>
  <si>
    <t>POR CPS ETD 30X20MG</t>
  </si>
  <si>
    <t>ONDANSETRON B. BRAUN 2 MG/ML</t>
  </si>
  <si>
    <t>INJ SOL 20X4ML/8MG LDPE</t>
  </si>
  <si>
    <t>OPATANOL</t>
  </si>
  <si>
    <t>OPHTHALMO-AZULEN</t>
  </si>
  <si>
    <t>UNG OPH 1X5GM</t>
  </si>
  <si>
    <t>OPHTHALMO-SEPTONEX</t>
  </si>
  <si>
    <t>OPH GTT SOL 1X10ML PLAST</t>
  </si>
  <si>
    <t>OTOBACID N</t>
  </si>
  <si>
    <t>0,2MG/G+5MG/G+479,8MG/G AUR GTT SOL 1X5ML</t>
  </si>
  <si>
    <t>OXANTIL</t>
  </si>
  <si>
    <t>INJ 5X2ML</t>
  </si>
  <si>
    <t>PANCREOLAN FORTE</t>
  </si>
  <si>
    <t>6000U TBL ENT 30</t>
  </si>
  <si>
    <t>6000U TBL ENT 60</t>
  </si>
  <si>
    <t>PARACETA</t>
  </si>
  <si>
    <t>500MG TBL NOB 20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</si>
  <si>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</si>
  <si>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</si>
  <si>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</si>
  <si>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</si>
  <si>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</si>
  <si>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</si>
  <si>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</si>
  <si>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</si>
  <si>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PENTILIN</t>
  </si>
  <si>
    <t>20MG/ML INJ/INF SOL 5X5ML</t>
  </si>
  <si>
    <t>Peroxid vodíku 3% 100 ml</t>
  </si>
  <si>
    <t>20% DPH</t>
  </si>
  <si>
    <t>PICOPREP PRÁŠEK PRO PŘÍPRAVU PERORÁLNÍHO ROZTOKU</t>
  </si>
  <si>
    <t>POR PLV SOL 2</t>
  </si>
  <si>
    <t>PIMAFUCORT</t>
  </si>
  <si>
    <t>10MG/G+10MG/G+3,5MG/G CRM 15G</t>
  </si>
  <si>
    <t>PLAQUENIL</t>
  </si>
  <si>
    <t>TBL OBD 60X200MG</t>
  </si>
  <si>
    <t>PLEGOMAZIN</t>
  </si>
  <si>
    <t>INJ 10X5ML/25MG</t>
  </si>
  <si>
    <t>PRAXBIND 2,5 G/50 ML</t>
  </si>
  <si>
    <t>INJ+INF SOL 2X50MLX2,5GM/50ML</t>
  </si>
  <si>
    <t>PREDNISON 5 LECIVA</t>
  </si>
  <si>
    <t>TBL 20X5MG</t>
  </si>
  <si>
    <t>PRESTANCE 10 MG/10 MG</t>
  </si>
  <si>
    <t>POR TBL NOB 30</t>
  </si>
  <si>
    <t>PRESTARIUM NEO</t>
  </si>
  <si>
    <t>PROPOFOL 1% MCT/LCT FRESENIUS</t>
  </si>
  <si>
    <t>INJ EML 10X100ML</t>
  </si>
  <si>
    <t>INJ EML 5X20ML</t>
  </si>
  <si>
    <t>PROSTAPHLIN 1000MG</t>
  </si>
  <si>
    <t>INJ PLV SOL 1</t>
  </si>
  <si>
    <t>PROSTAVASIN</t>
  </si>
  <si>
    <t>INJ SIC 10X20RG</t>
  </si>
  <si>
    <t>PROTAMIN MEDA AMPULLEN</t>
  </si>
  <si>
    <t>1000IU/ML INJ SOL 5X5ML</t>
  </si>
  <si>
    <t>PULMICORT</t>
  </si>
  <si>
    <t>0,5MG/ML SUS NEB 20X2ML</t>
  </si>
  <si>
    <t>PYRIDOXIN LECIVA</t>
  </si>
  <si>
    <t>INJ 5X1ML 50MG</t>
  </si>
  <si>
    <t>QUETIAPIN MYLAN</t>
  </si>
  <si>
    <t>200MG TBL FLM 100</t>
  </si>
  <si>
    <t>RAPIBLOC 300MG INF PLV SOL 1</t>
  </si>
  <si>
    <t>REGIOCIT ROZTOK PRO HEMOFILTRACI</t>
  </si>
  <si>
    <t>REMESTYP 1.0</t>
  </si>
  <si>
    <t>INJ 5X10ML/1MG</t>
  </si>
  <si>
    <t>RINGERŮV ROZTOK VIAFLO</t>
  </si>
  <si>
    <t>RISPERIDON FARMAX 1MG</t>
  </si>
  <si>
    <t>TBL FLM 60</t>
  </si>
  <si>
    <t>RIVOTRIL</t>
  </si>
  <si>
    <t>INJ 5X1ML/1MG+SOLV.</t>
  </si>
  <si>
    <t>RIVOTRIL 0.5 MG</t>
  </si>
  <si>
    <t>TBL 50X0.5MG</t>
  </si>
  <si>
    <t>RIVOTRIL 2 MG</t>
  </si>
  <si>
    <t>TBL 30X2MG</t>
  </si>
  <si>
    <t>ROCURONIUM B. BRAUN 10MG/ML</t>
  </si>
  <si>
    <t>ROCURONIUM BROMIDE HAMELN</t>
  </si>
  <si>
    <t>10MG/ML INJ/INF SOL 10X5ML</t>
  </si>
  <si>
    <t>RYTMONORM</t>
  </si>
  <si>
    <t>150MG TBL FLM 50</t>
  </si>
  <si>
    <t>SAB SIMPLEX</t>
  </si>
  <si>
    <t>POR SUS 1X30ML</t>
  </si>
  <si>
    <t>SANDOSTATIN 0.1 MG/ML</t>
  </si>
  <si>
    <t>INJ SOL 5X1ML/0.1MG</t>
  </si>
  <si>
    <t>SANORIN</t>
  </si>
  <si>
    <t>1PM NAS SPR SOL 1X10ML</t>
  </si>
  <si>
    <t>SANORIN EMULZE</t>
  </si>
  <si>
    <t>1MG/ML NAS GTT EML 1X10ML</t>
  </si>
  <si>
    <t>SEPTONEX</t>
  </si>
  <si>
    <t>SPR 1X45ML</t>
  </si>
  <si>
    <t>SERTRALIN APOTEX 50 MG POTAHOVANÉ TABLETY</t>
  </si>
  <si>
    <t>POR TBL FLM 100X50MG</t>
  </si>
  <si>
    <t>SIMDAX 2,5 MG/ML</t>
  </si>
  <si>
    <t>INF CNC SOL 1X5ML</t>
  </si>
  <si>
    <t>SMECTA</t>
  </si>
  <si>
    <t>PLV POR 1X30SACKU</t>
  </si>
  <si>
    <t>INJ SIC 1X125MG+2ML</t>
  </si>
  <si>
    <t>SOLUVIT N PRO INFUS.</t>
  </si>
  <si>
    <t>INJ SIC 10</t>
  </si>
  <si>
    <t>SORTIS 80 MG</t>
  </si>
  <si>
    <t>POR TBL FLM 30X80MG</t>
  </si>
  <si>
    <t>STACYL 100 MG ENTEROSOLVENTNÍ TABLETY</t>
  </si>
  <si>
    <t>POR TBL ENT 100X100MG I</t>
  </si>
  <si>
    <t>SUFENTANIL TORREX 50MCG/ML</t>
  </si>
  <si>
    <t>INJ SOL 5X5ML (250rg)</t>
  </si>
  <si>
    <t>SUFENTANIL TORREX 5MCG/ML</t>
  </si>
  <si>
    <t>INJ SOL 5X10ML (50rg)</t>
  </si>
  <si>
    <t>SUPP.GLYCERINI SANOVA Glycerín.čípky Extra 3g 10ks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</si>
  <si>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</si>
  <si>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</si>
  <si>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</si>
  <si>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</si>
  <si>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</si>
  <si>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</si>
  <si>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SYNTOSTIGMIN</t>
  </si>
  <si>
    <t>TAMIFLU 75 MG</t>
  </si>
  <si>
    <t>POR CPS DUR 10X75MG</t>
  </si>
  <si>
    <t>TANTUM VERDE</t>
  </si>
  <si>
    <t>1,5MG/ML GGR 240 ML</t>
  </si>
  <si>
    <t>TARDYFERON</t>
  </si>
  <si>
    <t>TBL RET 30</t>
  </si>
  <si>
    <t>TENSAMIN</t>
  </si>
  <si>
    <t>INJ 10X5ML</t>
  </si>
  <si>
    <t>THIAMIN LECIVA</t>
  </si>
  <si>
    <t>TBL 20X50MG(BLISTR)</t>
  </si>
  <si>
    <t>INJ 10X2ML/100MG</t>
  </si>
  <si>
    <t>THIOCTACID 600 T</t>
  </si>
  <si>
    <t>INJ SOL 5X24ML/600MG</t>
  </si>
  <si>
    <t>THIOPENTAL VUAB INJ. PLV. SOL. 0,5 G</t>
  </si>
  <si>
    <t>0,5G INJ PLV SOL 1</t>
  </si>
  <si>
    <t>THIOPENTAL VUAB INJ. PLV. SOL. 1,0 G</t>
  </si>
  <si>
    <t>1G INJ PLV SOL 1 II</t>
  </si>
  <si>
    <t>TIAPRIDAL</t>
  </si>
  <si>
    <t>INJ SOL 12X2ML/100MG</t>
  </si>
  <si>
    <t>POR TBLNOB 50X100MG</t>
  </si>
  <si>
    <t>TISERCIN</t>
  </si>
  <si>
    <t>INJ 10X1ML/25MG</t>
  </si>
  <si>
    <t>TORECAN</t>
  </si>
  <si>
    <t>INJ 5X1ML/6.5MG</t>
  </si>
  <si>
    <t>TRACRIUM 50</t>
  </si>
  <si>
    <t>10MG/ML INJ SOL 5X5ML</t>
  </si>
  <si>
    <t>TRANSMETIL 500 MG TABLETY</t>
  </si>
  <si>
    <t>POR TBL ENT 10X500MG</t>
  </si>
  <si>
    <t>Trental inj -MIMOŘÁDNÝ DOVOZ!!</t>
  </si>
  <si>
    <t>INJ 5X5ML/100MG</t>
  </si>
  <si>
    <t>TRITACE 10 MG</t>
  </si>
  <si>
    <t>POR TBL NOB 100X10MG</t>
  </si>
  <si>
    <t>TRUND 500 MG POTAHOVANÉ TABLETY</t>
  </si>
  <si>
    <t>POR TBL FLM 100X500MG</t>
  </si>
  <si>
    <t>TWYNSTA 80 MG/10 MG</t>
  </si>
  <si>
    <t>POR TBL NOB 28</t>
  </si>
  <si>
    <t>UBRETID</t>
  </si>
  <si>
    <t>TBL 50X5MG</t>
  </si>
  <si>
    <t>UROMITEXAN 400MG</t>
  </si>
  <si>
    <t>INJ 15X4ML/400MG</t>
  </si>
  <si>
    <t>VENTER-ukončení výroby</t>
  </si>
  <si>
    <t>TBL 50X1GM</t>
  </si>
  <si>
    <t>VENTOLIN</t>
  </si>
  <si>
    <t>5MG/ML INH SOL 1X20ML</t>
  </si>
  <si>
    <t>VERMOX</t>
  </si>
  <si>
    <t>POR TBL NOB 6X100MG</t>
  </si>
  <si>
    <t>VEROSPIRON</t>
  </si>
  <si>
    <t>TBL 100X25MG</t>
  </si>
  <si>
    <t>VIANT</t>
  </si>
  <si>
    <t>INF PLV SOL 10</t>
  </si>
  <si>
    <t>VIDISIC</t>
  </si>
  <si>
    <t>GEL OPH 3X10GM</t>
  </si>
  <si>
    <t>Vincentka nosní sprej  25ml (30ml)</t>
  </si>
  <si>
    <t>Vincentka přírod.0.7l-nevrat.láhev</t>
  </si>
  <si>
    <t>VITALIPID N ADULT</t>
  </si>
  <si>
    <t>VITAMIN B12 LECIVA 1000RG</t>
  </si>
  <si>
    <t>INJ 5X1ML/1000RG</t>
  </si>
  <si>
    <t>VITANGO 200 MG</t>
  </si>
  <si>
    <t>TBL FLM 15</t>
  </si>
  <si>
    <t>VOLUVEN 10% 500 ML</t>
  </si>
  <si>
    <t>INF. 10X500 ML</t>
  </si>
  <si>
    <t>ZALDIAR</t>
  </si>
  <si>
    <t>37,5MG/325MG TBL FLM 30X1</t>
  </si>
  <si>
    <t>ZARZIO 48 MU/0,5 ML</t>
  </si>
  <si>
    <t>INJ+INF SOL 5X0.5ML</t>
  </si>
  <si>
    <t>ZODAC</t>
  </si>
  <si>
    <t>TBL OBD 30X10MG</t>
  </si>
  <si>
    <t>TBL OBD 60X10MG</t>
  </si>
  <si>
    <t>POR TBL FLM 90X10MG</t>
  </si>
  <si>
    <t>ZOLOFT 100MG</t>
  </si>
  <si>
    <t>TBL OBD 28X100MG</t>
  </si>
  <si>
    <t>ZOLPIDEM MYLAN</t>
  </si>
  <si>
    <t>POR TBL FLM 50X10MG</t>
  </si>
  <si>
    <t>ZOVIRAX 400 MG</t>
  </si>
  <si>
    <t>400MG TBL NOB 25</t>
  </si>
  <si>
    <t>ZOVIRAX 800 MG</t>
  </si>
  <si>
    <t>800MG TBL NOB 35</t>
  </si>
  <si>
    <t>ZYLLT 75 MG</t>
  </si>
  <si>
    <t>POR TBL FLM 56X75MG</t>
  </si>
  <si>
    <t>ZYPREXA 10 MG</t>
  </si>
  <si>
    <t>INJ PLV SOL 1X10MG</t>
  </si>
  <si>
    <t>léky - parenterální výživa (LEK)</t>
  </si>
  <si>
    <t>AMINOMIX 2 NOVUM</t>
  </si>
  <si>
    <t>INF SOL4X2000ML</t>
  </si>
  <si>
    <t>AMINOPLASMAL HEPA-10%</t>
  </si>
  <si>
    <t>INF 10X500ML</t>
  </si>
  <si>
    <t>NEPHROTECT</t>
  </si>
  <si>
    <t>INF SOL 10X500ML</t>
  </si>
  <si>
    <t>NUTRAMIN VLI</t>
  </si>
  <si>
    <t>NUTRIFLEX BASAL</t>
  </si>
  <si>
    <t>INF SOL 5X2000ML</t>
  </si>
  <si>
    <t>NUTRIFLEX OMEGA SPECIAL BEZ ELEKTROLYTŮ</t>
  </si>
  <si>
    <t>INF EML 5X1875ML</t>
  </si>
  <si>
    <t>NUTRIFLEX PLUS</t>
  </si>
  <si>
    <t>OLIMEL N7E</t>
  </si>
  <si>
    <t>INF EML4X2000ML</t>
  </si>
  <si>
    <t>OLIMEL N9</t>
  </si>
  <si>
    <t>OLIMEL N9E</t>
  </si>
  <si>
    <t>SMOFKABIVEN EXTRA NITROGEN</t>
  </si>
  <si>
    <t>INF EML 4X2025ML</t>
  </si>
  <si>
    <t>léky - enterální výživa (LEK)</t>
  </si>
  <si>
    <t>DIASIP S PŘÍCHUTÍ CAPPUCCINO</t>
  </si>
  <si>
    <t>POR SOL 4X200ML</t>
  </si>
  <si>
    <t>FRESUBIN 2 KCAL HP FIBRE</t>
  </si>
  <si>
    <t>POR SOL 15X500ML</t>
  </si>
  <si>
    <t>Fresubin hepa 15x500ml</t>
  </si>
  <si>
    <t>Fresubin Intensive 15x500 ml</t>
  </si>
  <si>
    <t>Fresubin Intensive 1x500 ml</t>
  </si>
  <si>
    <t>NEPRO HP 500ml vanilková</t>
  </si>
  <si>
    <t xml:space="preserve">Novasource GI Advance </t>
  </si>
  <si>
    <t>1x500ml</t>
  </si>
  <si>
    <t>NUTRIDRINK BALÍČEK 5+1</t>
  </si>
  <si>
    <t>POR SOL 6X200ML</t>
  </si>
  <si>
    <t>NUTRIDRINK CREME S PŘÍCHUTÍ ČOKOLÁDOVOU</t>
  </si>
  <si>
    <t>POR SOL 4X125GM</t>
  </si>
  <si>
    <t>NUTRIDRINK CREME S PŘÍCHUTÍ VANILKOVOU</t>
  </si>
  <si>
    <t>NUTRIDRINK JUICE STYLE S PŘÍCHUTÍ JABLEČNOU</t>
  </si>
  <si>
    <t>NUTRIDRINK PROTEIN S PŘÍCHUTÍ ČOKOLÁDOVOU</t>
  </si>
  <si>
    <t>NUTRIDRINK PROTEIN S PŘÍCHUTÍ VANILKOVOU</t>
  </si>
  <si>
    <t>NUTRIDRINK YOGHURT S PŘÍCHUTÍ MALINA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</si>
  <si>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</si>
  <si>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</si>
  <si>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</si>
  <si>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</si>
  <si>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</si>
  <si>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</si>
  <si>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</si>
  <si>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</si>
  <si>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</si>
  <si>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</si>
  <si>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MULTI FIBRE</t>
  </si>
  <si>
    <t>POR SOL 1X1000ML-VA</t>
  </si>
  <si>
    <t>Nutrison Protein Intense 500ml</t>
  </si>
  <si>
    <t>Peptamen Intense 12x500ml</t>
  </si>
  <si>
    <t>PROTIFAR</t>
  </si>
  <si>
    <t>POR PLV SOL 1X225GM</t>
  </si>
  <si>
    <t>PULMOCARE 500 ML PŘÍCHUŤ VANILKA</t>
  </si>
  <si>
    <t>POR SOL 1X500ML</t>
  </si>
  <si>
    <t>léky - krev.deriváty ZUL (TO)</t>
  </si>
  <si>
    <t>ATENATIV</t>
  </si>
  <si>
    <t>50IU/ML INF PSO LQF 1+1X20ML</t>
  </si>
  <si>
    <t>50IU/ML INF PSO LQF 1+1X10ML</t>
  </si>
  <si>
    <t>FLEBOGAMMA DIF</t>
  </si>
  <si>
    <t>50MG/ML INF SOL 1X100ML</t>
  </si>
  <si>
    <t>50MG/ML INF SOL 1X200ML</t>
  </si>
  <si>
    <t>HAEMOCOMPLETTAN P</t>
  </si>
  <si>
    <t>20MG/ML INJ/INF PLV SOL 1X2000MG</t>
  </si>
  <si>
    <t>20MG/ML INJ/INF PLV SOL 1X1000MG</t>
  </si>
  <si>
    <t>HUMAN ALBUMIN CSL BEHRING</t>
  </si>
  <si>
    <t>200G/L INF SOL 1X100ML</t>
  </si>
  <si>
    <t>KIOVIG</t>
  </si>
  <si>
    <t>100MG/ML INF SOL 1X25ML</t>
  </si>
  <si>
    <t>100MG/ML INF SOL 1X50ML</t>
  </si>
  <si>
    <t>OCPLEX</t>
  </si>
  <si>
    <t>500IU INF PSO LQF 1+1X20ML</t>
  </si>
  <si>
    <t>1000IU INF PSO LQF 1+1X40ML</t>
  </si>
  <si>
    <t>OCTAPLAS LG</t>
  </si>
  <si>
    <t>45-70MG/ML INF SOL 1X200ML</t>
  </si>
  <si>
    <t>léky - hemofilici ZUL (TO)</t>
  </si>
  <si>
    <t>ALBUREX</t>
  </si>
  <si>
    <t>léky - trombolýza (LEK)</t>
  </si>
  <si>
    <t>ACTILYSE 50MG</t>
  </si>
  <si>
    <t>INJ SIC 1X50MG+50ML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</si>
  <si>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</si>
  <si>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</si>
  <si>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</si>
  <si>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</si>
  <si>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</si>
  <si>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</si>
  <si>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</si>
  <si>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</si>
  <si>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</si>
  <si>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</si>
  <si>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</si>
  <si>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</si>
  <si>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</si>
  <si>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</si>
  <si>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</si>
  <si>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</si>
  <si>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</si>
  <si>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</si>
  <si>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</si>
  <si>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</si>
  <si>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</si>
  <si>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AZITROMYCIN SANDOZ 500 MG</t>
  </si>
  <si>
    <t>POR TBL FLM 3X500MG</t>
  </si>
  <si>
    <t>BELOGENT KRÉM</t>
  </si>
  <si>
    <t>CRM 1X30GM</t>
  </si>
  <si>
    <t>BELOGENT MAST</t>
  </si>
  <si>
    <t>UNG 1X30GM</t>
  </si>
  <si>
    <t>BISEPTOL 480</t>
  </si>
  <si>
    <t>CEFTAZIDIM KABI 1 GM</t>
  </si>
  <si>
    <t>INJ PLV SOL 10X1GM</t>
  </si>
  <si>
    <t>CEFTAZIDIM KABI 2 GM</t>
  </si>
  <si>
    <t>INJ+INF PLV SOL 10X2GM</t>
  </si>
  <si>
    <t>CEFTRIAXON MEDOPHARM 1 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</si>
  <si>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</si>
  <si>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</si>
  <si>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</si>
  <si>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</si>
  <si>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</si>
  <si>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</si>
  <si>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</si>
  <si>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</si>
  <si>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</si>
  <si>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DEOXYMYKOIN</t>
  </si>
  <si>
    <t>TBL 10X100MG</t>
  </si>
  <si>
    <t>DILIZOLEN</t>
  </si>
  <si>
    <t>2MG/ML INF SOL 1X300ML</t>
  </si>
  <si>
    <t>ENTIZOL</t>
  </si>
  <si>
    <t>FRAMYKOIN</t>
  </si>
  <si>
    <t>PLV ADS 1X20GM</t>
  </si>
  <si>
    <t>UNG 1X10GM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</si>
  <si>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</si>
  <si>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</si>
  <si>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</si>
  <si>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</si>
  <si>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</si>
  <si>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</si>
  <si>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</si>
  <si>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</si>
  <si>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</si>
  <si>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MACMIROR COMPLEX 500</t>
  </si>
  <si>
    <t>SUP VAG 8</t>
  </si>
  <si>
    <t>MAXIPIME 1GM</t>
  </si>
  <si>
    <t>INJ SIC 1X1GM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</si>
  <si>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</si>
  <si>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</si>
  <si>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</si>
  <si>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</si>
  <si>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</si>
  <si>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20X100ML</t>
  </si>
  <si>
    <t>5MG/ML INF SOL 10X100ML</t>
  </si>
  <si>
    <t>MOXIFLOXACIN KABI 400MG/250ML</t>
  </si>
  <si>
    <t>INF SOL 10X250ML</t>
  </si>
  <si>
    <t>OFLOXIN INF</t>
  </si>
  <si>
    <t>INF SOL 10X100ML</t>
  </si>
  <si>
    <t>OPHTHALMO-FRAMYKOIN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</si>
  <si>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</si>
  <si>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</si>
  <si>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</si>
  <si>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</si>
  <si>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</si>
  <si>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</si>
  <si>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PANPHARMA- MIMOŘÁDNÝ DOVOZ</t>
  </si>
  <si>
    <t>SEFOTAK 1 G</t>
  </si>
  <si>
    <t>INJ PLV SOL 1X1GM</t>
  </si>
  <si>
    <t>TAXIMED</t>
  </si>
  <si>
    <t>1G INJ/INF PLV SOL 1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</si>
  <si>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</si>
  <si>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</si>
  <si>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</si>
  <si>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</si>
  <si>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</si>
  <si>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</si>
  <si>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</si>
  <si>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</si>
  <si>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ZERBAXA</t>
  </si>
  <si>
    <t>1G/0,5G INF PLV CSL 10</t>
  </si>
  <si>
    <t>ZYVOXID</t>
  </si>
  <si>
    <t>INF SOL 10X300ML</t>
  </si>
  <si>
    <t>léky - antimykotika (LEK)</t>
  </si>
  <si>
    <t>CANESPOR 1X DENNĚ ROZTOK</t>
  </si>
  <si>
    <t>DRM SOL 1X15ML</t>
  </si>
  <si>
    <t>CANESTEN KRÉM</t>
  </si>
  <si>
    <t>CRM 1X20GM/200MG</t>
  </si>
  <si>
    <t>ECALTA 100 MG</t>
  </si>
  <si>
    <t>INF PLV CSL 100MG+30ML</t>
  </si>
  <si>
    <t>FLUCONAZOL KABI 2 MG/ML</t>
  </si>
  <si>
    <t>INF SOL 10X100ML/200MG</t>
  </si>
  <si>
    <t>INF SOL 10X200ML/400MG</t>
  </si>
  <si>
    <t>MYCAMINE 100 MG</t>
  </si>
  <si>
    <t>INF PLV SOL 1X100MG</t>
  </si>
  <si>
    <t>VFEND 200 MG</t>
  </si>
  <si>
    <t>INF PLV SOL 1X200MG</t>
  </si>
  <si>
    <t>léky - centra (LEK)</t>
  </si>
  <si>
    <t>SPRYCEL 20 MG</t>
  </si>
  <si>
    <t>POR TBL FLM 60X20MG</t>
  </si>
  <si>
    <t>ACC</t>
  </si>
  <si>
    <t>20MG/ML SIR 1X100ML</t>
  </si>
  <si>
    <t>ACIDUM FOLICUM LECIVA</t>
  </si>
  <si>
    <t>DRG 30X10MG</t>
  </si>
  <si>
    <t>AGEN 5</t>
  </si>
  <si>
    <t>POR TBL NOB 90X5MG</t>
  </si>
  <si>
    <t>ALOPURINOL SANDOZ</t>
  </si>
  <si>
    <t>100MG TBL NOB 100</t>
  </si>
  <si>
    <t>AMBROBENE 7.5MG/ML</t>
  </si>
  <si>
    <t>SOL 1X100ML</t>
  </si>
  <si>
    <t>ANOPYRIN</t>
  </si>
  <si>
    <t>100MG TBL NOB 60(6X10)</t>
  </si>
  <si>
    <t>APAURIN</t>
  </si>
  <si>
    <t>INJ 10X2ML/10MG</t>
  </si>
  <si>
    <t>Apotheke zelený čaj s citrónem</t>
  </si>
  <si>
    <t>20x2g</t>
  </si>
  <si>
    <t>ARKVIMMA</t>
  </si>
  <si>
    <t>50MG TBL FLM 14</t>
  </si>
  <si>
    <t>ATARALGIN</t>
  </si>
  <si>
    <t>POR TBL NOB 20</t>
  </si>
  <si>
    <t>ATROVENT 0.025%</t>
  </si>
  <si>
    <t>INH SOL 1X20ML</t>
  </si>
  <si>
    <t>ATROVENT N</t>
  </si>
  <si>
    <t>INH SOL PSS200X20RG</t>
  </si>
  <si>
    <t>TBL 50X10MG</t>
  </si>
  <si>
    <t>BACTROBAN NASAL</t>
  </si>
  <si>
    <t>NAS UNG 1X3GM/60MG</t>
  </si>
  <si>
    <t>BELOSALIC</t>
  </si>
  <si>
    <t>DRM SPR SOL 1X100ML</t>
  </si>
  <si>
    <t>BETALOC ZOK</t>
  </si>
  <si>
    <t>25MG TBL PRO 100</t>
  </si>
  <si>
    <t>50MG TBL PRO 30</t>
  </si>
  <si>
    <t>50MG TBL PRO 100</t>
  </si>
  <si>
    <t>200MG TBL PRO 30</t>
  </si>
  <si>
    <t>BETALOC ZOK 100 MG</t>
  </si>
  <si>
    <t>TBL RET 30X100MG</t>
  </si>
  <si>
    <t>BETOPTIC</t>
  </si>
  <si>
    <t>GTT OPH 1X5ML</t>
  </si>
  <si>
    <t>BETOPTIC S</t>
  </si>
  <si>
    <t>2,5MG/ML OPH GTT SUS 1X5ML</t>
  </si>
  <si>
    <t>BISEPTOL</t>
  </si>
  <si>
    <t>400MG/80MG TBL NOB 28</t>
  </si>
  <si>
    <t>B-komplex forte 100tbl. Zentiva</t>
  </si>
  <si>
    <t>BURONIL 25 MG</t>
  </si>
  <si>
    <t>POR TBL OBD 50X25MG</t>
  </si>
  <si>
    <t>Carbocit tbl.20</t>
  </si>
  <si>
    <t>CAVINTON FORTE</t>
  </si>
  <si>
    <t>POR TBL NOB 90X10MG</t>
  </si>
  <si>
    <t>10MG TBL NOB 90</t>
  </si>
  <si>
    <t>250MG TBL NOB 100</t>
  </si>
  <si>
    <t>100MG TBL NOB 40</t>
  </si>
  <si>
    <t>CERUCAL</t>
  </si>
  <si>
    <t>10MG TBL NOB 50</t>
  </si>
  <si>
    <t>CITALEC 20 ZENTIVA</t>
  </si>
  <si>
    <t>20MG TBL FLM 30</t>
  </si>
  <si>
    <t>CLOBEX 500 MIKROGRAMŮ/G ŠAMPON</t>
  </si>
  <si>
    <t>DRM SAT 1X125ML/62.5MG</t>
  </si>
  <si>
    <t>COAXIL</t>
  </si>
  <si>
    <t>TBL OBD 90X12.5MG</t>
  </si>
  <si>
    <t>DEPAKINE CHRONO 500MG SECABLE</t>
  </si>
  <si>
    <t>TBL RET 100X500MG</t>
  </si>
  <si>
    <t>DEXAMETHASONE WZF POLFA</t>
  </si>
  <si>
    <t>OPHGTTSUS1X5ML0.1%</t>
  </si>
  <si>
    <t>100MCG/ML INF CNC SOL 5X2ML</t>
  </si>
  <si>
    <t>DIGOXIN 0.125 LECIVA</t>
  </si>
  <si>
    <t>TBL 30X0.125MG</t>
  </si>
  <si>
    <t>DRETACEN 500 MG</t>
  </si>
  <si>
    <t>DUROGESIC 25MCG/H</t>
  </si>
  <si>
    <t>EMP 5X2.5MG(10CM2)</t>
  </si>
  <si>
    <t>DUROGESIC 50MCG/H</t>
  </si>
  <si>
    <t>EMP 5X5MG(20CM2)</t>
  </si>
  <si>
    <t>EBIXA 20 MG</t>
  </si>
  <si>
    <t>POR TBL FLM 28X20MG PP</t>
  </si>
  <si>
    <t>POR TBL FLM 28X10MG</t>
  </si>
  <si>
    <t>ELICEA 20 MG</t>
  </si>
  <si>
    <t>POR TBL FLM 28X20MG</t>
  </si>
  <si>
    <t>ELOCOM</t>
  </si>
  <si>
    <t>DRM CRM 1X30GM 0.1%</t>
  </si>
  <si>
    <t>ENAP I.V.</t>
  </si>
  <si>
    <t>INJ 5X1ML/1.25MG</t>
  </si>
  <si>
    <t>ENDIARON</t>
  </si>
  <si>
    <t>250MG TBL FLM 20</t>
  </si>
  <si>
    <t>ENELBIN RETARD</t>
  </si>
  <si>
    <t>TBL OBD 50X100MG</t>
  </si>
  <si>
    <t>POR PLV SOL 20X225MG</t>
  </si>
  <si>
    <t>POR GRA SUS 1X100ML</t>
  </si>
  <si>
    <t>ESPUMISAN</t>
  </si>
  <si>
    <t>PORCPSMOL50X40MG-BL</t>
  </si>
  <si>
    <t>EUPHYLLIN CR N 100</t>
  </si>
  <si>
    <t>100MG CPS PRO 50</t>
  </si>
  <si>
    <t>EUPHYLLIN CR N 400</t>
  </si>
  <si>
    <t>400MG CPS PRO 50</t>
  </si>
  <si>
    <t>FENISTIL</t>
  </si>
  <si>
    <t>1MG/ML POR GTT SOL 1X20ML</t>
  </si>
  <si>
    <t>FENTALIS 25 MCG/H TRANSDERMÁLNÍ NÁPLAST</t>
  </si>
  <si>
    <t>DRM EMP TDR 5X5.78MG</t>
  </si>
  <si>
    <t>FENTALIS 50 MCG/H TRANSDERMÁLNÍ NÁPLAST</t>
  </si>
  <si>
    <t>DRM EMP TDR 5X11.56MG</t>
  </si>
  <si>
    <t>GUTRON 2.5MG</t>
  </si>
  <si>
    <t>TBL 50X2.5MG</t>
  </si>
  <si>
    <t>TBL 20X2.5MG</t>
  </si>
  <si>
    <t>GUTRON 5MG</t>
  </si>
  <si>
    <t>HALOPERIDOL</t>
  </si>
  <si>
    <t>TBL 50X1.5MG</t>
  </si>
  <si>
    <t>GTT 1X10ML/20MG</t>
  </si>
  <si>
    <t>HIRUDOID</t>
  </si>
  <si>
    <t>HUMULIN R 100 M.J./ML</t>
  </si>
  <si>
    <t>INJ 1X10ML/1KU</t>
  </si>
  <si>
    <t>HYDROCHLOROTHIAZID LECIVA</t>
  </si>
  <si>
    <t>TBL 20X25MG</t>
  </si>
  <si>
    <t>HYDROCHLOROTHIAZID TAINEX</t>
  </si>
  <si>
    <t>25MG TBL NOB 20</t>
  </si>
  <si>
    <t>Hylo-Gel 10ml</t>
  </si>
  <si>
    <t>IBALGIN KRÉM 100G</t>
  </si>
  <si>
    <t>DRM CRM 1X100GM</t>
  </si>
  <si>
    <t>IBEROGAST</t>
  </si>
  <si>
    <t>POR GTT SOL 20ML</t>
  </si>
  <si>
    <t>PORTBLFLM100X400MG</t>
  </si>
  <si>
    <t>IR INJ.KH2PO4 13,6% 20 ml</t>
  </si>
  <si>
    <t>IR 20ml</t>
  </si>
  <si>
    <t>ISOLYTE</t>
  </si>
  <si>
    <t>ISOPTIN SR 240 MG</t>
  </si>
  <si>
    <t>POR TBL PRO 30X240MG</t>
  </si>
  <si>
    <t>20MG/ML POR GTT EML 1X5ML</t>
  </si>
  <si>
    <t>KL ETHANOLUM BENZ.DENAT. 500ml  /400g/</t>
  </si>
  <si>
    <t xml:space="preserve">KL CHLADIVE MAZANI 450 g  </t>
  </si>
  <si>
    <t>Fagron, Kulich</t>
  </si>
  <si>
    <t>KL ROZTOK</t>
  </si>
  <si>
    <t>KL SOL.AMIKACIN 0.5%</t>
  </si>
  <si>
    <t>KL UNG.LENIENS, 100G</t>
  </si>
  <si>
    <t>KL UNG.LENIENS, 250G</t>
  </si>
  <si>
    <t>KL UNG.LENIENS, 50G</t>
  </si>
  <si>
    <t>KL VASELINUM ALBUM, 100G</t>
  </si>
  <si>
    <t>KL VASELINUM ALBUM, 50G</t>
  </si>
  <si>
    <t>KL ZINCI OXIDI PASTA, 100G</t>
  </si>
  <si>
    <t>LANSOPRAZOL MYLAN</t>
  </si>
  <si>
    <t>30MG CPS ETD 28</t>
  </si>
  <si>
    <t>LANTUS 100 JEDNOTEK/ML SOLOSTAR</t>
  </si>
  <si>
    <t xml:space="preserve">SDR INJ SOL 5X3ML </t>
  </si>
  <si>
    <t>LETROX 100</t>
  </si>
  <si>
    <t>POR TBL NOB 100X100RG II</t>
  </si>
  <si>
    <t>LETROX 50</t>
  </si>
  <si>
    <t>POR TBL NOB 100X50RG II</t>
  </si>
  <si>
    <t>3MG TBL NOB 28</t>
  </si>
  <si>
    <t>LISKANTIN</t>
  </si>
  <si>
    <t>POR TBL NOB 100X250MG</t>
  </si>
  <si>
    <t>LOKREN 20 MG</t>
  </si>
  <si>
    <t>POR TBL FLM 98X20MG</t>
  </si>
  <si>
    <t>LYRICA 150 MG</t>
  </si>
  <si>
    <t>POR CPSDUR14X150MG</t>
  </si>
  <si>
    <t>LYRICA 300 MG</t>
  </si>
  <si>
    <t>POR CPS DUR 56X300MG</t>
  </si>
  <si>
    <t>LYRICA 50 MG</t>
  </si>
  <si>
    <t>POR CPS DUR 56X50MG</t>
  </si>
  <si>
    <t>LYRICA 75 MG</t>
  </si>
  <si>
    <t>POR CPSDUR14X75MG</t>
  </si>
  <si>
    <t>MAGNESII LACTICI 0,5 TBL. MEDICAMENTA</t>
  </si>
  <si>
    <t>TBL NOB 100X0,5GM</t>
  </si>
  <si>
    <t>TBL NOB 50X0,5GM</t>
  </si>
  <si>
    <t>MAGNESIUM 250 MG PHARMAVIT</t>
  </si>
  <si>
    <t>POR TBL EFF 20</t>
  </si>
  <si>
    <t>MALTOFER</t>
  </si>
  <si>
    <t>POR SIR 150ML</t>
  </si>
  <si>
    <t>POR GTT SOL 30ML</t>
  </si>
  <si>
    <t>MIRTAZAPIN SANDOZ</t>
  </si>
  <si>
    <t>15MG TBL FLM 30</t>
  </si>
  <si>
    <t>30MG TBL FLM 30</t>
  </si>
  <si>
    <t>45MG TBL FLM 30</t>
  </si>
  <si>
    <t>MODURETIC</t>
  </si>
  <si>
    <t>INJ 10X1ML/10MG</t>
  </si>
  <si>
    <t>MOTILIUM</t>
  </si>
  <si>
    <t>MOVENTIG</t>
  </si>
  <si>
    <t>25MG TBL FLM 30X1</t>
  </si>
  <si>
    <t>MUCOSOLVAN</t>
  </si>
  <si>
    <t>POR GTT SOL+INH SOL 60ML</t>
  </si>
  <si>
    <t>MUCOSOLVAN LONG EFFECT</t>
  </si>
  <si>
    <t>75MG CPS PRO 20</t>
  </si>
  <si>
    <t>NEUROL 1.0</t>
  </si>
  <si>
    <t>TBL 30X1MG</t>
  </si>
  <si>
    <t>NEURONTIN 100MG</t>
  </si>
  <si>
    <t>CPS 100X100MG</t>
  </si>
  <si>
    <t>INJ 5X5ML/2500MG</t>
  </si>
  <si>
    <t>PALGOTAL 75 MG/650 MG</t>
  </si>
  <si>
    <t>PAMIDRONATE MEDAC 3 MG/ML</t>
  </si>
  <si>
    <t>INF CNC SOL 1X20ML</t>
  </si>
  <si>
    <t>PARALEN 500 TBL 12</t>
  </si>
  <si>
    <t>500MG TBL NOB 12</t>
  </si>
  <si>
    <t>PARALEN GRIP CHŘIPKA A KAŠEL</t>
  </si>
  <si>
    <t>500MG/15MG/5MG TBL FLM 24</t>
  </si>
  <si>
    <t>PLASMALYTE ROZTOK</t>
  </si>
  <si>
    <t>PLASMALYTE ROZTOK S GLUKOZOU 5%</t>
  </si>
  <si>
    <t>INF SOL 20x500 ml</t>
  </si>
  <si>
    <t>PRAGIOLA</t>
  </si>
  <si>
    <t>75MG CPS DUR 14</t>
  </si>
  <si>
    <t>PREDNISON 20 LECIVA</t>
  </si>
  <si>
    <t>TBL 20X20MG(BLISTR)</t>
  </si>
  <si>
    <t>PREGABALIN SANDOZ</t>
  </si>
  <si>
    <t>75MG CPS DUR 84</t>
  </si>
  <si>
    <t>50MG CPS DUR 56</t>
  </si>
  <si>
    <t>150MG CPS DUR 84</t>
  </si>
  <si>
    <t>PREGABALIN SANDOZ 300 MG</t>
  </si>
  <si>
    <t>PREGABALIN TEVA</t>
  </si>
  <si>
    <t>150MG CPS DUR 56</t>
  </si>
  <si>
    <t>PRESTANCE 5 MG/5 MG</t>
  </si>
  <si>
    <t>POR TBL FLM 30X5MG</t>
  </si>
  <si>
    <t>PRESTARIUM NEO COMBI 5mg/1,25mg</t>
  </si>
  <si>
    <t>INJ EML 10X50ML</t>
  </si>
  <si>
    <t>PROTHIADEN</t>
  </si>
  <si>
    <t>DRG 30X25MG</t>
  </si>
  <si>
    <t>QUETIAPINE POLPHARMA 100 MG POTAHOVANÉ TABLETY</t>
  </si>
  <si>
    <t>QUETIAPINE POLPHARMA 25 MG POTAHOVANÉ TABLETY</t>
  </si>
  <si>
    <t>POR TBL FLM 30X25MG</t>
  </si>
  <si>
    <t>RE ERDOMED</t>
  </si>
  <si>
    <t>RECOXA 15</t>
  </si>
  <si>
    <t>POR TBL NOB 30X15MG</t>
  </si>
  <si>
    <t>RIVOTRIL 2.5MG/ML</t>
  </si>
  <si>
    <t>POR GTT SOL 1X10ML</t>
  </si>
  <si>
    <t>SIRDALUD 2 MG</t>
  </si>
  <si>
    <t>POR TBL NOB 30X2MG</t>
  </si>
  <si>
    <t>SIRDALUD 4 MG</t>
  </si>
  <si>
    <t>POR TBL NOB 30X4MG</t>
  </si>
  <si>
    <t>SPECIES UROLOGICAE PLANTA LEROS</t>
  </si>
  <si>
    <t>SPC 20X1.5GM(SÁČKY)</t>
  </si>
  <si>
    <t>Suppositoria Glyc.Sanova Classic 2g</t>
  </si>
  <si>
    <t>TEZEO 40 MG</t>
  </si>
  <si>
    <t>POR TBL NOB 28X40MG</t>
  </si>
  <si>
    <t>Thiamin Generica tbl.30</t>
  </si>
  <si>
    <t>Thiamin Generica tbl.60</t>
  </si>
  <si>
    <t>TORVACARD NEO 40 MG</t>
  </si>
  <si>
    <t>POR TBL FLM 30X40MG</t>
  </si>
  <si>
    <t>TRAJENTA 5 MG</t>
  </si>
  <si>
    <t>TRAMAL RETARD TABLETY 200 MG</t>
  </si>
  <si>
    <t>200MG TBL PRO 30 III</t>
  </si>
  <si>
    <t>TRANSTEC 35 MCG/H</t>
  </si>
  <si>
    <t>DRM EMP TDR 5X20MG</t>
  </si>
  <si>
    <t>TRANSTEC 52.5 MCG/H</t>
  </si>
  <si>
    <t>DRM EMP TDR 5X30MG</t>
  </si>
  <si>
    <t>TRITTICO AC 150</t>
  </si>
  <si>
    <t>TBL RET 60X150MG</t>
  </si>
  <si>
    <t>TRITTICO PROLONG 300 MG TABLETY S PRODLOUŽENÝM UVO</t>
  </si>
  <si>
    <t>POR TBL PRO 30X300MG</t>
  </si>
  <si>
    <t>TRUND 250 MG POTAHOVANÉ TABLETY</t>
  </si>
  <si>
    <t>POR TBL FLM 50X250MG</t>
  </si>
  <si>
    <t>ULTRACOD</t>
  </si>
  <si>
    <t>URALYT U</t>
  </si>
  <si>
    <t>POR GRA 1X280GM</t>
  </si>
  <si>
    <t>URSOSAN</t>
  </si>
  <si>
    <t>CPS 50X250MG</t>
  </si>
  <si>
    <t>VENLAFAXIN MYLAN 150 MG</t>
  </si>
  <si>
    <t>150MG CPS PRO 30</t>
  </si>
  <si>
    <t>VENLAFAXIN MYLAN 75 MG</t>
  </si>
  <si>
    <t>75MG CPS PRO 90</t>
  </si>
  <si>
    <t>VEROSPIRON 50MG</t>
  </si>
  <si>
    <t>CPS 30X50MG</t>
  </si>
  <si>
    <t>VIGANTOL</t>
  </si>
  <si>
    <t>0,5MG/ML POR GTT SOL 1X10ML</t>
  </si>
  <si>
    <t>VIMPAT 50 MG</t>
  </si>
  <si>
    <t>POR TBL FLM 14X50MG</t>
  </si>
  <si>
    <t>Walmark Biopron Forte Box tbl.10x10</t>
  </si>
  <si>
    <t>XARELTO 20 MG</t>
  </si>
  <si>
    <t>ZOLOFT 50MG</t>
  </si>
  <si>
    <t>TBL OBD 28X50MG</t>
  </si>
  <si>
    <t>NUTRIFLEX PERI</t>
  </si>
  <si>
    <t>DIASIP S PŘÍCHUTÍ JAHODOVOU</t>
  </si>
  <si>
    <t>POR SOL 1X200ML</t>
  </si>
  <si>
    <t>DIASIP S PŘÍCHUTÍ VANILKOVOU</t>
  </si>
  <si>
    <t>ENSURE PLUS ADVANCE RTH VANILKOVÁ PŘÍCHUŤ</t>
  </si>
  <si>
    <t>FRESUBIN 2 KCAL CREME ČOKOLÁDA</t>
  </si>
  <si>
    <t>POR SOL 4X125G</t>
  </si>
  <si>
    <t>FRESUBIN 2 KCAL CREME VANILKA</t>
  </si>
  <si>
    <t>FRESUBIN 2 KCAL DRINK CAPPUCCINO</t>
  </si>
  <si>
    <t>JEVITY PLUS HP</t>
  </si>
  <si>
    <t>NUTILIS POWDER</t>
  </si>
  <si>
    <t>POR PLV 1X300GM</t>
  </si>
  <si>
    <t>NUTRIDRINK COMPACT PROTEIN S PŘÍCHUTÍ BANÁNOVOU</t>
  </si>
  <si>
    <t>POR SOL 4X125ML</t>
  </si>
  <si>
    <t>NUTRIDRINK COMPACT PROTEIN S PŘÍCHUTÍ KÁVY</t>
  </si>
  <si>
    <t>NUTRIDRINK COMPACT PROTEIN S PŘÍCHUTÍ VANILKOVOU</t>
  </si>
  <si>
    <t>NUTRIDRINK CREME S PŘÍCHUTÍ BANÁNOVOU</t>
  </si>
  <si>
    <t>NUTRIDRINK CREME S PŘÍCHUTÍ LES.OVOCE</t>
  </si>
  <si>
    <t>4x125ml</t>
  </si>
  <si>
    <t>NUTRIDRINK JUICE STYLE S PŘÍCHUTÍ JAHODOVOU</t>
  </si>
  <si>
    <t>NUTRIDRINK MULTI FIBRE S PŘÍCHUTÍ JAHODOVOU</t>
  </si>
  <si>
    <t>NUTRISON ENERGY MULTI FIBRE</t>
  </si>
  <si>
    <t>200G/L INF SOL 1X50ML</t>
  </si>
  <si>
    <t>CEFEPIM NORIDEM</t>
  </si>
  <si>
    <t>CIFLOXINAL</t>
  </si>
  <si>
    <t>POR TBL FLM 10X250MG</t>
  </si>
  <si>
    <t>KLACID 500</t>
  </si>
  <si>
    <t>POR TBL FLM 14X500MG</t>
  </si>
  <si>
    <t>KLACID I.V.</t>
  </si>
  <si>
    <t>DIFLUCAN 100 MG</t>
  </si>
  <si>
    <t>POR CPS DUR 28X100MG</t>
  </si>
  <si>
    <t>ARDEAOSMOSOL MA 15</t>
  </si>
  <si>
    <t>150G/L INF SOL 10X200ML</t>
  </si>
  <si>
    <t>ATROPIN BBP</t>
  </si>
  <si>
    <t>1MG/ML INJ SOL 10X1ML</t>
  </si>
  <si>
    <t>ATROPIN BIOTIKA 1MG</t>
  </si>
  <si>
    <t>INJ 10X1ML/1MG</t>
  </si>
  <si>
    <t>BENELYTE</t>
  </si>
  <si>
    <t>INF SOL 20X250ML</t>
  </si>
  <si>
    <t>BRICANYL</t>
  </si>
  <si>
    <t>0,5MG/ML INJ SOL 10X1ML</t>
  </si>
  <si>
    <t>DZ OCTENISEPT drm. sol. 250 ml</t>
  </si>
  <si>
    <t>DRM SOL 1X250ML</t>
  </si>
  <si>
    <t>EMLA</t>
  </si>
  <si>
    <t>25MG/G+25MG/G CRM 1X30G</t>
  </si>
  <si>
    <t>EPHEDRIN BIOTIKA</t>
  </si>
  <si>
    <t>INJ SOL 10X1ML/50MG</t>
  </si>
  <si>
    <t xml:space="preserve">HYPNOMIDATE </t>
  </si>
  <si>
    <t>Hypromeloza -P 10ml</t>
  </si>
  <si>
    <t>CHLORID SODNÝ 0,9% BRAUN</t>
  </si>
  <si>
    <t>INF SOL 20X100MLPELAH</t>
  </si>
  <si>
    <t>INF SOL 10X250MLPELAH</t>
  </si>
  <si>
    <t>IR SOL.MORPH.CHLOR.0.1%</t>
  </si>
  <si>
    <t>IR 1 ml</t>
  </si>
  <si>
    <t>ISOLYTE  FFX - VAK</t>
  </si>
  <si>
    <t>INF SOL 10X1000ML Freeflex</t>
  </si>
  <si>
    <t>INF CNC SOL 20X20ML</t>
  </si>
  <si>
    <t>Lakrymo 10ml</t>
  </si>
  <si>
    <t>MARCAINE SPINAL</t>
  </si>
  <si>
    <t>5MG/ML INJ SOL 5X4ML</t>
  </si>
  <si>
    <t>MARCAINE SPINAL O.5% HEAVY</t>
  </si>
  <si>
    <t>INJ SOL 5X4ML/20MG</t>
  </si>
  <si>
    <t>MIVACRON</t>
  </si>
  <si>
    <t>2MG/ML INJ SOL 5X5ML</t>
  </si>
  <si>
    <t>MIVACRON 2MG/ML</t>
  </si>
  <si>
    <t xml:space="preserve"> INJ SOL 5X10ML</t>
  </si>
  <si>
    <t>NALOXONE POLFA</t>
  </si>
  <si>
    <t>INJ 10X1ML/0.4MG</t>
  </si>
  <si>
    <t>NASIVIN 0,05%</t>
  </si>
  <si>
    <t>NAS GTT SOL 10ML</t>
  </si>
  <si>
    <t>PARACETAMOL KABI 10 MG/ML</t>
  </si>
  <si>
    <t>INF SOL 10X50ML/500MG</t>
  </si>
  <si>
    <t>PERLINGANIT ROZTOK</t>
  </si>
  <si>
    <t>INF SOL10X10ML AMP</t>
  </si>
  <si>
    <t>PROPOFOL-LIPURO 0,5% (5MG/ML) 5X20ML</t>
  </si>
  <si>
    <t>INJ+INF EML 5X20ML/100MG</t>
  </si>
  <si>
    <t>RAPIFEN</t>
  </si>
  <si>
    <t>0,5MG/ML INJ SOL 5X2ML</t>
  </si>
  <si>
    <t>REMIFENTANIL B. BRAUN</t>
  </si>
  <si>
    <t>2MG INJ/INF PLV CSL 5</t>
  </si>
  <si>
    <t>REMIFENTANIL B. BRAUN 1 MG</t>
  </si>
  <si>
    <t>INJ/INF PLV CSL 5X1MG</t>
  </si>
  <si>
    <t xml:space="preserve"> INJ/INF SOL 20X5ML</t>
  </si>
  <si>
    <t>SANERGY SPINAL</t>
  </si>
  <si>
    <t>SEVOFLURANE BAXTER 100%</t>
  </si>
  <si>
    <t>INH LIQ VAP 6X250ML I</t>
  </si>
  <si>
    <t>INJ SOL 5X2ML (10rg)</t>
  </si>
  <si>
    <t>SUPRANE</t>
  </si>
  <si>
    <t>INH LIQ VAP 6X240ML</t>
  </si>
  <si>
    <t>VENTOLIN INHALER N</t>
  </si>
  <si>
    <t>100MCG/DÁV INH SUS PSS 200DÁV</t>
  </si>
  <si>
    <t>VOLULYTE 6%</t>
  </si>
  <si>
    <t>INJ/INF SOL 10X1ML</t>
  </si>
  <si>
    <t>10MG/ML INJ/INF SOL 10X10ML</t>
  </si>
  <si>
    <t>TRALGIT 50 INJ</t>
  </si>
  <si>
    <t>INJ SOL 5X1ML/50MG</t>
  </si>
  <si>
    <t>TRAMAL</t>
  </si>
  <si>
    <t>50MG/ML INJ SOL 5X1ML</t>
  </si>
  <si>
    <t>TRAMADOL KALCEKS</t>
  </si>
  <si>
    <t>50MG/ML INJ/INF SOL 5X2ML</t>
  </si>
  <si>
    <t>NASIVIN 0,01%</t>
  </si>
  <si>
    <t>NAS GTT SOL 1X5ML</t>
  </si>
  <si>
    <t>NUROFEN PRO DĚTI ČÍPKY 60 MG</t>
  </si>
  <si>
    <t>RCT SUP 10X60MG</t>
  </si>
  <si>
    <t>PARALEN 100</t>
  </si>
  <si>
    <t>100MG SUP 5</t>
  </si>
  <si>
    <t xml:space="preserve">SEVORANE 100% </t>
  </si>
  <si>
    <t>INH SOL 1X250ML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</si>
  <si>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</si>
  <si>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</si>
  <si>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</si>
  <si>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</si>
  <si>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</si>
  <si>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</si>
  <si>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0732 - KARIM: NIP, DIOP</t>
  </si>
  <si>
    <t>A02BC02 - PANTOPRAZOL</t>
  </si>
  <si>
    <t>A02BC03 - LANSOPRAZOL</t>
  </si>
  <si>
    <t>A04AA01 - ONDANSETRON</t>
  </si>
  <si>
    <t>B01AB06 - NADROPARIN</t>
  </si>
  <si>
    <t>B01AC04 - KLOPIDOGREL</t>
  </si>
  <si>
    <t>C01BC03 - PROPAFENON</t>
  </si>
  <si>
    <t>C01BD01 - AMIODARON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</si>
  <si>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</si>
  <si>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</si>
  <si>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</si>
  <si>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</si>
  <si>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</si>
  <si>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</si>
  <si>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C08DA01 - VERAPAMIL</t>
  </si>
  <si>
    <t>C09AA04 - PERINDOPRIL</t>
  </si>
  <si>
    <t>C09AA05 - RAMIPRIL</t>
  </si>
  <si>
    <t>C09BB04 - PERINDOPRIL A AMLODIPIN</t>
  </si>
  <si>
    <t>C09DA01 - LOSARTAN A DIURETIKA</t>
  </si>
  <si>
    <t>C09DB04 - TELMISARTAN A AMLODIPIN</t>
  </si>
  <si>
    <t>H01CB02 - OKTREOTID</t>
  </si>
  <si>
    <t>H02AB04 - METHYLPREDNISOLON</t>
  </si>
  <si>
    <t>J01AA12 - TIGECYKLIN</t>
  </si>
  <si>
    <t>J01CF04 - OXACILIN</t>
  </si>
  <si>
    <t>J01DC02 - CEFUROXIM</t>
  </si>
  <si>
    <t>J01DD01 - CEFOTAXIM</t>
  </si>
  <si>
    <t>J01DD04 - CEFTRIAXON</t>
  </si>
  <si>
    <t>J01DE01 - CEFEPIM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</si>
  <si>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</si>
  <si>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</si>
  <si>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</si>
  <si>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</si>
  <si>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</si>
  <si>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</si>
  <si>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</si>
  <si>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</si>
  <si>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</si>
  <si>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</si>
  <si>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J05AB01 - ACIKLOVIR</t>
  </si>
  <si>
    <t>L01XE06 - DASATINIB</t>
  </si>
  <si>
    <t>L03AA02 - FILGRASTIM</t>
  </si>
  <si>
    <t>M01AC06 - MELOXIKAM</t>
  </si>
  <si>
    <t>M03AC09 - ROKURONIUM-BROMID</t>
  </si>
  <si>
    <t>M04AA01 - ALOPURINOL</t>
  </si>
  <si>
    <t>N01AB08 - SEVOFLURAN</t>
  </si>
  <si>
    <t>N01AX10 - PROPOFOL</t>
  </si>
  <si>
    <t>N01BB10 - LEVOBUPIVAKAIN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</si>
  <si>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</si>
  <si>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</si>
  <si>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</si>
  <si>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</si>
  <si>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</si>
  <si>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</si>
  <si>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</si>
  <si>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</si>
  <si>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N05AH04 - KVETIAPIN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</si>
  <si>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</si>
  <si>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</si>
  <si>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</si>
  <si>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</si>
  <si>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</si>
  <si>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</si>
  <si>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</si>
  <si>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N06AX16 - VENLAFAXIN</t>
  </si>
  <si>
    <t>N06BX18 - VINPOCETIN</t>
  </si>
  <si>
    <t>R03AC02 - SALBUTAMOL</t>
  </si>
  <si>
    <t>R05CB06 - AMBROXOL</t>
  </si>
  <si>
    <t>R06AE07 - CETIRIZIN</t>
  </si>
  <si>
    <t>A03FA07 - ITOPRIDUM</t>
  </si>
  <si>
    <t>L04AA06 - KYSELINA MYKOFENOLOVÁ</t>
  </si>
  <si>
    <t>N03AX18 - LAKOSAMID</t>
  </si>
  <si>
    <t>J01CR02 - AMOXICILIN A  INHIBITOR BETA-LAKTAMASY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</si>
  <si>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</si>
  <si>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</si>
  <si>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</si>
  <si>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</si>
  <si>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</si>
  <si>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C01CA03</t>
  </si>
  <si>
    <t>536</t>
  </si>
  <si>
    <t>1MG/ML INF CNC SOL 5X1ML</t>
  </si>
  <si>
    <t>H02AB04</t>
  </si>
  <si>
    <t>90044</t>
  </si>
  <si>
    <t>40MG/ML INJ SUS 1X1ML</t>
  </si>
  <si>
    <t>9709</t>
  </si>
  <si>
    <t>40MG/ML INJ PSO LQF 40MG+1ML</t>
  </si>
  <si>
    <t>N01BB10</t>
  </si>
  <si>
    <t>197125</t>
  </si>
  <si>
    <t>LEVOBUPIVACAINE KABI</t>
  </si>
  <si>
    <t>5MG/ML INJ/INF SOL 5X10ML</t>
  </si>
  <si>
    <t>N02BB02</t>
  </si>
  <si>
    <t>7981</t>
  </si>
  <si>
    <t>500MG/ML INJ SOL 10X2ML</t>
  </si>
  <si>
    <t>N05CD08</t>
  </si>
  <si>
    <t>127738</t>
  </si>
  <si>
    <t>MIDAZOLAM ACCORD</t>
  </si>
  <si>
    <t>5MG/ML INJ/INF SOL 10X3ML</t>
  </si>
  <si>
    <t>239963</t>
  </si>
  <si>
    <t>1MG/ML INJ/INF SOL 10X5ML</t>
  </si>
  <si>
    <t>239964</t>
  </si>
  <si>
    <t>5MG/ML INJ/INF SOL 10X1ML</t>
  </si>
  <si>
    <t>239965</t>
  </si>
  <si>
    <t>A02BC02</t>
  </si>
  <si>
    <t>214427</t>
  </si>
  <si>
    <t>CONTROLOC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</si>
  <si>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</si>
  <si>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</si>
  <si>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</si>
  <si>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</si>
  <si>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</si>
  <si>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</si>
  <si>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</si>
  <si>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</si>
  <si>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</si>
  <si>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</si>
  <si>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</si>
  <si>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</si>
  <si>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</si>
  <si>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</si>
  <si>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</si>
  <si>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</si>
  <si>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</si>
  <si>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</si>
  <si>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</si>
  <si>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</si>
  <si>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</si>
  <si>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</si>
  <si>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C01BC03</t>
  </si>
  <si>
    <t>235813</t>
  </si>
  <si>
    <t>C01BD01</t>
  </si>
  <si>
    <t>107938</t>
  </si>
  <si>
    <t>150MG/3ML INJ SOL 6X3ML</t>
  </si>
  <si>
    <t>13767</t>
  </si>
  <si>
    <t>200MG TBL NOB 30</t>
  </si>
  <si>
    <t>216900</t>
  </si>
  <si>
    <t>1MG/ML INF CNC SOL 5X5ML</t>
  </si>
  <si>
    <t>C03CA01</t>
  </si>
  <si>
    <t>214036</t>
  </si>
  <si>
    <t>239807</t>
  </si>
  <si>
    <t>56804</t>
  </si>
  <si>
    <t>40MG TBL NOB 50</t>
  </si>
  <si>
    <t>56805</t>
  </si>
  <si>
    <t>40MG TBL NOB 100</t>
  </si>
  <si>
    <t>C05BA01</t>
  </si>
  <si>
    <t>100306</t>
  </si>
  <si>
    <t>445MG/100G GEL 40G</t>
  </si>
  <si>
    <t>100311</t>
  </si>
  <si>
    <t>445MG/100G CRM 40G</t>
  </si>
  <si>
    <t>C07AB02</t>
  </si>
  <si>
    <t>231687</t>
  </si>
  <si>
    <t>231703</t>
  </si>
  <si>
    <t>54151</t>
  </si>
  <si>
    <t>EGILOK</t>
  </si>
  <si>
    <t>50MG TBL NOB 60</t>
  </si>
  <si>
    <t>C07AB07</t>
  </si>
  <si>
    <t>233600</t>
  </si>
  <si>
    <t>C08CA01</t>
  </si>
  <si>
    <t>2954</t>
  </si>
  <si>
    <t>AGEN</t>
  </si>
  <si>
    <t>10MG TBL NOB 30</t>
  </si>
  <si>
    <t>C08DA01</t>
  </si>
  <si>
    <t>215970</t>
  </si>
  <si>
    <t>C09AA04</t>
  </si>
  <si>
    <t>101211</t>
  </si>
  <si>
    <t>5MG TBL FLM 90(3X30)</t>
  </si>
  <si>
    <t>C09AA05</t>
  </si>
  <si>
    <t>15866</t>
  </si>
  <si>
    <t>TRITACE</t>
  </si>
  <si>
    <t>10MG TBL NOB 100</t>
  </si>
  <si>
    <t>C09BB04</t>
  </si>
  <si>
    <t>124129</t>
  </si>
  <si>
    <t>PRESTANCE</t>
  </si>
  <si>
    <t>10MG/10MG TBL NOB 30</t>
  </si>
  <si>
    <t>C09DA01</t>
  </si>
  <si>
    <t>15317</t>
  </si>
  <si>
    <t>50MG/12,5MG TBL FLM 90</t>
  </si>
  <si>
    <t>C09DB04</t>
  </si>
  <si>
    <t>167859</t>
  </si>
  <si>
    <t>TWYNSTA</t>
  </si>
  <si>
    <t>80MG/10MG TBL NOB 28</t>
  </si>
  <si>
    <t>H01CB02</t>
  </si>
  <si>
    <t>15245</t>
  </si>
  <si>
    <t>SANDOSTATIN</t>
  </si>
  <si>
    <t>0,1MG/ML INJ/INF SOL 5X1ML</t>
  </si>
  <si>
    <t>9710</t>
  </si>
  <si>
    <t>62,5MG/ML INJ PSO LQF 125MG+2ML</t>
  </si>
  <si>
    <t>H03AA01</t>
  </si>
  <si>
    <t>172044</t>
  </si>
  <si>
    <t>LETROX</t>
  </si>
  <si>
    <t>150MCG TBL NOB 100</t>
  </si>
  <si>
    <t>243130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</si>
  <si>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</si>
  <si>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</si>
  <si>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</si>
  <si>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</si>
  <si>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</si>
  <si>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</si>
  <si>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</si>
  <si>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</si>
  <si>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</si>
  <si>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</si>
  <si>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</si>
  <si>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</si>
  <si>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</si>
  <si>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</si>
  <si>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</si>
  <si>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</si>
  <si>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</si>
  <si>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</si>
  <si>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</si>
  <si>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</si>
  <si>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J01DC02</t>
  </si>
  <si>
    <t>64831</t>
  </si>
  <si>
    <t>AXETINE</t>
  </si>
  <si>
    <t>1,5G INJ/INF PLV SOL 10</t>
  </si>
  <si>
    <t>J01DD01</t>
  </si>
  <si>
    <t>201030</t>
  </si>
  <si>
    <t>SEFOTAK</t>
  </si>
  <si>
    <t>206563</t>
  </si>
  <si>
    <t>J01DD04</t>
  </si>
  <si>
    <t>182977</t>
  </si>
  <si>
    <t>CEFTRIAXON MEDOPHARM</t>
  </si>
  <si>
    <t>J01DH02</t>
  </si>
  <si>
    <t>173750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</si>
  <si>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</si>
  <si>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</si>
  <si>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</si>
  <si>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</si>
  <si>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</si>
  <si>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</si>
  <si>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</si>
  <si>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</si>
  <si>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</si>
  <si>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</si>
  <si>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</si>
  <si>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</si>
  <si>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</si>
  <si>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</si>
  <si>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</si>
  <si>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</si>
  <si>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J01MA14</t>
  </si>
  <si>
    <t>203324</t>
  </si>
  <si>
    <t>MOXIFLOXACIN KABI</t>
  </si>
  <si>
    <t>400MG/250ML INF SOL 10X250ML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</si>
  <si>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</si>
  <si>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</si>
  <si>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</si>
  <si>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</si>
  <si>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</si>
  <si>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</si>
  <si>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</si>
  <si>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</si>
  <si>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</si>
  <si>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</si>
  <si>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</si>
  <si>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</si>
  <si>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</si>
  <si>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</si>
  <si>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</si>
  <si>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</si>
  <si>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</si>
  <si>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</si>
  <si>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</si>
  <si>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</si>
  <si>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J05AB01</t>
  </si>
  <si>
    <t>172775</t>
  </si>
  <si>
    <t>L01XE06</t>
  </si>
  <si>
    <t>27921</t>
  </si>
  <si>
    <t>SPRYCEL</t>
  </si>
  <si>
    <t>L03AA02</t>
  </si>
  <si>
    <t>500570</t>
  </si>
  <si>
    <t>ZARZIO</t>
  </si>
  <si>
    <t>48MU/0,5ML INJ/INF SOL ISP 5X0,5ML I</t>
  </si>
  <si>
    <t>L04AA06</t>
  </si>
  <si>
    <t>29716</t>
  </si>
  <si>
    <t>MYFENAX</t>
  </si>
  <si>
    <t>500MG TBL FLM 50</t>
  </si>
  <si>
    <t>M03AC09</t>
  </si>
  <si>
    <t>124418</t>
  </si>
  <si>
    <t>ROCURONIUM B. BRAUN</t>
  </si>
  <si>
    <t>220105</t>
  </si>
  <si>
    <t>N01AX10</t>
  </si>
  <si>
    <t>18175</t>
  </si>
  <si>
    <t>PROPOFOL MCT/LCT FRESENIUS</t>
  </si>
  <si>
    <t>10MG/ML INJ/INF EML 10X100ML</t>
  </si>
  <si>
    <t>55823</t>
  </si>
  <si>
    <t>N02BE01</t>
  </si>
  <si>
    <t>157875</t>
  </si>
  <si>
    <t>PARACETAMOL KABI</t>
  </si>
  <si>
    <t>10MG/ML INF SOL 10X100ML</t>
  </si>
  <si>
    <t>232609</t>
  </si>
  <si>
    <t>N03AG01</t>
  </si>
  <si>
    <t>237626</t>
  </si>
  <si>
    <t>DEPAKINE</t>
  </si>
  <si>
    <t>400MG/4ML INJ PSO LQF 1+1X4ML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</si>
  <si>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</si>
  <si>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</si>
  <si>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</si>
  <si>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</si>
  <si>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</si>
  <si>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</si>
  <si>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N03AX12</t>
  </si>
  <si>
    <t>84399</t>
  </si>
  <si>
    <t>NEURONTIN</t>
  </si>
  <si>
    <t>300MG CPS DUR 50</t>
  </si>
  <si>
    <t>84400</t>
  </si>
  <si>
    <t>300MG CPS DUR 100</t>
  </si>
  <si>
    <t>N03AX14</t>
  </si>
  <si>
    <t>174700</t>
  </si>
  <si>
    <t>TRUND</t>
  </si>
  <si>
    <t>500MG TBL FLM 100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</si>
  <si>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</si>
  <si>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</si>
  <si>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</si>
  <si>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</si>
  <si>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</si>
  <si>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</si>
  <si>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</si>
  <si>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</si>
  <si>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</si>
  <si>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</si>
  <si>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184095</t>
  </si>
  <si>
    <t>5MG/ML INJ/INF SOL 10X10ML</t>
  </si>
  <si>
    <t>242707</t>
  </si>
  <si>
    <t>MIDAZOLAM KALCEKS</t>
  </si>
  <si>
    <t>N05CF02</t>
  </si>
  <si>
    <t>233366</t>
  </si>
  <si>
    <t>10MG TBL FLM 50</t>
  </si>
  <si>
    <t>N05CM18</t>
  </si>
  <si>
    <t>136755</t>
  </si>
  <si>
    <t>N06AB06</t>
  </si>
  <si>
    <t>195941</t>
  </si>
  <si>
    <t>SERTRALIN APOTEX</t>
  </si>
  <si>
    <t>50MG TBL FLM 100</t>
  </si>
  <si>
    <t>53951</t>
  </si>
  <si>
    <t>ZOLOFT</t>
  </si>
  <si>
    <t>100MG TBL FLM 28</t>
  </si>
  <si>
    <t>N06AB10</t>
  </si>
  <si>
    <t>134505</t>
  </si>
  <si>
    <t>ELICEA</t>
  </si>
  <si>
    <t>10MG TBL FLM 56</t>
  </si>
  <si>
    <t>R03AC02</t>
  </si>
  <si>
    <t>237705</t>
  </si>
  <si>
    <t>R06AE07</t>
  </si>
  <si>
    <t>5496</t>
  </si>
  <si>
    <t>10MG TBL FLM 60</t>
  </si>
  <si>
    <t>66030</t>
  </si>
  <si>
    <t>99600</t>
  </si>
  <si>
    <t>10MG TBL FLM 90</t>
  </si>
  <si>
    <t>V06XX</t>
  </si>
  <si>
    <t>217054</t>
  </si>
  <si>
    <t>33220</t>
  </si>
  <si>
    <t>POR SOL 1X225G</t>
  </si>
  <si>
    <t>33422</t>
  </si>
  <si>
    <t>NUTRISON ADVANCED DIASON LOW ENERGY</t>
  </si>
  <si>
    <t>33423</t>
  </si>
  <si>
    <t>33424</t>
  </si>
  <si>
    <t>33530</t>
  </si>
  <si>
    <t>33750</t>
  </si>
  <si>
    <t>33751</t>
  </si>
  <si>
    <t>33833</t>
  </si>
  <si>
    <t>33850</t>
  </si>
  <si>
    <t>33851</t>
  </si>
  <si>
    <t>33855</t>
  </si>
  <si>
    <t>NUTRIDRINK BALÍČEK 5 + 1</t>
  </si>
  <si>
    <t>33856</t>
  </si>
  <si>
    <t>33857</t>
  </si>
  <si>
    <t>33859</t>
  </si>
  <si>
    <t>A02BC03</t>
  </si>
  <si>
    <t>234484</t>
  </si>
  <si>
    <t>166759</t>
  </si>
  <si>
    <t>50MG TBL FLM 40(4X10)</t>
  </si>
  <si>
    <t>13768</t>
  </si>
  <si>
    <t>200MG TBL NOB 60</t>
  </si>
  <si>
    <t>100308</t>
  </si>
  <si>
    <t>300MG/100G CRM 40G</t>
  </si>
  <si>
    <t>231691</t>
  </si>
  <si>
    <t>100MG TBL PRO 30</t>
  </si>
  <si>
    <t>231695</t>
  </si>
  <si>
    <t>231696</t>
  </si>
  <si>
    <t>231701</t>
  </si>
  <si>
    <t>231702</t>
  </si>
  <si>
    <t>C07AB05</t>
  </si>
  <si>
    <t>49909</t>
  </si>
  <si>
    <t>LOKREN</t>
  </si>
  <si>
    <t>20MG TBL FLM 28</t>
  </si>
  <si>
    <t>49910</t>
  </si>
  <si>
    <t>20MG TBL FLM 98</t>
  </si>
  <si>
    <t>15378</t>
  </si>
  <si>
    <t>5MG TBL NOB 90</t>
  </si>
  <si>
    <t>215964</t>
  </si>
  <si>
    <t>ISOPTIN SR</t>
  </si>
  <si>
    <t>240MG TBL PRO 30</t>
  </si>
  <si>
    <t>233484</t>
  </si>
  <si>
    <t>101205</t>
  </si>
  <si>
    <t>5MG TBL FLM 30</t>
  </si>
  <si>
    <t>124087</t>
  </si>
  <si>
    <t>5MG/5MG TBL NOB 30</t>
  </si>
  <si>
    <t>187425</t>
  </si>
  <si>
    <t>50MCG TBL NOB 100</t>
  </si>
  <si>
    <t>J01DE01</t>
  </si>
  <si>
    <t>223809</t>
  </si>
  <si>
    <t>J01EE01</t>
  </si>
  <si>
    <t>241307</t>
  </si>
  <si>
    <t>M01AC06</t>
  </si>
  <si>
    <t>112561</t>
  </si>
  <si>
    <t>RECOXA</t>
  </si>
  <si>
    <t>15MG TBL NOB 30</t>
  </si>
  <si>
    <t>M04AA01</t>
  </si>
  <si>
    <t>127263</t>
  </si>
  <si>
    <t>18167</t>
  </si>
  <si>
    <t>10MG/ML INJ/INF EML 5X20ML</t>
  </si>
  <si>
    <t>18172</t>
  </si>
  <si>
    <t>10MG/ML INJ/INF EML 10X50ML</t>
  </si>
  <si>
    <t>N02AB03</t>
  </si>
  <si>
    <t>122593</t>
  </si>
  <si>
    <t>FENTALIS</t>
  </si>
  <si>
    <t>25MCG/H TDR EMP 5</t>
  </si>
  <si>
    <t>122600</t>
  </si>
  <si>
    <t>50MCG/H TDR EMP 5</t>
  </si>
  <si>
    <t>59448</t>
  </si>
  <si>
    <t>DUROGESIC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</si>
  <si>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</si>
  <si>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</si>
  <si>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</si>
  <si>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</si>
  <si>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</si>
  <si>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</si>
  <si>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</si>
  <si>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42758</t>
  </si>
  <si>
    <t>52,5MCG/H TDR EMP 5</t>
  </si>
  <si>
    <t>55824</t>
  </si>
  <si>
    <t>500MG/ML INJ SOL 5X5ML</t>
  </si>
  <si>
    <t>44997</t>
  </si>
  <si>
    <t>500MG TBL RET 100</t>
  </si>
  <si>
    <t>84398</t>
  </si>
  <si>
    <t>100MG CPS DUR 100</t>
  </si>
  <si>
    <t>174681</t>
  </si>
  <si>
    <t>250MG TBL FLM 50</t>
  </si>
  <si>
    <t>N03AX16</t>
  </si>
  <si>
    <t>210536</t>
  </si>
  <si>
    <t>210546</t>
  </si>
  <si>
    <t>210570</t>
  </si>
  <si>
    <t>210595</t>
  </si>
  <si>
    <t>300MG CPS DUR 56</t>
  </si>
  <si>
    <t>211475</t>
  </si>
  <si>
    <t>211501</t>
  </si>
  <si>
    <t>28230</t>
  </si>
  <si>
    <t>LYRICA</t>
  </si>
  <si>
    <t>N03AX18</t>
  </si>
  <si>
    <t>173944</t>
  </si>
  <si>
    <t>N05AH04</t>
  </si>
  <si>
    <t>142865</t>
  </si>
  <si>
    <t>QUETIAPINE POLPHARMA</t>
  </si>
  <si>
    <t>25MG TBL FLM 3X10</t>
  </si>
  <si>
    <t>142866</t>
  </si>
  <si>
    <t>100MG TBL FLM 6X10</t>
  </si>
  <si>
    <t>86656</t>
  </si>
  <si>
    <t>1MG TBL NOB 30</t>
  </si>
  <si>
    <t>127737</t>
  </si>
  <si>
    <t>136754</t>
  </si>
  <si>
    <t>53950</t>
  </si>
  <si>
    <t>50MG TBL FLM 28</t>
  </si>
  <si>
    <t>134502</t>
  </si>
  <si>
    <t>10MG TBL FLM 28</t>
  </si>
  <si>
    <t>134513</t>
  </si>
  <si>
    <t>N06AX16</t>
  </si>
  <si>
    <t>233698</t>
  </si>
  <si>
    <t>VENLAFAXIN MYLAN</t>
  </si>
  <si>
    <t>233735</t>
  </si>
  <si>
    <t>N06BX18</t>
  </si>
  <si>
    <t>10252</t>
  </si>
  <si>
    <t>10253</t>
  </si>
  <si>
    <t>132948</t>
  </si>
  <si>
    <t>R05CB06</t>
  </si>
  <si>
    <t>223148</t>
  </si>
  <si>
    <t>217052</t>
  </si>
  <si>
    <t>217112</t>
  </si>
  <si>
    <t>POR PLV 1X300G</t>
  </si>
  <si>
    <t>33339</t>
  </si>
  <si>
    <t>33340</t>
  </si>
  <si>
    <t>33739</t>
  </si>
  <si>
    <t>33740</t>
  </si>
  <si>
    <t>33741</t>
  </si>
  <si>
    <t>33749</t>
  </si>
  <si>
    <t>33752</t>
  </si>
  <si>
    <t>NUTRIDRINK CREME S PŘÍCHUTÍ LESNÍHO OVOCE</t>
  </si>
  <si>
    <t>33858</t>
  </si>
  <si>
    <t>33863</t>
  </si>
  <si>
    <t>235904</t>
  </si>
  <si>
    <t>10MG/ML INJ/INF SOL 20X5ML</t>
  </si>
  <si>
    <t>N01AB08</t>
  </si>
  <si>
    <t>160320</t>
  </si>
  <si>
    <t>SEVOFLURANE BAXTER</t>
  </si>
  <si>
    <t>100% INH LIQ VAP 6X250ML I</t>
  </si>
  <si>
    <t>157871</t>
  </si>
  <si>
    <t>10MG/ML INF SOL 10X50ML</t>
  </si>
  <si>
    <t>231956</t>
  </si>
  <si>
    <t>220108</t>
  </si>
  <si>
    <t>224479</t>
  </si>
  <si>
    <t>31934</t>
  </si>
  <si>
    <t>Přehled plnění pozitivního listu - spotřeba léčivých přípravků - orientační přehled</t>
  </si>
  <si>
    <t>07 - KARIM: Klinika anesteziologie,resuscit. a int.med.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</si>
  <si>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</si>
  <si>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</si>
  <si>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</si>
  <si>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</si>
  <si>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</si>
  <si>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</si>
  <si>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</si>
  <si>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</si>
  <si>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</si>
  <si>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</si>
  <si>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</si>
  <si>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</si>
  <si>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</si>
  <si>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Bílková Marika</t>
  </si>
  <si>
    <t>Doubravská Lenka</t>
  </si>
  <si>
    <t>Doušková Kristýna</t>
  </si>
  <si>
    <t>Dvořáková Jitka</t>
  </si>
  <si>
    <t>Fiala Marek</t>
  </si>
  <si>
    <t>Frančáková Jana</t>
  </si>
  <si>
    <t>Fritscherová Šárka</t>
  </si>
  <si>
    <t>Fritschová Eva</t>
  </si>
  <si>
    <t>Gabrhelík Tomáš</t>
  </si>
  <si>
    <t>Hložková Jarmila</t>
  </si>
  <si>
    <t>Hrnčiříková Pavla</t>
  </si>
  <si>
    <t>Hrnčířová Michaela</t>
  </si>
  <si>
    <t>Kirchnerová Martina</t>
  </si>
  <si>
    <t>Klementa Bronislav</t>
  </si>
  <si>
    <t>Konupčiková Michaela</t>
  </si>
  <si>
    <t>Koutná Jiřina</t>
  </si>
  <si>
    <t>Král Michal</t>
  </si>
  <si>
    <t>Krch David</t>
  </si>
  <si>
    <t>Lucká Ivana</t>
  </si>
  <si>
    <t>Michlová Markéta</t>
  </si>
  <si>
    <t>Minarik Pavel</t>
  </si>
  <si>
    <t>Mrozek Zdeněk</t>
  </si>
  <si>
    <t>Niedobová Barbora</t>
  </si>
  <si>
    <t>Obare Pyszková Lenka</t>
  </si>
  <si>
    <t>Papaj Jakub</t>
  </si>
  <si>
    <t>Peter Martin</t>
  </si>
  <si>
    <t>Petrová Jana</t>
  </si>
  <si>
    <t>Petrová Zbyňka</t>
  </si>
  <si>
    <t>Pieran Marek</t>
  </si>
  <si>
    <t>Rešková Ivana</t>
  </si>
  <si>
    <t>Sedlák Ctirad</t>
  </si>
  <si>
    <t>Skácel Monika</t>
  </si>
  <si>
    <t>Skálová Jitka</t>
  </si>
  <si>
    <t>Staněk Václav</t>
  </si>
  <si>
    <t>Šiška Daniel</t>
  </si>
  <si>
    <t>Špaňhelová Hana</t>
  </si>
  <si>
    <t>Švec Martin</t>
  </si>
  <si>
    <t>Uvízl Radovan</t>
  </si>
  <si>
    <t>Vinkler Marek</t>
  </si>
  <si>
    <t>Vlček Jiří</t>
  </si>
  <si>
    <t>Vogl Miroslav</t>
  </si>
  <si>
    <t>Vychodilová Ivana</t>
  </si>
  <si>
    <t>AZITHROMYCIN</t>
  </si>
  <si>
    <t>53913</t>
  </si>
  <si>
    <t>250MG TBL FLM 6</t>
  </si>
  <si>
    <t>DESLORATADIN</t>
  </si>
  <si>
    <t>28839</t>
  </si>
  <si>
    <t>AERIUS</t>
  </si>
  <si>
    <t>0,5MG/ML POR SOL 120ML+LŽ</t>
  </si>
  <si>
    <t>LEVOCETIRIZIN</t>
  </si>
  <si>
    <t>124346</t>
  </si>
  <si>
    <t>CEZERA</t>
  </si>
  <si>
    <t>5MG TBL FLM 90 I</t>
  </si>
  <si>
    <t>PANTOPRAZOL</t>
  </si>
  <si>
    <t>SALMETEROL A FLUTIKASON</t>
  </si>
  <si>
    <t>45961</t>
  </si>
  <si>
    <t>SERETIDE DISKUS</t>
  </si>
  <si>
    <t>50MCG/100MCG INH PLV DOS 1X60DÁV</t>
  </si>
  <si>
    <t>ACEKLOFENAK</t>
  </si>
  <si>
    <t>191730</t>
  </si>
  <si>
    <t>BIOFENAC</t>
  </si>
  <si>
    <t>100MG TBL FLM 60</t>
  </si>
  <si>
    <t>BAKLOFEN</t>
  </si>
  <si>
    <t>40275</t>
  </si>
  <si>
    <t>BACLOFEN POLPHARMA</t>
  </si>
  <si>
    <t>25MG TBL NOB 50</t>
  </si>
  <si>
    <t>BISOPROLOL</t>
  </si>
  <si>
    <t>218835</t>
  </si>
  <si>
    <t>DIOSMIN, KOMBINACE</t>
  </si>
  <si>
    <t>225549</t>
  </si>
  <si>
    <t>DETRALEX</t>
  </si>
  <si>
    <t>500MG TBL FLM 180(2X90)</t>
  </si>
  <si>
    <t>HYDROXYCHLOROCHIN</t>
  </si>
  <si>
    <t>54424</t>
  </si>
  <si>
    <t>200MG TBL FLM 60</t>
  </si>
  <si>
    <t>KODEIN</t>
  </si>
  <si>
    <t>56993</t>
  </si>
  <si>
    <t>CODEIN SLOVAKOFARMA</t>
  </si>
  <si>
    <t>30MG TBL NOB 10</t>
  </si>
  <si>
    <t>KYSELINA LISTOVÁ</t>
  </si>
  <si>
    <t>76064</t>
  </si>
  <si>
    <t>ACIDUM FOLICUM LÉČIVA</t>
  </si>
  <si>
    <t>10MG TBL OBD 30</t>
  </si>
  <si>
    <t>MEBENDAZOL</t>
  </si>
  <si>
    <t>122198</t>
  </si>
  <si>
    <t>100MG TBL NOB 6</t>
  </si>
  <si>
    <t>NIMESULID</t>
  </si>
  <si>
    <t>17187</t>
  </si>
  <si>
    <t>100MG POR GRA SUS 30</t>
  </si>
  <si>
    <t>PERINDOPRIL A DIURETIKA</t>
  </si>
  <si>
    <t>122690</t>
  </si>
  <si>
    <t>PRESTARIUM NEO COMBI</t>
  </si>
  <si>
    <t>5MG/1,25MG TBL FLM 90(3X30)</t>
  </si>
  <si>
    <t>PITOFENON A ANALGETIKA</t>
  </si>
  <si>
    <t>176954</t>
  </si>
  <si>
    <t>500MG/ML+5MG/ML POR GTT SOL 1X50ML</t>
  </si>
  <si>
    <t>PSEUDOEFEDRIN, KOMBINACE</t>
  </si>
  <si>
    <t>216104</t>
  </si>
  <si>
    <t>5MG/120MG TBL PRO 14</t>
  </si>
  <si>
    <t>RABEPRAZOL</t>
  </si>
  <si>
    <t>141960</t>
  </si>
  <si>
    <t>RAPOXOL</t>
  </si>
  <si>
    <t>SILDENAFIL</t>
  </si>
  <si>
    <t>26914</t>
  </si>
  <si>
    <t>VIAGRA</t>
  </si>
  <si>
    <t>100MG TBL FLM 12 I</t>
  </si>
  <si>
    <t>VÁPNÍK, KOMBINACE S VITAMINEM D A/NEBO JINÝMI LÉČIVY</t>
  </si>
  <si>
    <t>189098</t>
  </si>
  <si>
    <t>CALCICHEW D3 LEMON</t>
  </si>
  <si>
    <t>1000MG/800IU TBL MND 60</t>
  </si>
  <si>
    <t>ZOLPIDEM</t>
  </si>
  <si>
    <t>TAMSULOSIN A SOLIFENACIN</t>
  </si>
  <si>
    <t>197787</t>
  </si>
  <si>
    <t>URIZIA</t>
  </si>
  <si>
    <t>6MG/0,4MG TBL RET 100</t>
  </si>
  <si>
    <t>MULTIENZYMOVÉ PŘÍPRAVKY (LIPASA, PROTEASA APOD.)</t>
  </si>
  <si>
    <t>215168</t>
  </si>
  <si>
    <t>KREON 10 000</t>
  </si>
  <si>
    <t>10000U CPS ETD 50</t>
  </si>
  <si>
    <t>HOŘČÍK (KOMBINACE RŮZNÝCH SOLÍ)</t>
  </si>
  <si>
    <t>215978</t>
  </si>
  <si>
    <t>BILASTIN</t>
  </si>
  <si>
    <t>148675</t>
  </si>
  <si>
    <t>XADOS</t>
  </si>
  <si>
    <t>20MG TBL NOB 50</t>
  </si>
  <si>
    <t>ALPRAZOLAM</t>
  </si>
  <si>
    <t>AMOROLFIN</t>
  </si>
  <si>
    <t>45304</t>
  </si>
  <si>
    <t>LOCERYL</t>
  </si>
  <si>
    <t>50MG/ML LAC UGC 1X2,5ML I</t>
  </si>
  <si>
    <t>ATORVASTATIN</t>
  </si>
  <si>
    <t>93013</t>
  </si>
  <si>
    <t>SORTIS</t>
  </si>
  <si>
    <t>CEFUROXIM</t>
  </si>
  <si>
    <t>47728</t>
  </si>
  <si>
    <t>ZINNAT</t>
  </si>
  <si>
    <t>500MG TBL FLM 14</t>
  </si>
  <si>
    <t>200901</t>
  </si>
  <si>
    <t>XORIMAX</t>
  </si>
  <si>
    <t>CITALOPRAM</t>
  </si>
  <si>
    <t>230415</t>
  </si>
  <si>
    <t>DIAZEPAM</t>
  </si>
  <si>
    <t>221073</t>
  </si>
  <si>
    <t>5MG TBL NOB 20</t>
  </si>
  <si>
    <t>132908</t>
  </si>
  <si>
    <t>500MG TBL FLM 120</t>
  </si>
  <si>
    <t>DOSULEPIN</t>
  </si>
  <si>
    <t>4207</t>
  </si>
  <si>
    <t>25MG TBL OBD 30</t>
  </si>
  <si>
    <t>FLUOCINOLON-ACETONID</t>
  </si>
  <si>
    <t>4156</t>
  </si>
  <si>
    <t>GELARGIN</t>
  </si>
  <si>
    <t>0,25MG/G GEL 25G</t>
  </si>
  <si>
    <t>CHLORID DRASELNÝ</t>
  </si>
  <si>
    <t>17189</t>
  </si>
  <si>
    <t>500MG TBL ENT 100</t>
  </si>
  <si>
    <t>CHOLEKALCIFEROL</t>
  </si>
  <si>
    <t>12023</t>
  </si>
  <si>
    <t>IBUPROFEN, KOMBINACE</t>
  </si>
  <si>
    <t>230357</t>
  </si>
  <si>
    <t>MODAFEN</t>
  </si>
  <si>
    <t>200MG/30MG TBL FLM 24</t>
  </si>
  <si>
    <t>INDOMETACIN</t>
  </si>
  <si>
    <t>93723</t>
  </si>
  <si>
    <t>INDOMETACIN BERLIN-CHEMIE</t>
  </si>
  <si>
    <t>50MG SUP 10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</si>
  <si>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</si>
  <si>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</si>
  <si>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</si>
  <si>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</si>
  <si>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</si>
  <si>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</si>
  <si>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KLARITHROMYCIN</t>
  </si>
  <si>
    <t>216199</t>
  </si>
  <si>
    <t>216196</t>
  </si>
  <si>
    <t>250MG TBL FLM 14</t>
  </si>
  <si>
    <t>235808</t>
  </si>
  <si>
    <t>KYSELINA ACETYLSALICYLOVÁ</t>
  </si>
  <si>
    <t>188850</t>
  </si>
  <si>
    <t>STACYL</t>
  </si>
  <si>
    <t>100MG TBL ENT 100</t>
  </si>
  <si>
    <t>MEFENOXALON</t>
  </si>
  <si>
    <t>85656</t>
  </si>
  <si>
    <t>DORSIFLEX</t>
  </si>
  <si>
    <t>MELOXIKAM</t>
  </si>
  <si>
    <t>112562</t>
  </si>
  <si>
    <t>15MG TBL NOB 60</t>
  </si>
  <si>
    <t>MOMETASON</t>
  </si>
  <si>
    <t>170760</t>
  </si>
  <si>
    <t>MOMMOX</t>
  </si>
  <si>
    <t>0,05MG/DÁV NAS SPR SUS 140DÁV</t>
  </si>
  <si>
    <t>OMEPRAZOL</t>
  </si>
  <si>
    <t>25366</t>
  </si>
  <si>
    <t>20MG CPS ETD 90 I</t>
  </si>
  <si>
    <t>214526</t>
  </si>
  <si>
    <t>40MG TBL ENT 100 I</t>
  </si>
  <si>
    <t>PREDNISON</t>
  </si>
  <si>
    <t>2963</t>
  </si>
  <si>
    <t>PREDNISON LÉČIVA</t>
  </si>
  <si>
    <t>20MG TBL NOB 20</t>
  </si>
  <si>
    <t>SPIRONOLAKTON</t>
  </si>
  <si>
    <t>3550</t>
  </si>
  <si>
    <t>SULFAMETHOXAZOL A TRIMETHOPRIM</t>
  </si>
  <si>
    <t>203954</t>
  </si>
  <si>
    <t>TRAZODON</t>
  </si>
  <si>
    <t>46444</t>
  </si>
  <si>
    <t>TRITTICO AC</t>
  </si>
  <si>
    <t>150MG TBL RET 60</t>
  </si>
  <si>
    <t>164888</t>
  </si>
  <si>
    <t>CALTRATE D3</t>
  </si>
  <si>
    <t>600MG/400IU TBL FLM 90</t>
  </si>
  <si>
    <t>ITOPRIDUM</t>
  </si>
  <si>
    <t>166760</t>
  </si>
  <si>
    <t>50MG TBL FLM 100(10X10)</t>
  </si>
  <si>
    <t>237596</t>
  </si>
  <si>
    <t>50MG TBL FLM 100(5X20)</t>
  </si>
  <si>
    <t>PAPILOMAVIRUS LIDSKÝ (TYP 16, 18)</t>
  </si>
  <si>
    <t>29163</t>
  </si>
  <si>
    <t>CERVARIX</t>
  </si>
  <si>
    <t>INJ SUS 1X0,5ML+1J</t>
  </si>
  <si>
    <t>TRAMADOL A PARACETAMOL</t>
  </si>
  <si>
    <t>179333</t>
  </si>
  <si>
    <t>DORETA</t>
  </si>
  <si>
    <t>75MG/650MG TBL FLM 90 I</t>
  </si>
  <si>
    <t>AMOXICILIN A  INHIBITOR BETA-LAKTAMASY</t>
  </si>
  <si>
    <t>TRAMADOL A DEXKETOPROFEN</t>
  </si>
  <si>
    <t>173239</t>
  </si>
  <si>
    <t>SKUDEXA</t>
  </si>
  <si>
    <t>75MG/25MG TBL FLM 10 III</t>
  </si>
  <si>
    <t>Jiná</t>
  </si>
  <si>
    <t>*7001</t>
  </si>
  <si>
    <t>Jiný</t>
  </si>
  <si>
    <t>178662</t>
  </si>
  <si>
    <t>DESLORATADIN +PHARMA</t>
  </si>
  <si>
    <t>HYDROKORTISON-BUTYRÁT</t>
  </si>
  <si>
    <t>9310</t>
  </si>
  <si>
    <t>LOCOID 0,1%</t>
  </si>
  <si>
    <t>1MG/G UNG 30G</t>
  </si>
  <si>
    <t>155781</t>
  </si>
  <si>
    <t>GODASAL</t>
  </si>
  <si>
    <t>100MG/50MG TBL NOB 50 II</t>
  </si>
  <si>
    <t>32720</t>
  </si>
  <si>
    <t>XYZAL</t>
  </si>
  <si>
    <t>5MG TBL FLM 50</t>
  </si>
  <si>
    <t>85142</t>
  </si>
  <si>
    <t>5MG TBL FLM 90</t>
  </si>
  <si>
    <t>42953</t>
  </si>
  <si>
    <t>5MG TBL FLM 28</t>
  </si>
  <si>
    <t>MĚKKÝ PARAFIN A TUKOVÉ PRODUKTY</t>
  </si>
  <si>
    <t>100273</t>
  </si>
  <si>
    <t>LIPOBASE</t>
  </si>
  <si>
    <t>CRM 100G</t>
  </si>
  <si>
    <t>MONTELUKAST</t>
  </si>
  <si>
    <t>153255</t>
  </si>
  <si>
    <t>MONTELAR</t>
  </si>
  <si>
    <t>5MG TBL MND 28</t>
  </si>
  <si>
    <t>PERINDOPRIL</t>
  </si>
  <si>
    <t>ROSUVASTATIN</t>
  </si>
  <si>
    <t>148070</t>
  </si>
  <si>
    <t>ROSUCARD</t>
  </si>
  <si>
    <t>PERINDOPRIL A BISOPROLOL</t>
  </si>
  <si>
    <t>213261</t>
  </si>
  <si>
    <t>COSYREL</t>
  </si>
  <si>
    <t>10MG/5MG TBL FLM 30</t>
  </si>
  <si>
    <t>213264</t>
  </si>
  <si>
    <t>10MG/10MG TBL FLM 30</t>
  </si>
  <si>
    <t>28833</t>
  </si>
  <si>
    <t>2,5MG POR TBL DIS 60</t>
  </si>
  <si>
    <t>84895</t>
  </si>
  <si>
    <t>125MG TBL FLM 10</t>
  </si>
  <si>
    <t>CETIRIZIN</t>
  </si>
  <si>
    <t>ERDOSTEIN</t>
  </si>
  <si>
    <t>199680</t>
  </si>
  <si>
    <t>300MG CPS DUR 60</t>
  </si>
  <si>
    <t>HYDROKORTISON A ANTIBIOTIKA</t>
  </si>
  <si>
    <t>61980</t>
  </si>
  <si>
    <t>10MG/G+10MG/G+3,5MG/G UNG 15G</t>
  </si>
  <si>
    <t>SALBUTAMOL</t>
  </si>
  <si>
    <t>SODNÁ SŮL LEVOTHYROXINU</t>
  </si>
  <si>
    <t>KLINDAMYCIN</t>
  </si>
  <si>
    <t>100339</t>
  </si>
  <si>
    <t>DALACIN C</t>
  </si>
  <si>
    <t>300MG CPS DUR 16</t>
  </si>
  <si>
    <t>DIHYDROKODEIN</t>
  </si>
  <si>
    <t>41822</t>
  </si>
  <si>
    <t>DHC CONTINUS</t>
  </si>
  <si>
    <t>120MG TBL RET 60</t>
  </si>
  <si>
    <t>THIAMAZOL</t>
  </si>
  <si>
    <t>87149</t>
  </si>
  <si>
    <t>THYROZOL</t>
  </si>
  <si>
    <t>DEXAMETHASON</t>
  </si>
  <si>
    <t>21698</t>
  </si>
  <si>
    <t>1MG/ML OPH GTT SUS 1X5ML PE</t>
  </si>
  <si>
    <t>BROMAZEPAM</t>
  </si>
  <si>
    <t>88219</t>
  </si>
  <si>
    <t>LEXAURIN</t>
  </si>
  <si>
    <t>ESCITALOPRAM</t>
  </si>
  <si>
    <t>ESTRADIOL</t>
  </si>
  <si>
    <t>96491</t>
  </si>
  <si>
    <t>ESTROFEM</t>
  </si>
  <si>
    <t>2MG TBL FLM 1X28</t>
  </si>
  <si>
    <t>GLIKLAZID</t>
  </si>
  <si>
    <t>188470</t>
  </si>
  <si>
    <t>GLYCLADA</t>
  </si>
  <si>
    <t>60MG TBL RET 90 I</t>
  </si>
  <si>
    <t>*1005</t>
  </si>
  <si>
    <t>DIKLOFENAK</t>
  </si>
  <si>
    <t>46621</t>
  </si>
  <si>
    <t>UNO</t>
  </si>
  <si>
    <t>150MG TBL PRO 20</t>
  </si>
  <si>
    <t>OXYBUTYNIN</t>
  </si>
  <si>
    <t>207076</t>
  </si>
  <si>
    <t>UROXAL</t>
  </si>
  <si>
    <t>5MG TBL NOB 60</t>
  </si>
  <si>
    <t>214525</t>
  </si>
  <si>
    <t>40MG TBL ENT 28 I</t>
  </si>
  <si>
    <t>213255</t>
  </si>
  <si>
    <t>5MG/5MG TBL FLM 30</t>
  </si>
  <si>
    <t>94163</t>
  </si>
  <si>
    <t>CONCOR 10</t>
  </si>
  <si>
    <t>94164</t>
  </si>
  <si>
    <t>14075</t>
  </si>
  <si>
    <t>500MG TBL FLM 60</t>
  </si>
  <si>
    <t>EZETIMIB</t>
  </si>
  <si>
    <t>188415</t>
  </si>
  <si>
    <t>TEZZIMI</t>
  </si>
  <si>
    <t>10MG TBL NOB 30 I</t>
  </si>
  <si>
    <t>CHONDROITIN-SULFÁT</t>
  </si>
  <si>
    <t>14821</t>
  </si>
  <si>
    <t>CONDROSULF</t>
  </si>
  <si>
    <t>800MG TBL FLM 30</t>
  </si>
  <si>
    <t>235897</t>
  </si>
  <si>
    <t>12892</t>
  </si>
  <si>
    <t>AULIN</t>
  </si>
  <si>
    <t>PIRACETAM</t>
  </si>
  <si>
    <t>64866</t>
  </si>
  <si>
    <t>PIRACETAM AL</t>
  </si>
  <si>
    <t>1200MG TBL FLM 120</t>
  </si>
  <si>
    <t>155686</t>
  </si>
  <si>
    <t>ZYRTEC</t>
  </si>
  <si>
    <t>GABAPENTIN</t>
  </si>
  <si>
    <t>185814</t>
  </si>
  <si>
    <t>GABAPENTIN AUROBINDO</t>
  </si>
  <si>
    <t>115318</t>
  </si>
  <si>
    <t>20MG CPS ETD 90 II</t>
  </si>
  <si>
    <t>203097</t>
  </si>
  <si>
    <t>875MG/125MG TBL FLM 21</t>
  </si>
  <si>
    <t>LEVODOPA A INHIBITOR DEKARBOXYLASY</t>
  </si>
  <si>
    <t>45244</t>
  </si>
  <si>
    <t>ISICOM</t>
  </si>
  <si>
    <t>250MG/25MG TBL NOB 100</t>
  </si>
  <si>
    <t>PREDNISOLON</t>
  </si>
  <si>
    <t>92410</t>
  </si>
  <si>
    <t>ALPICORT F</t>
  </si>
  <si>
    <t>0,05MG/ML+2MG/ML+4MG/ML DRM SOL 1X100ML</t>
  </si>
  <si>
    <t>235798</t>
  </si>
  <si>
    <t>KLACID SR</t>
  </si>
  <si>
    <t>500MG TBL RET 14</t>
  </si>
  <si>
    <t>132654</t>
  </si>
  <si>
    <t>AMLODIPIN</t>
  </si>
  <si>
    <t>178675</t>
  </si>
  <si>
    <t>JOVESTO</t>
  </si>
  <si>
    <t>FLUTIKASON</t>
  </si>
  <si>
    <t>95604</t>
  </si>
  <si>
    <t>FLIXOTIDE 50 INHALER N</t>
  </si>
  <si>
    <t>50MCG/DÁV INH SUS PSS 120DÁV</t>
  </si>
  <si>
    <t>FLUTIKASON-FUROÁT</t>
  </si>
  <si>
    <t>29816</t>
  </si>
  <si>
    <t>AVAMYS</t>
  </si>
  <si>
    <t>27,5MCG/VSTŘIK NAS SPR SUS 1X120DÁV</t>
  </si>
  <si>
    <t>LERKANIDIPIN</t>
  </si>
  <si>
    <t>169623</t>
  </si>
  <si>
    <t>KAPIDIN</t>
  </si>
  <si>
    <t>10MG TBL FLM 30 II</t>
  </si>
  <si>
    <t>169629</t>
  </si>
  <si>
    <t>10MG TBL FLM 100 II</t>
  </si>
  <si>
    <t>145558</t>
  </si>
  <si>
    <t>ROSUMOP</t>
  </si>
  <si>
    <t>10MG TBL FLM 100</t>
  </si>
  <si>
    <t>3377</t>
  </si>
  <si>
    <t>400MG/80MG TBL NOB 20</t>
  </si>
  <si>
    <t>TOBRAMYCIN</t>
  </si>
  <si>
    <t>86264</t>
  </si>
  <si>
    <t>TOBREX</t>
  </si>
  <si>
    <t>APIXABAN</t>
  </si>
  <si>
    <t>193745</t>
  </si>
  <si>
    <t>ELIQUIS</t>
  </si>
  <si>
    <t>5MG TBL FLM 60</t>
  </si>
  <si>
    <t>147454</t>
  </si>
  <si>
    <t>88MCG TBL NOB 100 II</t>
  </si>
  <si>
    <t>18547</t>
  </si>
  <si>
    <t>201970</t>
  </si>
  <si>
    <t>PAMYCON</t>
  </si>
  <si>
    <t>33000IU/2500IU DRM PLV SOL 1</t>
  </si>
  <si>
    <t>201287</t>
  </si>
  <si>
    <t>0,05MG/DÁV NAS SPR SUS 3X140DÁV</t>
  </si>
  <si>
    <t>93015</t>
  </si>
  <si>
    <t>155859</t>
  </si>
  <si>
    <t>SUMAMED</t>
  </si>
  <si>
    <t>BETAMETHASON A ANTIBIOTIKA</t>
  </si>
  <si>
    <t>17170</t>
  </si>
  <si>
    <t>BELOGENT</t>
  </si>
  <si>
    <t>0,5MG/G+1MG/G CRM 30G</t>
  </si>
  <si>
    <t>BETAXOLOL</t>
  </si>
  <si>
    <t>176913</t>
  </si>
  <si>
    <t>RIVOCOR</t>
  </si>
  <si>
    <t>47727</t>
  </si>
  <si>
    <t>FLUKONAZOL</t>
  </si>
  <si>
    <t>64941</t>
  </si>
  <si>
    <t>DIFLUCAN</t>
  </si>
  <si>
    <t>150MG CPS DUR 1 I</t>
  </si>
  <si>
    <t>218236</t>
  </si>
  <si>
    <t>1MG/G CRM 30G</t>
  </si>
  <si>
    <t>125114</t>
  </si>
  <si>
    <t>100MG TBL NOB 60(3X20)</t>
  </si>
  <si>
    <t>207933</t>
  </si>
  <si>
    <t>12895</t>
  </si>
  <si>
    <t>100MG POR GRA SUS 30 I</t>
  </si>
  <si>
    <t>215606</t>
  </si>
  <si>
    <t>145574</t>
  </si>
  <si>
    <t>20MG TBL FLM 100</t>
  </si>
  <si>
    <t>SODNÁ SŮL METAMIZOLU</t>
  </si>
  <si>
    <t>30434</t>
  </si>
  <si>
    <t>25MG TBL NOB 100</t>
  </si>
  <si>
    <t>TELMISARTAN</t>
  </si>
  <si>
    <t>158198</t>
  </si>
  <si>
    <t>TELMISARTAN SANDOZ</t>
  </si>
  <si>
    <t>80MG TBL NOB 100</t>
  </si>
  <si>
    <t>TRIMETAZIDIN</t>
  </si>
  <si>
    <t>178689</t>
  </si>
  <si>
    <t>PROTEVASC</t>
  </si>
  <si>
    <t>35MG TBL PRO 60</t>
  </si>
  <si>
    <t>KODEIN A PARACETAMOL</t>
  </si>
  <si>
    <t>87906</t>
  </si>
  <si>
    <t>KORYLAN</t>
  </si>
  <si>
    <t>325MG/28,73MG TBL NOB 10</t>
  </si>
  <si>
    <t>69189</t>
  </si>
  <si>
    <t>97186</t>
  </si>
  <si>
    <t>*2073</t>
  </si>
  <si>
    <t>230409</t>
  </si>
  <si>
    <t>75632</t>
  </si>
  <si>
    <t>DICLOFENAC AL RETARD</t>
  </si>
  <si>
    <t>100MG TBL PRO 50</t>
  </si>
  <si>
    <t>HYDROKORTISON</t>
  </si>
  <si>
    <t>2668</t>
  </si>
  <si>
    <t>OPHTHALMO-HYDROCORTISON LÉČIVA</t>
  </si>
  <si>
    <t>5MG/G OPH UNG 5G</t>
  </si>
  <si>
    <t>METOKLOPRAMID</t>
  </si>
  <si>
    <t>93104</t>
  </si>
  <si>
    <t>10MG TBL NOB 40</t>
  </si>
  <si>
    <t>METRONIDAZOL</t>
  </si>
  <si>
    <t>2427</t>
  </si>
  <si>
    <t>250MG TBL NOB 20</t>
  </si>
  <si>
    <t>192521</t>
  </si>
  <si>
    <t>NASONEX</t>
  </si>
  <si>
    <t>50MCG/DÁV NAS SPR SUS 140DÁV</t>
  </si>
  <si>
    <t>OLOPATADIN</t>
  </si>
  <si>
    <t>27557</t>
  </si>
  <si>
    <t>1MG/ML OPH GTT SOL 1X5ML</t>
  </si>
  <si>
    <t>132872</t>
  </si>
  <si>
    <t>37,5MG/325MG TBL FLM 30</t>
  </si>
  <si>
    <t>DOXYCYKLIN</t>
  </si>
  <si>
    <t>90986</t>
  </si>
  <si>
    <t>100MG TBL NOB 10</t>
  </si>
  <si>
    <t>ERYTHROMYCIN, KOMBINACE</t>
  </si>
  <si>
    <t>173198</t>
  </si>
  <si>
    <t>ZINERYT</t>
  </si>
  <si>
    <t>40MG/ML+12MG/ML DRM PLQ SOL 1+1X70ML</t>
  </si>
  <si>
    <t>122114</t>
  </si>
  <si>
    <t>APO-OME 20</t>
  </si>
  <si>
    <t>20MG CPS ETD 100</t>
  </si>
  <si>
    <t>*2998</t>
  </si>
  <si>
    <t>*3000</t>
  </si>
  <si>
    <t>ACIKLOVIR</t>
  </si>
  <si>
    <t>155936</t>
  </si>
  <si>
    <t>HERPESIN 400</t>
  </si>
  <si>
    <t>17171</t>
  </si>
  <si>
    <t>0,5MG/G+1MG/G UNG 30G</t>
  </si>
  <si>
    <t>CIKLOPIROX</t>
  </si>
  <si>
    <t>76150</t>
  </si>
  <si>
    <t>BATRAFEN</t>
  </si>
  <si>
    <t>10MG/G CRM 20G</t>
  </si>
  <si>
    <t>NIFUROXAZID</t>
  </si>
  <si>
    <t>214593</t>
  </si>
  <si>
    <t>ERCEFURYL</t>
  </si>
  <si>
    <t>200MG CPS DUR 14</t>
  </si>
  <si>
    <t>OFLOXACIN</t>
  </si>
  <si>
    <t>55636</t>
  </si>
  <si>
    <t>OFLOXIN</t>
  </si>
  <si>
    <t>200MG TBL FLM 10</t>
  </si>
  <si>
    <t>202873</t>
  </si>
  <si>
    <t>HELICID</t>
  </si>
  <si>
    <t>40MG CPS ETD 28(4X7) I</t>
  </si>
  <si>
    <t>TRIAMCINOLON A ANTISEPTIKA</t>
  </si>
  <si>
    <t>4178</t>
  </si>
  <si>
    <t>TRIAMCINOLON E LÉČIVA</t>
  </si>
  <si>
    <t>1MG/G+10MG/G UNG 1X20G</t>
  </si>
  <si>
    <t>234736</t>
  </si>
  <si>
    <t>46640</t>
  </si>
  <si>
    <t>ROZEX</t>
  </si>
  <si>
    <t>7,5MG/G CRM 30G</t>
  </si>
  <si>
    <t>BETAHISTIN</t>
  </si>
  <si>
    <t>215566</t>
  </si>
  <si>
    <t>BETASERC 16</t>
  </si>
  <si>
    <t>16MG TBL NOB 60</t>
  </si>
  <si>
    <t>93018</t>
  </si>
  <si>
    <t>64942</t>
  </si>
  <si>
    <t>100MG CPS DUR 28 I</t>
  </si>
  <si>
    <t>56992</t>
  </si>
  <si>
    <t>15MG TBL NOB 10</t>
  </si>
  <si>
    <t>MIDAZOLAM</t>
  </si>
  <si>
    <t>168502</t>
  </si>
  <si>
    <t>BUCCOLAM</t>
  </si>
  <si>
    <t>2,5MG ORM SOL 4X0,5ML</t>
  </si>
  <si>
    <t>RIVAROXABAN</t>
  </si>
  <si>
    <t>168904</t>
  </si>
  <si>
    <t>XARELTO</t>
  </si>
  <si>
    <t>20MG TBL FLM 98 II</t>
  </si>
  <si>
    <t>168899</t>
  </si>
  <si>
    <t>15MG TBL FLM 98 II</t>
  </si>
  <si>
    <t>147458</t>
  </si>
  <si>
    <t>112MCG TBL NOB 100 II</t>
  </si>
  <si>
    <t>TIZANIDIN</t>
  </si>
  <si>
    <t>16051</t>
  </si>
  <si>
    <t>SIRDALUD</t>
  </si>
  <si>
    <t>2MG TBL NOB 30</t>
  </si>
  <si>
    <t>AMIODARON</t>
  </si>
  <si>
    <t>132113</t>
  </si>
  <si>
    <t>10MG POR TBL DIS 30</t>
  </si>
  <si>
    <t>*2017</t>
  </si>
  <si>
    <t>ESOMEPRAZOL</t>
  </si>
  <si>
    <t>147933</t>
  </si>
  <si>
    <t>EMANERA</t>
  </si>
  <si>
    <t>40MG CPS ETD 90 I</t>
  </si>
  <si>
    <t>191108</t>
  </si>
  <si>
    <t>40MG CPS ETD 90 II</t>
  </si>
  <si>
    <t>MIRTAZAPIN</t>
  </si>
  <si>
    <t>107639</t>
  </si>
  <si>
    <t>ERGOKALCIFEROL</t>
  </si>
  <si>
    <t>201952</t>
  </si>
  <si>
    <t>CALCIFEROL BIOTIKA FORTE</t>
  </si>
  <si>
    <t>7,5MG/ML INJ SOL 5X1ML</t>
  </si>
  <si>
    <t>KYANOKOBALAMIN</t>
  </si>
  <si>
    <t>641</t>
  </si>
  <si>
    <t>VITAMIN B12 LÉČIVA</t>
  </si>
  <si>
    <t>300MCG INJ SOL 5X1ML</t>
  </si>
  <si>
    <t>KYSELINA ASKORBOVÁ (VITAMIN C)</t>
  </si>
  <si>
    <t>201312</t>
  </si>
  <si>
    <t>VITAMIN C INJEKTOPAS</t>
  </si>
  <si>
    <t>150MG/ML INF CNC SOL 50ML</t>
  </si>
  <si>
    <t>243462</t>
  </si>
  <si>
    <t>ACIDUM ASCORBICUM BBP</t>
  </si>
  <si>
    <t>100MG/ML INJ SOL 5X5ML</t>
  </si>
  <si>
    <t>SÍRAN HOŘEČNATÝ</t>
  </si>
  <si>
    <t>237329</t>
  </si>
  <si>
    <t>MAGNESIUM SULFURICUM BBP</t>
  </si>
  <si>
    <t>100MG/ML INJ SOL 5X10ML</t>
  </si>
  <si>
    <t>KLINDAMYCIN, KOMBINACE</t>
  </si>
  <si>
    <t>169740</t>
  </si>
  <si>
    <t>DUAC</t>
  </si>
  <si>
    <t>10MG/G+50MG/G GEL 15G</t>
  </si>
  <si>
    <t>KYSELINA URSODEOXYCHOLOVÁ</t>
  </si>
  <si>
    <t>13808</t>
  </si>
  <si>
    <t>250MG CPS DUR 100 I</t>
  </si>
  <si>
    <t>132723</t>
  </si>
  <si>
    <t>168906</t>
  </si>
  <si>
    <t>20MG TBL FLM 100X1 II</t>
  </si>
  <si>
    <t>75023</t>
  </si>
  <si>
    <t>COTRIMOXAZOL AL FORTE</t>
  </si>
  <si>
    <t>800MG/160MG TBL NOB 20</t>
  </si>
  <si>
    <t>155938</t>
  </si>
  <si>
    <t>HERPESIN 200</t>
  </si>
  <si>
    <t>200MG TBL NOB 25</t>
  </si>
  <si>
    <t>ENOXAPARIN</t>
  </si>
  <si>
    <t>115401</t>
  </si>
  <si>
    <t>CLEXANE</t>
  </si>
  <si>
    <t>4000IU(40MG)/0,4ML INJ SOL ISP 10X0,4ML I</t>
  </si>
  <si>
    <t>FLUTRIMAZOL</t>
  </si>
  <si>
    <t>53457</t>
  </si>
  <si>
    <t>MICETAL</t>
  </si>
  <si>
    <t>10MG/G CRM 1X15G</t>
  </si>
  <si>
    <t>JINÁ IMUNOSTIMULANCIA</t>
  </si>
  <si>
    <t>17805</t>
  </si>
  <si>
    <t>URO-VAXOM</t>
  </si>
  <si>
    <t>6MG CPS DUR 30</t>
  </si>
  <si>
    <t>NITROFURANTOIN</t>
  </si>
  <si>
    <t>207280</t>
  </si>
  <si>
    <t>FUROLIN</t>
  </si>
  <si>
    <t>195345</t>
  </si>
  <si>
    <t>OMEPRAZOL FARMAX</t>
  </si>
  <si>
    <t>20MG CPS ETD 28</t>
  </si>
  <si>
    <t>TERBINAFIN</t>
  </si>
  <si>
    <t>102518</t>
  </si>
  <si>
    <t>TERBINAFIN ACTAVIS</t>
  </si>
  <si>
    <t>250MG TBL NOB 28</t>
  </si>
  <si>
    <t>THIETHYLPERAZIN</t>
  </si>
  <si>
    <t>9844</t>
  </si>
  <si>
    <t>6,5MG TBL OBD 50</t>
  </si>
  <si>
    <t>TOFISOPAM</t>
  </si>
  <si>
    <t>187864</t>
  </si>
  <si>
    <t>GRANDAXIN</t>
  </si>
  <si>
    <t>50MG TBL NOB 20</t>
  </si>
  <si>
    <t>198054</t>
  </si>
  <si>
    <t>SANVAL</t>
  </si>
  <si>
    <t>10MG TBL FLM 20</t>
  </si>
  <si>
    <t>148673</t>
  </si>
  <si>
    <t>20MG TBL NOB 30</t>
  </si>
  <si>
    <t>DROSPIRENON A ETHINYLESTRADIOL</t>
  </si>
  <si>
    <t>115715</t>
  </si>
  <si>
    <t>YAZ</t>
  </si>
  <si>
    <t>0,02MG/3MG TBL FLM 3X28</t>
  </si>
  <si>
    <t>233360</t>
  </si>
  <si>
    <t>191728</t>
  </si>
  <si>
    <t>100MG POR PLV SUS 20</t>
  </si>
  <si>
    <t>96977</t>
  </si>
  <si>
    <t>XANAX</t>
  </si>
  <si>
    <t>AMITRIPTYLIN</t>
  </si>
  <si>
    <t>87167</t>
  </si>
  <si>
    <t>AMITRIPTYLIN-SLOVAKOFARMA</t>
  </si>
  <si>
    <t>25MG TBL FLM 50</t>
  </si>
  <si>
    <t>230399</t>
  </si>
  <si>
    <t>40274</t>
  </si>
  <si>
    <t>BISAKODYL</t>
  </si>
  <si>
    <t>96620</t>
  </si>
  <si>
    <t>BISACODYL-K</t>
  </si>
  <si>
    <t>5MG TBL OBD 105</t>
  </si>
  <si>
    <t>3801</t>
  </si>
  <si>
    <t>CONCOR COR</t>
  </si>
  <si>
    <t>2,5MG TBL FLM 28</t>
  </si>
  <si>
    <t>BUPRENORFIN</t>
  </si>
  <si>
    <t>42761</t>
  </si>
  <si>
    <t>70MCG/H TDR EMP 5</t>
  </si>
  <si>
    <t>212307</t>
  </si>
  <si>
    <t>BUPRENORFIN MYLAN</t>
  </si>
  <si>
    <t>17433</t>
  </si>
  <si>
    <t>41824</t>
  </si>
  <si>
    <t>60MG TBL RET 60</t>
  </si>
  <si>
    <t>77047</t>
  </si>
  <si>
    <t>75MG TBL FLM 30</t>
  </si>
  <si>
    <t>DULOXETIN</t>
  </si>
  <si>
    <t>28389</t>
  </si>
  <si>
    <t>CYMBALTA</t>
  </si>
  <si>
    <t>60MG CPS ETD 28</t>
  </si>
  <si>
    <t>134508</t>
  </si>
  <si>
    <t>10MG TBL FLM 98</t>
  </si>
  <si>
    <t>FENTANYL</t>
  </si>
  <si>
    <t>124572</t>
  </si>
  <si>
    <t>DOLFORIN</t>
  </si>
  <si>
    <t>75MCG/H TDR EMP 5</t>
  </si>
  <si>
    <t>124575</t>
  </si>
  <si>
    <t>100MCG/H TDR EMP 5</t>
  </si>
  <si>
    <t>155385</t>
  </si>
  <si>
    <t>LUNALDIN</t>
  </si>
  <si>
    <t>200MCG SLG TBL NOB 30</t>
  </si>
  <si>
    <t>47285</t>
  </si>
  <si>
    <t>75MCG/H TDR EMP 5X12,6MG</t>
  </si>
  <si>
    <t>124566</t>
  </si>
  <si>
    <t>122588</t>
  </si>
  <si>
    <t>12,5MCG/H TDR EMP 5</t>
  </si>
  <si>
    <t>40777</t>
  </si>
  <si>
    <t>600MG TBL FLM 50 I</t>
  </si>
  <si>
    <t>84401</t>
  </si>
  <si>
    <t>400MG CPS DUR 50</t>
  </si>
  <si>
    <t>150766</t>
  </si>
  <si>
    <t>GABANOX</t>
  </si>
  <si>
    <t>300MG CPS DUR 90</t>
  </si>
  <si>
    <t>48404</t>
  </si>
  <si>
    <t>GABAPENTIN TEVA</t>
  </si>
  <si>
    <t>HYDROGENOVANÉ NÁMELOVÉ ALKALOIDY</t>
  </si>
  <si>
    <t>91032</t>
  </si>
  <si>
    <t>SECATOXIN FORTE</t>
  </si>
  <si>
    <t>2,5MG/ML POR GTT SOL 25ML</t>
  </si>
  <si>
    <t>HYDROMORFON</t>
  </si>
  <si>
    <t>21592</t>
  </si>
  <si>
    <t>PALLADONE SR</t>
  </si>
  <si>
    <t>4MG CPS PRO 60</t>
  </si>
  <si>
    <t>10848</t>
  </si>
  <si>
    <t>8MG CPS PRO 60</t>
  </si>
  <si>
    <t>21583</t>
  </si>
  <si>
    <t>16MG CPS PRO 60</t>
  </si>
  <si>
    <t>10835</t>
  </si>
  <si>
    <t>2MG CPS PRO 60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</si>
  <si>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</si>
  <si>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</si>
  <si>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</si>
  <si>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</si>
  <si>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</si>
  <si>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</si>
  <si>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</si>
  <si>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KLONAZEPAM</t>
  </si>
  <si>
    <t>14957</t>
  </si>
  <si>
    <t>0,5MG TBL NOB 50</t>
  </si>
  <si>
    <t>LANSOPRAZOL</t>
  </si>
  <si>
    <t>17121</t>
  </si>
  <si>
    <t>LANZUL</t>
  </si>
  <si>
    <t>30MG CPS DUR 28</t>
  </si>
  <si>
    <t>LIDOKAIN</t>
  </si>
  <si>
    <t>191382</t>
  </si>
  <si>
    <t>VERSATIS</t>
  </si>
  <si>
    <t>700MG EMP MED 20</t>
  </si>
  <si>
    <t>METOPROLOL</t>
  </si>
  <si>
    <t>214628</t>
  </si>
  <si>
    <t>VASOCARDIN 50</t>
  </si>
  <si>
    <t>50MG TBL NOB 50</t>
  </si>
  <si>
    <t>146071</t>
  </si>
  <si>
    <t>MIRTAZAPIN MYLAN</t>
  </si>
  <si>
    <t>30MG POR TBL DIS 30</t>
  </si>
  <si>
    <t>MORFIN</t>
  </si>
  <si>
    <t>41727</t>
  </si>
  <si>
    <t>SEVREDOL</t>
  </si>
  <si>
    <t>NAFTIDROFURYL</t>
  </si>
  <si>
    <t>66015</t>
  </si>
  <si>
    <t>100MG TBL PRO 100</t>
  </si>
  <si>
    <t>OXAZEPAM</t>
  </si>
  <si>
    <t>1940</t>
  </si>
  <si>
    <t>OXAZEPAM LÉČIVA</t>
  </si>
  <si>
    <t>10MG TBL NOB 20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</si>
  <si>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</si>
  <si>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</si>
  <si>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</si>
  <si>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</si>
  <si>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</si>
  <si>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</si>
  <si>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</si>
  <si>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</si>
  <si>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</si>
  <si>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</si>
  <si>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180405</t>
  </si>
  <si>
    <t>OXYCODON LANNACHER</t>
  </si>
  <si>
    <t>180349</t>
  </si>
  <si>
    <t>180367</t>
  </si>
  <si>
    <t>180386</t>
  </si>
  <si>
    <t>186140</t>
  </si>
  <si>
    <t>OXYKODON STADA</t>
  </si>
  <si>
    <t>10MG CPS DUR 30X1</t>
  </si>
  <si>
    <t>PREGABALIN</t>
  </si>
  <si>
    <t>27113</t>
  </si>
  <si>
    <t>150MG CPS DUR 112(2X56)</t>
  </si>
  <si>
    <t>28213</t>
  </si>
  <si>
    <t>211504</t>
  </si>
  <si>
    <t>75MG CPS DUR 56</t>
  </si>
  <si>
    <t>211520</t>
  </si>
  <si>
    <t>211873</t>
  </si>
  <si>
    <t>PREGLENIX</t>
  </si>
  <si>
    <t>211881</t>
  </si>
  <si>
    <t>209682</t>
  </si>
  <si>
    <t>PREGABALIN STADA</t>
  </si>
  <si>
    <t>211897</t>
  </si>
  <si>
    <t>210654</t>
  </si>
  <si>
    <t>PREGABALIN MYLAN PHARMA</t>
  </si>
  <si>
    <t>167735</t>
  </si>
  <si>
    <t>20MG/ML POR SOL 1X473ML</t>
  </si>
  <si>
    <t>186819</t>
  </si>
  <si>
    <t>PREGABALIN ACCORD</t>
  </si>
  <si>
    <t>173165</t>
  </si>
  <si>
    <t>PREGABALIN STADA ARZNEIMITTEL AG</t>
  </si>
  <si>
    <t>207644</t>
  </si>
  <si>
    <t>PRELICA</t>
  </si>
  <si>
    <t>150MG CPS DUR 98</t>
  </si>
  <si>
    <t>SERTRALIN</t>
  </si>
  <si>
    <t>SULPIRID</t>
  </si>
  <si>
    <t>11468</t>
  </si>
  <si>
    <t>PROSULPIN</t>
  </si>
  <si>
    <t>SUMATRIPTAN</t>
  </si>
  <si>
    <t>119115</t>
  </si>
  <si>
    <t>SUMATRIPTAN ACTAVIS</t>
  </si>
  <si>
    <t>50MG TBL OBD 6 I</t>
  </si>
  <si>
    <t>234931</t>
  </si>
  <si>
    <t>SUMATRIPTAN MYLAN</t>
  </si>
  <si>
    <t>100MG TBL FLM 2</t>
  </si>
  <si>
    <t>219402</t>
  </si>
  <si>
    <t>SUMATRIPTAN AUROVITAS</t>
  </si>
  <si>
    <t>50MG TBL NOB 6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</si>
  <si>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</si>
  <si>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</si>
  <si>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</si>
  <si>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</si>
  <si>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</si>
  <si>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</si>
  <si>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</si>
  <si>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</si>
  <si>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</si>
  <si>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150MG TBL PRO 60</t>
  </si>
  <si>
    <t>184621</t>
  </si>
  <si>
    <t>250MG TBL PRO 60</t>
  </si>
  <si>
    <t>TRAMADOL</t>
  </si>
  <si>
    <t>42776</t>
  </si>
  <si>
    <t>TRALGIT SR 150</t>
  </si>
  <si>
    <t>150MG TBL PRO 30</t>
  </si>
  <si>
    <t>42780</t>
  </si>
  <si>
    <t>TRALGIT SR 200</t>
  </si>
  <si>
    <t>59673</t>
  </si>
  <si>
    <t>TRALGIT SR 100</t>
  </si>
  <si>
    <t>201138</t>
  </si>
  <si>
    <t>TRAMAL RETARD</t>
  </si>
  <si>
    <t>100MG TBL PRO 30 II</t>
  </si>
  <si>
    <t>48431</t>
  </si>
  <si>
    <t>MABRON RETARD</t>
  </si>
  <si>
    <t>200MG TBL PRO 30 I</t>
  </si>
  <si>
    <t>216863</t>
  </si>
  <si>
    <t>150MG TBL PRO 30 II</t>
  </si>
  <si>
    <t>230441</t>
  </si>
  <si>
    <t>TRALGIT SR</t>
  </si>
  <si>
    <t>230438</t>
  </si>
  <si>
    <t>230445</t>
  </si>
  <si>
    <t>230437</t>
  </si>
  <si>
    <t>54094</t>
  </si>
  <si>
    <t>75MG TBL RET 30</t>
  </si>
  <si>
    <t>VENLAFAXIN</t>
  </si>
  <si>
    <t>115551</t>
  </si>
  <si>
    <t>75MG CPS PRO 30</t>
  </si>
  <si>
    <t>142083</t>
  </si>
  <si>
    <t>142080</t>
  </si>
  <si>
    <t>150MG CPS PRO 90</t>
  </si>
  <si>
    <t>233706</t>
  </si>
  <si>
    <t>146893</t>
  </si>
  <si>
    <t>179327</t>
  </si>
  <si>
    <t>75MG/650MG TBL FLM 30 I</t>
  </si>
  <si>
    <t>192721</t>
  </si>
  <si>
    <t>TRAMYLPA</t>
  </si>
  <si>
    <t>37,5MG/325MG TBL FLM 30 I</t>
  </si>
  <si>
    <t>197863</t>
  </si>
  <si>
    <t>PALGOTAL</t>
  </si>
  <si>
    <t>75MG/650MG TBL FLM 30</t>
  </si>
  <si>
    <t>219801</t>
  </si>
  <si>
    <t>37,5MG/325MG TBL FLM 30 II</t>
  </si>
  <si>
    <t>109799</t>
  </si>
  <si>
    <t>500MG/30MG TBL NOB 30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</si>
  <si>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</si>
  <si>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</si>
  <si>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</si>
  <si>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</si>
  <si>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</si>
  <si>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</si>
  <si>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</si>
  <si>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</si>
  <si>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JINÉ KAPILÁRY STABILIZUJÍCÍ LÁTKY</t>
  </si>
  <si>
    <t>202701</t>
  </si>
  <si>
    <t>AESCIN TEVA</t>
  </si>
  <si>
    <t>20MG TBL ENT 90</t>
  </si>
  <si>
    <t>GUAIFENESIN</t>
  </si>
  <si>
    <t>94234</t>
  </si>
  <si>
    <t>200MG TBL OBD 30</t>
  </si>
  <si>
    <t>NALOXEGOL</t>
  </si>
  <si>
    <t>210215</t>
  </si>
  <si>
    <t>25MG TBL FLM 30</t>
  </si>
  <si>
    <t>191729</t>
  </si>
  <si>
    <t>100MG TBL FLM 20</t>
  </si>
  <si>
    <t>202364</t>
  </si>
  <si>
    <t>FENOLAX</t>
  </si>
  <si>
    <t>5MG TBL ENT 30</t>
  </si>
  <si>
    <t>212294</t>
  </si>
  <si>
    <t>17431</t>
  </si>
  <si>
    <t>107859</t>
  </si>
  <si>
    <t>APO-GAB</t>
  </si>
  <si>
    <t>93724</t>
  </si>
  <si>
    <t>100MG SUP 10</t>
  </si>
  <si>
    <t>KETOTIFEN</t>
  </si>
  <si>
    <t>66003</t>
  </si>
  <si>
    <t>KETOTIFEN AL</t>
  </si>
  <si>
    <t>1MG CPS DUR 50</t>
  </si>
  <si>
    <t>14958</t>
  </si>
  <si>
    <t>NAPROXEN</t>
  </si>
  <si>
    <t>207253</t>
  </si>
  <si>
    <t>NALGESIN</t>
  </si>
  <si>
    <t>550MG TBL FLM 30</t>
  </si>
  <si>
    <t>25365</t>
  </si>
  <si>
    <t>20MG CPS ETD 28 I</t>
  </si>
  <si>
    <t>172790</t>
  </si>
  <si>
    <t>5MG CPS DUR 30X1</t>
  </si>
  <si>
    <t>28222</t>
  </si>
  <si>
    <t>150MG CPS DUR 14</t>
  </si>
  <si>
    <t>26196</t>
  </si>
  <si>
    <t>225MG CPS DUR 56</t>
  </si>
  <si>
    <t>201145</t>
  </si>
  <si>
    <t>215172</t>
  </si>
  <si>
    <t>*9005</t>
  </si>
  <si>
    <t>ANTIINFEKTIVA</t>
  </si>
  <si>
    <t>19047</t>
  </si>
  <si>
    <t>OFLOXACIN UNIMED PHARMA</t>
  </si>
  <si>
    <t>3MG/ML AUR/OPH GTT SOL 10ML</t>
  </si>
  <si>
    <t>155861</t>
  </si>
  <si>
    <t>125MG TBL FLM 6</t>
  </si>
  <si>
    <t>88217</t>
  </si>
  <si>
    <t>1,5MG TBL NOB 30</t>
  </si>
  <si>
    <t>CIPROFLOXACIN</t>
  </si>
  <si>
    <t>225143</t>
  </si>
  <si>
    <t>CILOXAN</t>
  </si>
  <si>
    <t>3MG/ML AUR/OPH GTT SOL 1X5ML</t>
  </si>
  <si>
    <t>155782</t>
  </si>
  <si>
    <t>100MG/50MG TBL NOB 100 II</t>
  </si>
  <si>
    <t>LEVODROPROPIZIN</t>
  </si>
  <si>
    <t>107231</t>
  </si>
  <si>
    <t>LEVOPRONT</t>
  </si>
  <si>
    <t>6MG/ML SIR 1X120ML</t>
  </si>
  <si>
    <t>MUPIROCIN</t>
  </si>
  <si>
    <t>90778</t>
  </si>
  <si>
    <t>BACTROBAN</t>
  </si>
  <si>
    <t>20MG/G UNG 15G</t>
  </si>
  <si>
    <t>OPIOVÉ DERIVÁTY A MUKOLYTIKA</t>
  </si>
  <si>
    <t>218696</t>
  </si>
  <si>
    <t>PLEUMOLYSIN</t>
  </si>
  <si>
    <t>POR GTT SOL 1X10ML II</t>
  </si>
  <si>
    <t>PŘÍPRAVKY PRO LÉČBU BRADAVIC A KUŘÍCH OK</t>
  </si>
  <si>
    <t>60890</t>
  </si>
  <si>
    <t>VERRUMAL</t>
  </si>
  <si>
    <t>5MG/G+100MG/G DRM SOL 13ML</t>
  </si>
  <si>
    <t>DIENOGEST A ETHINYLESTRADIOL</t>
  </si>
  <si>
    <t>132749</t>
  </si>
  <si>
    <t>JEANINE</t>
  </si>
  <si>
    <t>2MG/0,03MG TBL OBD 3X21</t>
  </si>
  <si>
    <t>AMIDY</t>
  </si>
  <si>
    <t>2684</t>
  </si>
  <si>
    <t>10MG/G+2MG/G GEL 1X20G</t>
  </si>
  <si>
    <t>192999</t>
  </si>
  <si>
    <t>BUPRENORPHINE ACTAVIS</t>
  </si>
  <si>
    <t>164734</t>
  </si>
  <si>
    <t>VENDAL RETARD</t>
  </si>
  <si>
    <t>30MG TBL PRO 30</t>
  </si>
  <si>
    <t>164736</t>
  </si>
  <si>
    <t>60MG TBL PRO 30</t>
  </si>
  <si>
    <t>233727</t>
  </si>
  <si>
    <t>125830</t>
  </si>
  <si>
    <t>BUPRENORPHINE SANDOZ</t>
  </si>
  <si>
    <t>11955</t>
  </si>
  <si>
    <t>12MCG/H TDR EMP 5X2,1MG</t>
  </si>
  <si>
    <t>155383</t>
  </si>
  <si>
    <t>100MCG SLG TBL NOB 30</t>
  </si>
  <si>
    <t>46929</t>
  </si>
  <si>
    <t>100MCG/H TDR EMP 5X16,8MG</t>
  </si>
  <si>
    <t>153145</t>
  </si>
  <si>
    <t>ADOLOR</t>
  </si>
  <si>
    <t>100MCG/H TDR EMP 5 I</t>
  </si>
  <si>
    <t>122572</t>
  </si>
  <si>
    <t>221056</t>
  </si>
  <si>
    <t>130810</t>
  </si>
  <si>
    <t>GORDIUS</t>
  </si>
  <si>
    <t>163877</t>
  </si>
  <si>
    <t>NEUROTOP</t>
  </si>
  <si>
    <t>164738</t>
  </si>
  <si>
    <t>164740</t>
  </si>
  <si>
    <t>41737</t>
  </si>
  <si>
    <t>28217</t>
  </si>
  <si>
    <t>28223</t>
  </si>
  <si>
    <t>210704</t>
  </si>
  <si>
    <t>PREGABALIN MYLAN</t>
  </si>
  <si>
    <t>211506</t>
  </si>
  <si>
    <t>184728</t>
  </si>
  <si>
    <t>PALEXIA</t>
  </si>
  <si>
    <t>50MG TBL FLM 20</t>
  </si>
  <si>
    <t>184750</t>
  </si>
  <si>
    <t>75MG TBL FLM 20</t>
  </si>
  <si>
    <t>54237</t>
  </si>
  <si>
    <t>TRAMUNDIN RETARD</t>
  </si>
  <si>
    <t>104503</t>
  </si>
  <si>
    <t>200MG TBL PRO 60 I</t>
  </si>
  <si>
    <t>138839</t>
  </si>
  <si>
    <t>37,5MG/325MG TBL FLM 10 I</t>
  </si>
  <si>
    <t>*8005</t>
  </si>
  <si>
    <t>*9007</t>
  </si>
  <si>
    <t>90959</t>
  </si>
  <si>
    <t>15379</t>
  </si>
  <si>
    <t>2945</t>
  </si>
  <si>
    <t>5MG TBL NOB 30</t>
  </si>
  <si>
    <t>216146</t>
  </si>
  <si>
    <t>198022</t>
  </si>
  <si>
    <t>BUTYLSKOPOLAMINIUM</t>
  </si>
  <si>
    <t>41155</t>
  </si>
  <si>
    <t>BUSCOPAN</t>
  </si>
  <si>
    <t>10MG TBL OBD 20</t>
  </si>
  <si>
    <t>18523</t>
  </si>
  <si>
    <t>250MG TBL FLM 10</t>
  </si>
  <si>
    <t>132523</t>
  </si>
  <si>
    <t>52335</t>
  </si>
  <si>
    <t>FORTECORTIN 4</t>
  </si>
  <si>
    <t>4MG TBL NOB 30</t>
  </si>
  <si>
    <t>DEXAMETHASON A ANTIINFEKTIVA</t>
  </si>
  <si>
    <t>180988</t>
  </si>
  <si>
    <t>GENTADEX</t>
  </si>
  <si>
    <t>5MG/ML+1MG/ML OPH GTT SOL 1X5ML</t>
  </si>
  <si>
    <t>225172</t>
  </si>
  <si>
    <t>TOBRADEX</t>
  </si>
  <si>
    <t>3MG/ML+1MG/ML OPH GTT SUS 1X5ML</t>
  </si>
  <si>
    <t>41826</t>
  </si>
  <si>
    <t>90MG TBL RET 60</t>
  </si>
  <si>
    <t>119672</t>
  </si>
  <si>
    <t>DICLOFENAC DUO PHARMASWISS</t>
  </si>
  <si>
    <t>75MG CPS RDR 30 I</t>
  </si>
  <si>
    <t>186189</t>
  </si>
  <si>
    <t>OLFEN SR</t>
  </si>
  <si>
    <t>100MG CPS PRO 20</t>
  </si>
  <si>
    <t>247409</t>
  </si>
  <si>
    <t>25431</t>
  </si>
  <si>
    <t>30MG CPS ETD 7</t>
  </si>
  <si>
    <t>124569</t>
  </si>
  <si>
    <t>153121</t>
  </si>
  <si>
    <t>25MCG/H TDR EMP 5 I</t>
  </si>
  <si>
    <t>153129</t>
  </si>
  <si>
    <t>50MCG/H TDR EMP 5 I</t>
  </si>
  <si>
    <t>122580</t>
  </si>
  <si>
    <t>167792</t>
  </si>
  <si>
    <t>PECFENT</t>
  </si>
  <si>
    <t>100MCG/VSTŘIK NAS SPR SOL 1X1,55ML/8VSTŘIK</t>
  </si>
  <si>
    <t>130812</t>
  </si>
  <si>
    <t>150781</t>
  </si>
  <si>
    <t>100MG CPS DUR 90</t>
  </si>
  <si>
    <t>173420</t>
  </si>
  <si>
    <t>858</t>
  </si>
  <si>
    <t>HYDROCORTISON LÉČIVA</t>
  </si>
  <si>
    <t>10MG/G UNG 10G</t>
  </si>
  <si>
    <t>103788</t>
  </si>
  <si>
    <t>216192</t>
  </si>
  <si>
    <t>125MG/5ML POR GRA SUS 100ML</t>
  </si>
  <si>
    <t>235811</t>
  </si>
  <si>
    <t>250MG/5ML POR GRA SUS 100ML</t>
  </si>
  <si>
    <t>KOMBINACE RŮZNÝCH ANTIBIOTIK</t>
  </si>
  <si>
    <t>1076</t>
  </si>
  <si>
    <t>OPH UNG 5G</t>
  </si>
  <si>
    <t>KYSELINA VALPROOVÁ</t>
  </si>
  <si>
    <t>24426</t>
  </si>
  <si>
    <t>VALPROAT CHRONO SANDOZ</t>
  </si>
  <si>
    <t>500MG TBL PRO 90</t>
  </si>
  <si>
    <t>LORATADIN</t>
  </si>
  <si>
    <t>14910</t>
  </si>
  <si>
    <t>FLONIDAN</t>
  </si>
  <si>
    <t>89997</t>
  </si>
  <si>
    <t>LINOLA FETT ÖLBAD</t>
  </si>
  <si>
    <t>ADT BAL 1X400ML</t>
  </si>
  <si>
    <t>METHYLPREDNISOLON</t>
  </si>
  <si>
    <t>207527</t>
  </si>
  <si>
    <t>MEDROL</t>
  </si>
  <si>
    <t>4MG TBL NOB 30 II</t>
  </si>
  <si>
    <t>132638</t>
  </si>
  <si>
    <t>195337</t>
  </si>
  <si>
    <t>112308</t>
  </si>
  <si>
    <t>OXYCODON SANDOZ RETARD</t>
  </si>
  <si>
    <t>112298</t>
  </si>
  <si>
    <t>PARACETAMOL, KOMBINACE KROMĚ PSYCHOLEPTIK</t>
  </si>
  <si>
    <t>186252</t>
  </si>
  <si>
    <t>325MG/130MG/70MG TBL NOB 50</t>
  </si>
  <si>
    <t>14701</t>
  </si>
  <si>
    <t>PANADOL EXTRA RAPIDE</t>
  </si>
  <si>
    <t>500MG/65MG TBL EFF 12</t>
  </si>
  <si>
    <t>PAROXETIN</t>
  </si>
  <si>
    <t>107848</t>
  </si>
  <si>
    <t>APO-PAROX</t>
  </si>
  <si>
    <t>PENTOXIFYLIN</t>
  </si>
  <si>
    <t>47085</t>
  </si>
  <si>
    <t>PENTOMER RETARD</t>
  </si>
  <si>
    <t>400MG TBL PRO 100</t>
  </si>
  <si>
    <t>209684</t>
  </si>
  <si>
    <t>28216</t>
  </si>
  <si>
    <t>222016</t>
  </si>
  <si>
    <t>PREGABALIN ZENTIVA K.S.</t>
  </si>
  <si>
    <t>150MG CPS DUR 56 II</t>
  </si>
  <si>
    <t>172459</t>
  </si>
  <si>
    <t>SIRANALEN</t>
  </si>
  <si>
    <t>75MG CPS DUR 84 II</t>
  </si>
  <si>
    <t>148074</t>
  </si>
  <si>
    <t>20MG TBL FLM 90</t>
  </si>
  <si>
    <t>SENNOVÉ GLYKOSIDY</t>
  </si>
  <si>
    <t>92247</t>
  </si>
  <si>
    <t>SENNOVÝ LIST</t>
  </si>
  <si>
    <t>SPC 1X50G</t>
  </si>
  <si>
    <t>196018</t>
  </si>
  <si>
    <t>METAMIZOL STADA</t>
  </si>
  <si>
    <t>500MG/ML POR GTT SOL 1X100ML</t>
  </si>
  <si>
    <t>196016</t>
  </si>
  <si>
    <t>500MG/ML POR GTT SOL 1X20ML</t>
  </si>
  <si>
    <t>107758</t>
  </si>
  <si>
    <t>ROSEMIG</t>
  </si>
  <si>
    <t>20MG NAS SPR SOL 2X0,1ML</t>
  </si>
  <si>
    <t>234945</t>
  </si>
  <si>
    <t>50MG TBL FLM 6</t>
  </si>
  <si>
    <t>152959</t>
  </si>
  <si>
    <t>TEZEO</t>
  </si>
  <si>
    <t>80MG TBL NOB 90</t>
  </si>
  <si>
    <t>9847</t>
  </si>
  <si>
    <t>6,5MG SUP 6</t>
  </si>
  <si>
    <t>TOLPERISON</t>
  </si>
  <si>
    <t>57525</t>
  </si>
  <si>
    <t>MYDOCALM</t>
  </si>
  <si>
    <t>150MG TBL FLM 30</t>
  </si>
  <si>
    <t>59672</t>
  </si>
  <si>
    <t>84262</t>
  </si>
  <si>
    <t>TRALGIT</t>
  </si>
  <si>
    <t>100MG/ML POR SOL 1X96ML+PUMPA</t>
  </si>
  <si>
    <t>201133</t>
  </si>
  <si>
    <t>216870</t>
  </si>
  <si>
    <t>200MG TBL PRO 30 II</t>
  </si>
  <si>
    <t>201128</t>
  </si>
  <si>
    <t>135423</t>
  </si>
  <si>
    <t>500MG/1000IU TBL MND 90</t>
  </si>
  <si>
    <t>138847</t>
  </si>
  <si>
    <t>37,5MG/325MG TBL FLM 90 I</t>
  </si>
  <si>
    <t>233683</t>
  </si>
  <si>
    <t>86016</t>
  </si>
  <si>
    <t>TALVOSILEN</t>
  </si>
  <si>
    <t>500MG/20MG TBL NOB 20</t>
  </si>
  <si>
    <t>HYMECHROMON</t>
  </si>
  <si>
    <t>93157</t>
  </si>
  <si>
    <t>ISOCHOL</t>
  </si>
  <si>
    <t>400MG TBL OBD 30</t>
  </si>
  <si>
    <t>MOČOVINA</t>
  </si>
  <si>
    <t>241226</t>
  </si>
  <si>
    <t>EXCIPIAL U HYDROLOTIO</t>
  </si>
  <si>
    <t>20MG/ML DRM EML 200ML</t>
  </si>
  <si>
    <t>210216</t>
  </si>
  <si>
    <t>25MG TBL FLM 90</t>
  </si>
  <si>
    <t>*2002</t>
  </si>
  <si>
    <t>*3015</t>
  </si>
  <si>
    <t>*9004</t>
  </si>
  <si>
    <t>*8004</t>
  </si>
  <si>
    <t>9121000</t>
  </si>
  <si>
    <t>9131000</t>
  </si>
  <si>
    <t>HYDROCHLOROTHIAZID</t>
  </si>
  <si>
    <t>168</t>
  </si>
  <si>
    <t>HYDROCHLOROTHIAZID LÉČIVA</t>
  </si>
  <si>
    <t>235248</t>
  </si>
  <si>
    <t>26329</t>
  </si>
  <si>
    <t>DOMPERIDON</t>
  </si>
  <si>
    <t>47271</t>
  </si>
  <si>
    <t>ELETRIPTAN</t>
  </si>
  <si>
    <t>59764</t>
  </si>
  <si>
    <t>RELPAX</t>
  </si>
  <si>
    <t>40MG TBL FLM 2 I</t>
  </si>
  <si>
    <t>135928</t>
  </si>
  <si>
    <t>ESOPREX</t>
  </si>
  <si>
    <t>218234</t>
  </si>
  <si>
    <t>LOCOID LIPOCREAM 0,1%</t>
  </si>
  <si>
    <t>IBUPROFEN</t>
  </si>
  <si>
    <t>229962</t>
  </si>
  <si>
    <t>IBALGIN RAPIDCAPS</t>
  </si>
  <si>
    <t>400MG CPS MOL 30</t>
  </si>
  <si>
    <t>215200</t>
  </si>
  <si>
    <t>400MG CPS MOL 20</t>
  </si>
  <si>
    <t>46980</t>
  </si>
  <si>
    <t>129790</t>
  </si>
  <si>
    <t>194640</t>
  </si>
  <si>
    <t>20MG CPS DUR 30X1</t>
  </si>
  <si>
    <t>48888</t>
  </si>
  <si>
    <t>325MG/130MG/70MG TBL NOB 20</t>
  </si>
  <si>
    <t>211488</t>
  </si>
  <si>
    <t>25MG CPS DUR 56</t>
  </si>
  <si>
    <t>146283</t>
  </si>
  <si>
    <t>24737</t>
  </si>
  <si>
    <t>TRAMADOL SANDOZ RETARD</t>
  </si>
  <si>
    <t>178256</t>
  </si>
  <si>
    <t>TRAMADOL MYLAN</t>
  </si>
  <si>
    <t>132870</t>
  </si>
  <si>
    <t>TRAMAL KAPKY 100 MG/1 ML</t>
  </si>
  <si>
    <t>100MG/ML POR GTT SOL 1X96ML+PUMPA</t>
  </si>
  <si>
    <t>216866</t>
  </si>
  <si>
    <t>150MG TBL PRO 30 III</t>
  </si>
  <si>
    <t>VITAMIN B1 V KOMBINACI S VITAMINEM B6 A/NEBO B12</t>
  </si>
  <si>
    <t>11485</t>
  </si>
  <si>
    <t>MILGAMMA N</t>
  </si>
  <si>
    <t>INJ SOL 5X2ML</t>
  </si>
  <si>
    <t>146877</t>
  </si>
  <si>
    <t>APO-ZOLPIDEM</t>
  </si>
  <si>
    <t>198058</t>
  </si>
  <si>
    <t>201609</t>
  </si>
  <si>
    <t>132871</t>
  </si>
  <si>
    <t>37,5MG/325MG TBL FLM 10</t>
  </si>
  <si>
    <t>233672</t>
  </si>
  <si>
    <t>107806</t>
  </si>
  <si>
    <t>20MG TBL ENT 30</t>
  </si>
  <si>
    <t>223014</t>
  </si>
  <si>
    <t>BUPROPION</t>
  </si>
  <si>
    <t>61253</t>
  </si>
  <si>
    <t>ELONTRIL</t>
  </si>
  <si>
    <t>300MG TBL RET 30</t>
  </si>
  <si>
    <t>239537</t>
  </si>
  <si>
    <t>69418</t>
  </si>
  <si>
    <t>DIAZEPAM DESITIN RECTAL TUBE</t>
  </si>
  <si>
    <t>10MG RCT SOL 5X2,5ML</t>
  </si>
  <si>
    <t>11063</t>
  </si>
  <si>
    <t>IBALGIN 600</t>
  </si>
  <si>
    <t>600MG TBL FLM 30</t>
  </si>
  <si>
    <t>207900</t>
  </si>
  <si>
    <t>IBALGIN</t>
  </si>
  <si>
    <t>INDAPAMID</t>
  </si>
  <si>
    <t>151949</t>
  </si>
  <si>
    <t>INDAP</t>
  </si>
  <si>
    <t>2,5MG CPS DUR 100</t>
  </si>
  <si>
    <t>TELMISARTAN A AMLODIPIN</t>
  </si>
  <si>
    <t>167852</t>
  </si>
  <si>
    <t>80MG/5MG TBL NOB 28</t>
  </si>
  <si>
    <t>THIOKOLCHIKOSID</t>
  </si>
  <si>
    <t>203765</t>
  </si>
  <si>
    <t>MUSCORIL CPS</t>
  </si>
  <si>
    <t>4MG CPS DUR 30</t>
  </si>
  <si>
    <t>FORMOTEROL A BUDESONID</t>
  </si>
  <si>
    <t>180081</t>
  </si>
  <si>
    <t>SYMBICORT TURBUHALER</t>
  </si>
  <si>
    <t>320MCG/9MCG INH PLV 1X60DÁV</t>
  </si>
  <si>
    <t>AVANAFIL</t>
  </si>
  <si>
    <t>194284</t>
  </si>
  <si>
    <t>SPEDRA</t>
  </si>
  <si>
    <t>200MG TBL NOB 8X1</t>
  </si>
  <si>
    <t>BETAMETHASON</t>
  </si>
  <si>
    <t>19757</t>
  </si>
  <si>
    <t>BELODERM</t>
  </si>
  <si>
    <t>0,5MG/G UNG 30G</t>
  </si>
  <si>
    <t>87076</t>
  </si>
  <si>
    <t>300MG CPS DUR 20</t>
  </si>
  <si>
    <t>75022</t>
  </si>
  <si>
    <t>800MG/160MG TBL NOB 10</t>
  </si>
  <si>
    <t>233559</t>
  </si>
  <si>
    <t>2,5MG TBL FLM 30</t>
  </si>
  <si>
    <t>17425</t>
  </si>
  <si>
    <t>28814</t>
  </si>
  <si>
    <t>5MG POR TBL DIS 60</t>
  </si>
  <si>
    <t>52336</t>
  </si>
  <si>
    <t>4MG TBL NOB 100</t>
  </si>
  <si>
    <t>132877</t>
  </si>
  <si>
    <t>LOSARTAN</t>
  </si>
  <si>
    <t>114065</t>
  </si>
  <si>
    <t>LOZAP 50 ZENTIVA</t>
  </si>
  <si>
    <t>50MG TBL FLM 30 II</t>
  </si>
  <si>
    <t>MAGNESIUM-LAKTÁT</t>
  </si>
  <si>
    <t>171577</t>
  </si>
  <si>
    <t>MAGNESIUM LACTATE BIOMEDICA</t>
  </si>
  <si>
    <t>500MG TBL NOB 50</t>
  </si>
  <si>
    <t>132991</t>
  </si>
  <si>
    <t>215608</t>
  </si>
  <si>
    <t>HELICID 10 ZENTIVA</t>
  </si>
  <si>
    <t>10MG CPS ETD 28 I</t>
  </si>
  <si>
    <t>RILMENIDIN</t>
  </si>
  <si>
    <t>166423</t>
  </si>
  <si>
    <t>RILMENIDIN TEVA</t>
  </si>
  <si>
    <t>1MG TBL NOB 90</t>
  </si>
  <si>
    <t>221061</t>
  </si>
  <si>
    <t>STILNOX</t>
  </si>
  <si>
    <t>138841</t>
  </si>
  <si>
    <t>6264</t>
  </si>
  <si>
    <t>SUMETROLIM</t>
  </si>
  <si>
    <t>TAMSULOSIN</t>
  </si>
  <si>
    <t>49195</t>
  </si>
  <si>
    <t>FOKUSIN</t>
  </si>
  <si>
    <t>0,4MG CPS RDR 90</t>
  </si>
  <si>
    <t>ALOPURINOL</t>
  </si>
  <si>
    <t>216285</t>
  </si>
  <si>
    <t>MILURIT</t>
  </si>
  <si>
    <t>300MG TBL NOB 90</t>
  </si>
  <si>
    <t>CELEKOXIB</t>
  </si>
  <si>
    <t>196144</t>
  </si>
  <si>
    <t>ACLEXA</t>
  </si>
  <si>
    <t>100MG CPS DUR 60</t>
  </si>
  <si>
    <t>CINCHOKAIN</t>
  </si>
  <si>
    <t>214595</t>
  </si>
  <si>
    <t>FAKTU</t>
  </si>
  <si>
    <t>100MG/2,5MG SUP 20</t>
  </si>
  <si>
    <t>114059</t>
  </si>
  <si>
    <t>LOZAP 12,5 ZENTIVA</t>
  </si>
  <si>
    <t>12,5MG TBL FLM 30 PVC</t>
  </si>
  <si>
    <t>METFORMIN</t>
  </si>
  <si>
    <t>152147</t>
  </si>
  <si>
    <t>GLUCOPHAGE XR</t>
  </si>
  <si>
    <t>1000MG TBL PRO 60</t>
  </si>
  <si>
    <t>23747</t>
  </si>
  <si>
    <t>500MG TBL PRO 60</t>
  </si>
  <si>
    <t>195351</t>
  </si>
  <si>
    <t>PARACETAMOL</t>
  </si>
  <si>
    <t>13623</t>
  </si>
  <si>
    <t>PARAMAX RAPID</t>
  </si>
  <si>
    <t>500MG TBL NOB 100</t>
  </si>
  <si>
    <t>RŮZNÉ JINÉ KOMBINACE ŽELEZA</t>
  </si>
  <si>
    <t>119654</t>
  </si>
  <si>
    <t>SORBIFER DURULES</t>
  </si>
  <si>
    <t>320MG/60MG TBL RET 100</t>
  </si>
  <si>
    <t>TELMISARTAN A DIURETIKA</t>
  </si>
  <si>
    <t>26578</t>
  </si>
  <si>
    <t>MICARDISPLUS</t>
  </si>
  <si>
    <t>80MG/12,5MG TBL NOB 28</t>
  </si>
  <si>
    <t>TETRYZOLIN, KOMBINACE</t>
  </si>
  <si>
    <t>187418</t>
  </si>
  <si>
    <t>SPERSALLERG</t>
  </si>
  <si>
    <t>0,5MG/ML+0,4MG/ML OPH GTT SOL 10ML</t>
  </si>
  <si>
    <t>201125</t>
  </si>
  <si>
    <t>50MG CPS DUR 20 I</t>
  </si>
  <si>
    <t>TRIAMCINOLON</t>
  </si>
  <si>
    <t>2829</t>
  </si>
  <si>
    <t>TRIAMCINOLON LÉČIVA UNG</t>
  </si>
  <si>
    <t>1MG/G UNG 10G</t>
  </si>
  <si>
    <t>120370</t>
  </si>
  <si>
    <t>VELAXIN</t>
  </si>
  <si>
    <t>219460</t>
  </si>
  <si>
    <t>ZOLPIDEM AUROVITAS</t>
  </si>
  <si>
    <t>176690</t>
  </si>
  <si>
    <t>BETAHISTIN ACTAVIS</t>
  </si>
  <si>
    <t>24MG TBL NOB 60</t>
  </si>
  <si>
    <t>58425</t>
  </si>
  <si>
    <t>DOLMINA</t>
  </si>
  <si>
    <t>50MG TBL FLM 30</t>
  </si>
  <si>
    <t>230583</t>
  </si>
  <si>
    <t>500MG TBL FLM 180</t>
  </si>
  <si>
    <t>162166</t>
  </si>
  <si>
    <t>GRIMODIN</t>
  </si>
  <si>
    <t>147116</t>
  </si>
  <si>
    <t>GLICLAZID MYLAN</t>
  </si>
  <si>
    <t>30MG TBL RET 120</t>
  </si>
  <si>
    <t>62047</t>
  </si>
  <si>
    <t>16445</t>
  </si>
  <si>
    <t>400MG TBL PRO 30</t>
  </si>
  <si>
    <t>KETOPROFEN</t>
  </si>
  <si>
    <t>76654</t>
  </si>
  <si>
    <t>KETONAL RETARD</t>
  </si>
  <si>
    <t>17122</t>
  </si>
  <si>
    <t>30MG CPS DUR 56</t>
  </si>
  <si>
    <t>ONDANSETRON</t>
  </si>
  <si>
    <t>185202</t>
  </si>
  <si>
    <t>NOVETRON</t>
  </si>
  <si>
    <t>8MG POR TBL DIS 10</t>
  </si>
  <si>
    <t>210568</t>
  </si>
  <si>
    <t>210716</t>
  </si>
  <si>
    <t>211883</t>
  </si>
  <si>
    <t>*2003</t>
  </si>
  <si>
    <t>*2018</t>
  </si>
  <si>
    <t>235234</t>
  </si>
  <si>
    <t>196149</t>
  </si>
  <si>
    <t>200MG CPS DUR 30</t>
  </si>
  <si>
    <t>FAMOTIDIN</t>
  </si>
  <si>
    <t>47862</t>
  </si>
  <si>
    <t>FAMOSAN</t>
  </si>
  <si>
    <t>179583</t>
  </si>
  <si>
    <t>FENTANYL MYLAN</t>
  </si>
  <si>
    <t>MAKROGOL</t>
  </si>
  <si>
    <t>58827</t>
  </si>
  <si>
    <t>FORTRANS</t>
  </si>
  <si>
    <t>POR PLV SOL 4</t>
  </si>
  <si>
    <t>107641</t>
  </si>
  <si>
    <t>201693</t>
  </si>
  <si>
    <t>NALGESIN S</t>
  </si>
  <si>
    <t>275MG TBL FLM 30X1 II</t>
  </si>
  <si>
    <t>112318</t>
  </si>
  <si>
    <t>PROMETHAZIN</t>
  </si>
  <si>
    <t>207692</t>
  </si>
  <si>
    <t>PROTHAZIN</t>
  </si>
  <si>
    <t>25MG TBL FLM 20</t>
  </si>
  <si>
    <t>201613</t>
  </si>
  <si>
    <t>ZALDIAR EFFERVESCENS</t>
  </si>
  <si>
    <t>37,5MG/325MG TBL EFF 10</t>
  </si>
  <si>
    <t>NYSTATIN, KOMBINACE</t>
  </si>
  <si>
    <t>41146</t>
  </si>
  <si>
    <t>MACMIROR COMPLEX</t>
  </si>
  <si>
    <t>500MG/200000IU VAG CPS MOL 12</t>
  </si>
  <si>
    <t>SÍRAN ŽELEZNATÝ</t>
  </si>
  <si>
    <t>14711</t>
  </si>
  <si>
    <t>80MG TBL RET 30 I</t>
  </si>
  <si>
    <t>188165</t>
  </si>
  <si>
    <t>TRITTICO PROLONG</t>
  </si>
  <si>
    <t>300MG TBL PRO 30</t>
  </si>
  <si>
    <t>BUDESONID</t>
  </si>
  <si>
    <t>15124</t>
  </si>
  <si>
    <t>TINKAIR 50 MCG</t>
  </si>
  <si>
    <t>50MCG/DÁV NAS SPR SUS 200DÁV</t>
  </si>
  <si>
    <t>GESTODEN A ETHINYLESTRADIOL</t>
  </si>
  <si>
    <t>132820</t>
  </si>
  <si>
    <t>MIRELLE</t>
  </si>
  <si>
    <t>0,06MG/0,015MG TBL FLM 3X28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</si>
  <si>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</si>
  <si>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</si>
  <si>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</si>
  <si>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</si>
  <si>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N02AA05 - OXYKODON</t>
  </si>
  <si>
    <t>N02AJ13 - TRAMADOL A PARACETAMOL</t>
  </si>
  <si>
    <t>N04BA02 - LEVODOPA A INHIBITOR DEKARBOXYLASY</t>
  </si>
  <si>
    <t>R01AD09 - MOMETASON</t>
  </si>
  <si>
    <t>R03DC03 - MONTELUKAST</t>
  </si>
  <si>
    <t>A02BC01 - OMEPRAZOL</t>
  </si>
  <si>
    <t>A02BC05 - ESOMEPRAZOL</t>
  </si>
  <si>
    <t>C10AA05 - ATORVASTATIN</t>
  </si>
  <si>
    <t>N02CC01 - SUMATRIPTAN</t>
  </si>
  <si>
    <t>R06AX27 - DESLORATADIN</t>
  </si>
  <si>
    <t>C09DA07 - TELMISARTAN A DIURETIKA</t>
  </si>
  <si>
    <t>N07CA01 - BETAHISTIN</t>
  </si>
  <si>
    <t>R06AX13 - LORATADIN</t>
  </si>
  <si>
    <t>R03AK07 - FORMOTEROL A BUDESONID</t>
  </si>
  <si>
    <t>C01EB15 - TRIMETAZIDIN</t>
  </si>
  <si>
    <t>N05AL01 - SULPIRID</t>
  </si>
  <si>
    <t>C08CA13 - LERKANIDIPIN</t>
  </si>
  <si>
    <t>R03BA05 - FLUTIKASON</t>
  </si>
  <si>
    <t>G04CA02 - TAMSULOSIN</t>
  </si>
  <si>
    <t>R06AX17 - KETOTIFEN</t>
  </si>
  <si>
    <t>B01AF02 - APIXABAN</t>
  </si>
  <si>
    <t>N06AX11 - MIRTAZAPIN</t>
  </si>
  <si>
    <t>N02AJ06 - KODEIN A PARACETAMOL</t>
  </si>
  <si>
    <t>C09CA01 - LOSARTAN</t>
  </si>
  <si>
    <t>N06AB04 - CITALOPRAM</t>
  </si>
  <si>
    <t>N06AB05 - PAROXETIN</t>
  </si>
  <si>
    <t>N02AA05</t>
  </si>
  <si>
    <t>N02CC01</t>
  </si>
  <si>
    <t>N05AL01</t>
  </si>
  <si>
    <t>N06AB04</t>
  </si>
  <si>
    <t>N06AX11</t>
  </si>
  <si>
    <t>N02AJ13</t>
  </si>
  <si>
    <t>R06AX27</t>
  </si>
  <si>
    <t>R06AX17</t>
  </si>
  <si>
    <t>C01EB15</t>
  </si>
  <si>
    <t>C10AA05</t>
  </si>
  <si>
    <t>N02AJ06</t>
  </si>
  <si>
    <t>R01AD09</t>
  </si>
  <si>
    <t>C08CA13</t>
  </si>
  <si>
    <t>R03BA05</t>
  </si>
  <si>
    <t>B01AF02</t>
  </si>
  <si>
    <t>A02BC01</t>
  </si>
  <si>
    <t>N07CA01</t>
  </si>
  <si>
    <t>R03DC03</t>
  </si>
  <si>
    <t>N06AB05</t>
  </si>
  <si>
    <t>R06AX13</t>
  </si>
  <si>
    <t>C09CA01</t>
  </si>
  <si>
    <t>C09DA07</t>
  </si>
  <si>
    <t>R03AK07</t>
  </si>
  <si>
    <t>G04CA02</t>
  </si>
  <si>
    <t>A02BC05</t>
  </si>
  <si>
    <t>N04BA02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</si>
  <si>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</si>
  <si>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</si>
  <si>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</si>
  <si>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</si>
  <si>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</si>
  <si>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</si>
  <si>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</si>
  <si>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</si>
  <si>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</si>
  <si>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</si>
  <si>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</si>
  <si>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</si>
  <si>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</si>
  <si>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</si>
  <si>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</si>
  <si>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50115050</t>
  </si>
  <si>
    <t>obvazový materiál (Z502)</t>
  </si>
  <si>
    <t>ZA471</t>
  </si>
  <si>
    <t>NĂˇplast curaplast poinjekÄŤnĂ­ bal. Ăˇ 250 ks 30625</t>
  </si>
  <si>
    <t>ZI599</t>
  </si>
  <si>
    <t>NĂˇplast curapor 10 x   8 cm 32913 ( 22121,  nĂˇhrada za cosmopor )</t>
  </si>
  <si>
    <t>ZA575</t>
  </si>
  <si>
    <t>Set na malĂ© zĂˇkroky sterilnĂ­ pro ĹľilnĂ­ katetrizaci-basic Mediset bal. Ăˇ 15 ks 4552732</t>
  </si>
  <si>
    <t>ZA571</t>
  </si>
  <si>
    <t>Set sterilnĂ­ pro anestezii Mediset 4706312</t>
  </si>
  <si>
    <t>50115060</t>
  </si>
  <si>
    <t>ZPr - ostatní (Z503)</t>
  </si>
  <si>
    <t>ZR989</t>
  </si>
  <si>
    <t>Elektroda RF radiofrekvenÄŤnĂ­, termoÄŤlĂˇnkovĂˇ, k radiofrekvenÄŤnĂ­mu generĂˇtoru NEUROTHERM NT 1100 RFE -SE-05-CE</t>
  </si>
  <si>
    <t>ZD809</t>
  </si>
  <si>
    <t>Kanyla vasofix 20G rĹŻĹľovĂˇ safety 4269110S-01</t>
  </si>
  <si>
    <t>ZK884</t>
  </si>
  <si>
    <t>Kohout trojcestnĂ˝ discofix modrĂ˝ 4095111</t>
  </si>
  <si>
    <t>ZE159</t>
  </si>
  <si>
    <t>NĂˇdoba na kontaminovanĂ˝ odpad 2 l 15-0003</t>
  </si>
  <si>
    <t>ZR397</t>
  </si>
  <si>
    <t>StĹ™Ă­kaÄŤka injekÄŤnĂ­ 2-dĂ­lnĂˇ 10 ml L DISCARDIT LE 309110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</si>
  <si>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</si>
  <si>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</si>
  <si>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</si>
  <si>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</si>
  <si>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50115065</t>
  </si>
  <si>
    <t>ZPr - vpichovací materiál (Z530)</t>
  </si>
  <si>
    <t>ZA834</t>
  </si>
  <si>
    <t>Jehla injekÄŤnĂ­ 0,7 x 40 mm ÄŤernĂˇ 4660021</t>
  </si>
  <si>
    <t>ZH201</t>
  </si>
  <si>
    <t>Jehla injekÄŤnĂ­ 0,8 x 120 mm zelenĂˇ 4665643</t>
  </si>
  <si>
    <t>ZA833</t>
  </si>
  <si>
    <t>Jehla injekÄŤnĂ­ 0,8 x 40 mm zelenĂˇ 4657527</t>
  </si>
  <si>
    <t>ZB556</t>
  </si>
  <si>
    <t>Jehla injekÄŤnĂ­ 1,2 x 40 mm rĹŻĹľovĂˇ 4665120</t>
  </si>
  <si>
    <t>ZB259</t>
  </si>
  <si>
    <t>Jehla RF radiofrekvenÄŤnĂ­ 22 G 100 mm active tip 5 mm, bal. Ăˇ 10 ks, SMK-S1005-22</t>
  </si>
  <si>
    <t>ZR991</t>
  </si>
  <si>
    <t>Jehla RF radiofrekvenÄŤnĂ­, k radiofrekvenÄŤnĂ­mu generĂˇtoru  NEUROTHERM NT 1100, 20G/100mm, zakĹ™ivenĂˇ, jednorĂˇzovĂˇ, bal. Ăˇ 10 ks SMK-C1010-20</t>
  </si>
  <si>
    <t>ZR990</t>
  </si>
  <si>
    <t>Jehla RF radiofrekvenÄŤnĂ­, k radiofrekvenÄŤnĂ­mu generĂˇtoru NEUROTHERM NT 1100, 22G/55 mm, rovnĂˇ, jednorĂˇzovĂˇ, bal. Ăˇ 10 ks SMK-S505-22</t>
  </si>
  <si>
    <t>ZA868</t>
  </si>
  <si>
    <t>Jehla sterican 23 G 0,6 x 80 mm modrĂˇ bal. Ăˇ 100 ks 4665635</t>
  </si>
  <si>
    <t>ZQ554</t>
  </si>
  <si>
    <t>Jehla Ultraplex 360, 22G, 0,70 x 50 mm bal. Ăˇ 25 ks 4892605-01</t>
  </si>
  <si>
    <t>ZQ555</t>
  </si>
  <si>
    <t>Jehla Ultraplex 360, 22G, 0,70 x 80 mm bal. Ăˇ 25 ks 4892608-01</t>
  </si>
  <si>
    <t>50115067</t>
  </si>
  <si>
    <t>ZPr - rukavice (Z532)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</si>
  <si>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</si>
  <si>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</si>
  <si>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</si>
  <si>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</si>
  <si>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</si>
  <si>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</si>
  <si>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</si>
  <si>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</si>
  <si>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50115020</t>
  </si>
  <si>
    <t>laboratorní diagnostika-LEK (Z501)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</si>
  <si>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</si>
  <si>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</si>
  <si>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</si>
  <si>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</si>
  <si>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</si>
  <si>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</si>
  <si>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</si>
  <si>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</si>
  <si>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</si>
  <si>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</si>
  <si>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</si>
  <si>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</si>
  <si>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</si>
  <si>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 (20 ks v balenĂ­)</t>
  </si>
  <si>
    <t>DG395</t>
  </si>
  <si>
    <t>DiagnostickĂˇ souprava AB0 set monoklonĂˇlnĂ­ na 30</t>
  </si>
  <si>
    <t>DE022</t>
  </si>
  <si>
    <t>GlukĂłzovĂˇ membrĂˇnovĂˇ souprava</t>
  </si>
  <si>
    <t>DG388</t>
  </si>
  <si>
    <t>JĂˇtrovĂ˝ bujon (10ml)- ĹˇroubovacĂ­ uzĂˇvÄ›r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</si>
  <si>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</si>
  <si>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</si>
  <si>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</si>
  <si>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</si>
  <si>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</si>
  <si>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</si>
  <si>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</si>
  <si>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</si>
  <si>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</si>
  <si>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</si>
  <si>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</si>
  <si>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</si>
  <si>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DD269</t>
  </si>
  <si>
    <t>MEMBRĂNOVĂ SOUPRAVA Cl</t>
  </si>
  <si>
    <t>DB942</t>
  </si>
  <si>
    <t>MEMBRĂNOVĂ SOUPRAVA pCO2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</si>
  <si>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</si>
  <si>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</si>
  <si>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</si>
  <si>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</si>
  <si>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</si>
  <si>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</si>
  <si>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</si>
  <si>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</si>
  <si>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</si>
  <si>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</si>
  <si>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</si>
  <si>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</si>
  <si>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</si>
  <si>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</si>
  <si>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ZC052</t>
  </si>
  <si>
    <t>TlouÄŤek drsnĂ˝ 24 x 115 mm JIZE213A/1</t>
  </si>
  <si>
    <t>ZQ990</t>
  </si>
  <si>
    <t>Fixace k CVC a PICC kateru Main Lock 2 4 x 9 cm NKS:90-60-82</t>
  </si>
  <si>
    <t>ZL976</t>
  </si>
  <si>
    <t>Kanystr renasys EZ 800 ml pro podtlakovou terapii 66800912</t>
  </si>
  <si>
    <t>ZL978</t>
  </si>
  <si>
    <t>Kanystr renasys GO 300 ml pro podtlakovou terapii 66800914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</si>
  <si>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</si>
  <si>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</si>
  <si>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</si>
  <si>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</si>
  <si>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</si>
  <si>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</si>
  <si>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ZC845</t>
  </si>
  <si>
    <t>Kompresa NT 10 x 20 cm/5 ks sterilnĂ­ 26621</t>
  </si>
  <si>
    <t>ZK087</t>
  </si>
  <si>
    <t>KrĂ©m cavilon ochrannĂ˝ bariĂ©rovĂ˝ Ăˇ 28 g bal. Ăˇ 12 ks 3391E - firma jiĹľ nedodĂˇvĂˇ</t>
  </si>
  <si>
    <t>ZK352</t>
  </si>
  <si>
    <t>KrytĂ­ - roztok Hyiodine na chronickĂ© rĂˇny bal. Ăˇ 50 ml HYIODINE</t>
  </si>
  <si>
    <t>ZD004</t>
  </si>
  <si>
    <t>KrytĂ­ askina 10 x 10 cm pÄ›na bal. Ăˇ 10 ks 7241010-CZSK</t>
  </si>
  <si>
    <t>ZD599</t>
  </si>
  <si>
    <t>KrytĂ­ atrauman 7,5 x 10 cm bal. Ăˇ 10 ks 499513</t>
  </si>
  <si>
    <t>ZH403</t>
  </si>
  <si>
    <t>KrytĂ­ excilon 5 x 5 cm NT i.v. s nĂˇstĹ™ihem do kĹ™Ă­Ĺľe antiseptickĂ˝ bal. Ăˇ 70 ks 7089</t>
  </si>
  <si>
    <t>ZL410</t>
  </si>
  <si>
    <t>KrytĂ­ gelovĂ© Hemagel 100 g A2681147</t>
  </si>
  <si>
    <t>ZA627</t>
  </si>
  <si>
    <t>KrytĂ­ granuflex extra thin 5 x 10 cm Ăˇ 10 ks 0021661 187959</t>
  </si>
  <si>
    <t>ZN200</t>
  </si>
  <si>
    <t>KrytĂ­ hemostatickĂ© traumacel new dent kostky bal. Ăˇ 50 ks 10115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</si>
  <si>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</si>
  <si>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</si>
  <si>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</si>
  <si>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</si>
  <si>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ZA547</t>
  </si>
  <si>
    <t>KrytĂ­ inadine nepĹ™ilnavĂ© 9,5 x 9,5 cm 1/10 SYS01512EE</t>
  </si>
  <si>
    <t>ZO429</t>
  </si>
  <si>
    <t>KrytĂ­ Lavanid 1 roztok 0,02% Polyhexanid 1000 ml bal. Ăˇ 6 ks 014127</t>
  </si>
  <si>
    <t>ZF042</t>
  </si>
  <si>
    <t>KrytĂ­ mastnĂ˝ tyl jelonet 10 x 10 cm Ăˇ 10 ks 7404</t>
  </si>
  <si>
    <t>ZL853</t>
  </si>
  <si>
    <t>KrytĂ­ mastnĂ˝ tyl jelonet 10 x 40 cm Ăˇ 10 ks 7459</t>
  </si>
  <si>
    <t>ZA537</t>
  </si>
  <si>
    <t>KrytĂ­ mepilex heel 13 x 20 cm bal. Ăˇ 5 ks 288100-01</t>
  </si>
  <si>
    <t>ZA316</t>
  </si>
  <si>
    <t>KrytĂ­ mepitel 7,5 x 10 cm bal. Ăˇ 10 ks 290710-15</t>
  </si>
  <si>
    <t>ZB974</t>
  </si>
  <si>
    <t>KrytĂ­ prontosan Gel wound hydrogel x 250 gr 400508</t>
  </si>
  <si>
    <t>ZK404</t>
  </si>
  <si>
    <t>KrytĂ­ prontosan roztok 350 ml 400416</t>
  </si>
  <si>
    <t>ZN895</t>
  </si>
  <si>
    <t>KrytĂ­ reston nesterilnĂ­ 10,0 cm x 5,0 cm x 5 m role 1563L</t>
  </si>
  <si>
    <t>ZA513</t>
  </si>
  <si>
    <t>KrytĂ­ s mastĂ­ atrauman AG 10 x 10 cm bal. Ăˇ 10 ks 499573</t>
  </si>
  <si>
    <t>ZO863</t>
  </si>
  <si>
    <t>KrytĂ­ silikonovĂ© pÄ›novĂ© mepilex border flex 13,5 x 16,5 cm bal. Ăˇ 5 ks 283370 - jiĹľ firma nevyrĂˇbĂ­</t>
  </si>
  <si>
    <t>ZO864</t>
  </si>
  <si>
    <t>KrytĂ­ silikonovĂ© pÄ›novĂ© mepilex border flex ovĂˇl 15 x 19 cm bal. Ăˇ 5 ks 583400</t>
  </si>
  <si>
    <t>ZD633</t>
  </si>
  <si>
    <t>KrytĂ­ silikonovĂ© pÄ›novĂ© mepilex border sacrum 18 x 18 cm bal. Ăˇ 5 ks 282000-01 jiĹľ se nevyrĂˇbĂ­</t>
  </si>
  <si>
    <t>ZA585</t>
  </si>
  <si>
    <t>KrytĂ­ suprasorb F 10 x 12 cm sterilnĂ­ bal. Ăˇ 10 ks 20462</t>
  </si>
  <si>
    <t>ZA324</t>
  </si>
  <si>
    <t>KrytĂ­ tegaderm 10,0 cm x 12,0 cm bal. Ăˇ 50 ks 1626W</t>
  </si>
  <si>
    <t>ZK646</t>
  </si>
  <si>
    <t>KrytĂ­ tegaderm CHG 8,5 cm x 11,5 cm na CĹ˝K-antibakt. bal. Ăˇ 25 ks 1657R</t>
  </si>
  <si>
    <t>ZD770</t>
  </si>
  <si>
    <t>KrytĂ­ tubifast 7,5 x 10 m 2438</t>
  </si>
  <si>
    <t>ZQ491</t>
  </si>
  <si>
    <t>KrytĂ­ ZETUVIT Plus vysoce savĂ©, sterilnĂ­ 20 x 25 cm bal. Ăˇ 10 ks  4137138</t>
  </si>
  <si>
    <t>ZA443</t>
  </si>
  <si>
    <t>Ĺ Ăˇtek trojcĂ­pĂ˝ NT 136 x 96 x 96 cm 20002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</si>
  <si>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</si>
  <si>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</si>
  <si>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</si>
  <si>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</si>
  <si>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</si>
  <si>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</si>
  <si>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</si>
  <si>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</si>
  <si>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ZI602</t>
  </si>
  <si>
    <t>NĂˇplast curapor 10 x 34 cm 32918 ( nĂˇhrada za cosmopor )</t>
  </si>
  <si>
    <t>ZA418</t>
  </si>
  <si>
    <t>NĂˇplast metaline pod TS 8 x 9 cm 23094</t>
  </si>
  <si>
    <t>ZH012</t>
  </si>
  <si>
    <t>NĂˇplast micropore 2,50 cm x 9,10 m 840W-1</t>
  </si>
  <si>
    <t>ZS112</t>
  </si>
  <si>
    <t>NĂˇplast micropore 2,50 cm x 9,10 m bal. Ăˇ 12 ks 1530-1</t>
  </si>
  <si>
    <t>ZC885</t>
  </si>
  <si>
    <t>NĂˇplast omnifix E 10 cm x 10 m 900650</t>
  </si>
  <si>
    <t>ZA540</t>
  </si>
  <si>
    <t>NĂˇplast omnifix E 15 cm x 10 m 9006513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</si>
  <si>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</si>
  <si>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</si>
  <si>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</si>
  <si>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</si>
  <si>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</si>
  <si>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</si>
  <si>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ZA542</t>
  </si>
  <si>
    <t>NĂˇplast wet pruf voduvzd. 1,25 cm x 9,14 m bal. Ăˇ 24 ks K00-3063C</t>
  </si>
  <si>
    <t>ZN475</t>
  </si>
  <si>
    <t>Obinadlo elastickĂ© universal   8 cm x 5 m 1323100312</t>
  </si>
  <si>
    <t>ZN478</t>
  </si>
  <si>
    <t>Obinadlo elastickĂ© universal 10 cm x 5 m 1323100313</t>
  </si>
  <si>
    <t>ZN476</t>
  </si>
  <si>
    <t>Obinadlo elastickĂ© universal 15 cm x 5 m 1323100315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</si>
  <si>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</si>
  <si>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</si>
  <si>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</si>
  <si>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</si>
  <si>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</si>
  <si>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</si>
  <si>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ZA427</t>
  </si>
  <si>
    <t>Obinadlo hydrofilnĂ­ 14 cm x   5 m 13009</t>
  </si>
  <si>
    <t>ZA426</t>
  </si>
  <si>
    <t>Obinadlo hydrofilnĂ­ 16 cm x 10 m 13014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</si>
  <si>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</si>
  <si>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</si>
  <si>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</si>
  <si>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</si>
  <si>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</si>
  <si>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</si>
  <si>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</si>
  <si>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</si>
  <si>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</si>
  <si>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</si>
  <si>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</si>
  <si>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</si>
  <si>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</si>
  <si>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</si>
  <si>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</si>
  <si>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</si>
  <si>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ZA637</t>
  </si>
  <si>
    <t>Set sterilnĂ­ subclavia ARO karton Ăˇ 30 ks 41024</t>
  </si>
  <si>
    <t>ZD159</t>
  </si>
  <si>
    <t>Sprej linovera 30 ml prevence dekubitu 468156</t>
  </si>
  <si>
    <t>ZA593</t>
  </si>
  <si>
    <t>Tampon sterilnĂ­ stĂˇÄŤenĂ˝ 20 x 20 cm / 5 ks 28003+</t>
  </si>
  <si>
    <t>ZA630</t>
  </si>
  <si>
    <t>Tampon sterilnĂ­ stĂˇÄŤenĂ˝ 9 x 9 cm / 5 ks karton Ăˇ 650 ks 1230110421</t>
  </si>
  <si>
    <t>ZA617</t>
  </si>
  <si>
    <t>Tampon TC-OC k oĹˇetĹ™enĂ­ dutiny ĂşstnĂ­ Ăˇ 250 ks 12240</t>
  </si>
  <si>
    <t>ZA446</t>
  </si>
  <si>
    <t>Vata buniÄŤitĂˇ pĹ™Ă­Ĺ™ezy 20 x 30 cm 1230200129</t>
  </si>
  <si>
    <t>ZM000</t>
  </si>
  <si>
    <t>Vata obvazovĂˇ sklĂˇdanĂˇ 50 g 1102323</t>
  </si>
  <si>
    <t>ZP987</t>
  </si>
  <si>
    <t>AdaptĂ©r k setu pro enterĂˇlnĂ­ vĂ˝Ĺľivu ENFIT  bal. Ăˇ 30 ks 777444 - ukonÄŤenĂˇ vĂ˝roba, nahrazuje kĂłd ZP163</t>
  </si>
  <si>
    <t>ZF510</t>
  </si>
  <si>
    <t>AdaptĂ©r metal 65250</t>
  </si>
  <si>
    <t>ZK693</t>
  </si>
  <si>
    <t>Aquapak - sterilnĂ­ voda 1070 ml + adaptĂ©r bal. 10 ks 404128</t>
  </si>
  <si>
    <t>ZC751</t>
  </si>
  <si>
    <t>ÄŚepelka skalpelovĂˇ 11 BB511</t>
  </si>
  <si>
    <t>ZC753</t>
  </si>
  <si>
    <t>ÄŚepelka skalpelovĂˇ 20 BB520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</si>
  <si>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</si>
  <si>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</si>
  <si>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</si>
  <si>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</si>
  <si>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ZB771</t>
  </si>
  <si>
    <t>DrĹľĂˇk jehly zĂˇkladnĂ­ 450201</t>
  </si>
  <si>
    <t>ZQ490</t>
  </si>
  <si>
    <t>Elektroda EKG pÄ›novĂˇ pr. 48 mm pro dospÄ›lĂ© pro dlouhodobĂ© pouĹľitĂ­ (ES GS48) H-108003</t>
  </si>
  <si>
    <t>ZD945</t>
  </si>
  <si>
    <t>Filtr antibakteriĂˇlnĂ­ a virovĂ˝ 1344000S</t>
  </si>
  <si>
    <t>ZB295</t>
  </si>
  <si>
    <t>Filtr iso-gard hepa ÄŤistĂ˝ bal. Ăˇ 20 ks 28012</t>
  </si>
  <si>
    <t>ZA738</t>
  </si>
  <si>
    <t>Filtr mini spike zelenĂ˝ 4550242</t>
  </si>
  <si>
    <t>ZD454</t>
  </si>
  <si>
    <t>Filtr pro dospÄ›lĂ© s HME a portem bal. Ăˇ 50 ks 038-41-355</t>
  </si>
  <si>
    <t>ZC777</t>
  </si>
  <si>
    <t>Filtr sacĂ­ MSF 271-022-001</t>
  </si>
  <si>
    <t>ZC968</t>
  </si>
  <si>
    <t>Filtrate bag 5029011</t>
  </si>
  <si>
    <t>ZN646</t>
  </si>
  <si>
    <t>Fonendoskop oboustrannĂ˝ rĹŻznĂ© barvy 710045-s</t>
  </si>
  <si>
    <t>ZB075</t>
  </si>
  <si>
    <t>HadiÄŤka kyslĂ­kovĂˇ 2 m s koncovkami (OS/40) H-103007</t>
  </si>
  <si>
    <t>ZM875</t>
  </si>
  <si>
    <t>HadiÄŤka spojovacĂ­ dialyzaÄŤnĂ­ PRISMAFLEX Calcium Line CA250 k pĹ™Ă­stroji PRISMAFLEX bal. Ăˇ 24 ks 113763</t>
  </si>
  <si>
    <t>ZQ249</t>
  </si>
  <si>
    <t>HadiÄŤka spojovacĂ­ HS 1,8 x 1800 mm LL DEPH free 2200 180 ND</t>
  </si>
  <si>
    <t>ZQ248</t>
  </si>
  <si>
    <t>HadiÄŤka spojovacĂ­ HS 1,8 x 450 mm LL DEPH free 2200 045 ND</t>
  </si>
  <si>
    <t>ZB908</t>
  </si>
  <si>
    <t>HadiÄŤka spojovacĂ­ ĹľlutĂˇ 1 mm x 1500 mm pro svÄ›tlocitlivĂ© lĂ©ky bal. Ăˇ 20 ks 1100 1150ND</t>
  </si>
  <si>
    <t>ZB816</t>
  </si>
  <si>
    <t>HadiÄŤka spojovacĂ­ perfusor 150 cm ÄŤernĂˇ bal. Ăˇ 100 ks 8722919</t>
  </si>
  <si>
    <t>ZJ028</t>
  </si>
  <si>
    <t>Helma castar R vel. M CP211M/2R</t>
  </si>
  <si>
    <t>ZB386</t>
  </si>
  <si>
    <t>Kanyla ET 7,5 s manĹľetou 9475E</t>
  </si>
  <si>
    <t>ZE373</t>
  </si>
  <si>
    <t>Kanyla ET 7,5 se sĂˇnĂ­m nad manĹľetou SACETT I.D. bal. Ăˇ 10 ks 100/189/075</t>
  </si>
  <si>
    <t>ZB387</t>
  </si>
  <si>
    <t>Kanyla ET 8,0 s manĹľetou 9480E</t>
  </si>
  <si>
    <t>ZF196</t>
  </si>
  <si>
    <t>Kanyla ET 8,0 se sĂˇnĂ­m nad manĹľetou SACETT I.D. bal. Ăˇ 10 ks 100/189/080</t>
  </si>
  <si>
    <t>ZB388</t>
  </si>
  <si>
    <t>Kanyla ET 8,5 s manĹľetou 9485E</t>
  </si>
  <si>
    <t>ZE374</t>
  </si>
  <si>
    <t>Kanyla ET 8,5 se sĂˇnĂ­m nad manĹľetou SACETT I.D. bal. Ăˇ 10 ks 100/189/085</t>
  </si>
  <si>
    <t>ZA840</t>
  </si>
  <si>
    <t>Kanyla ET 9,5 s manĹľetou bal. Ăˇ 10 ks 9495E</t>
  </si>
  <si>
    <t>ZL717</t>
  </si>
  <si>
    <t>Kanyla introcan safety 3 modrĂˇ 22G bal. Ăˇ 50 ks 4251128-01</t>
  </si>
  <si>
    <t>ZL718</t>
  </si>
  <si>
    <t>Kanyla introcan safety 3 rĹŻĹľovĂˇ 20G bal. Ăˇ 50 ks 4251130-01</t>
  </si>
  <si>
    <t>ZQ508</t>
  </si>
  <si>
    <t>Kanyla nosnĂ­ OptiFlow Plus k pĹ™Ă­stroji AIRVO2, velikost M P06105</t>
  </si>
  <si>
    <t>ZH335</t>
  </si>
  <si>
    <t>Kanyla TS 7,0 s manĹľetou bal. Ăˇ 2 ks 100/523/070</t>
  </si>
  <si>
    <t>ZB314</t>
  </si>
  <si>
    <t>Kanyla TS 8,0 s manĹľetou bal. Ăˇ 2 ks 100/523/080</t>
  </si>
  <si>
    <t>ZB263</t>
  </si>
  <si>
    <t>Kanyla TS 9,0 s manĹľetou bal. Ăˇ 2 ks 100/523/090</t>
  </si>
  <si>
    <t>ZF018</t>
  </si>
  <si>
    <t>Kanyla vasofix 16G ĹˇedĂˇ safety bal. Ăˇ 50 ks 4269179S-01</t>
  </si>
  <si>
    <t>ZO181</t>
  </si>
  <si>
    <t>Katetr moÄŤovĂ˝ foley pro mÄ›Ĺ™enĂ­ teploty 16 Fr 2- cestnĂ˝ silikonovĂ˝ MN-0116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</si>
  <si>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</si>
  <si>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</si>
  <si>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</si>
  <si>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</si>
  <si>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</si>
  <si>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</si>
  <si>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ZB864</t>
  </si>
  <si>
    <t>Kit k mÄ›Ĺ™enĂ­ hemodynamiky lidco injectate 50 cm Ăˇ 5 ks CM50</t>
  </si>
  <si>
    <t>ZB477</t>
  </si>
  <si>
    <t>Kohout trojcestnĂ˝ lopez valve pro NG sondu nesterilnĂ­ AA-011-M9000</t>
  </si>
  <si>
    <t>ZK735</t>
  </si>
  <si>
    <t>Konektor bezjehlovĂ˝ caresite bal. Ăˇ 200 ks dohodnutĂˇ cena 10,- KÄŤ bez DPH 415122</t>
  </si>
  <si>
    <t>ZM085</t>
  </si>
  <si>
    <t>Konektor bezjehlovĂ˝ k vakĹŻm Viaflo SPIKE bal. Ăˇ 100 ks EMC1402 (GMC7405)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</si>
  <si>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</si>
  <si>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</si>
  <si>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</si>
  <si>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</si>
  <si>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ZP078</t>
  </si>
  <si>
    <t>Kontejner 25 ml PP ĹˇroubovĂ˝ sterilnĂ­ uzĂˇvÄ›r 2680/EST/SG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</si>
  <si>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</si>
  <si>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</si>
  <si>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</si>
  <si>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</si>
  <si>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</si>
  <si>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</si>
  <si>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ZC059</t>
  </si>
  <si>
    <t>LĂˇhev redon drenofast 400 ml-kompletnĂ­ bal. Ăˇ 40 ks 28400</t>
  </si>
  <si>
    <t>ZA922</t>
  </si>
  <si>
    <t>LĹľĂ­ce laryngoskopickĂˇ 3 bal. Ăˇ 10 ks DS.3940.150.20</t>
  </si>
  <si>
    <t>ZA921</t>
  </si>
  <si>
    <t>LĹľĂ­ce laryngoskopickĂˇ 4 bal. Ăˇ 10 ks DS.3940.150.25</t>
  </si>
  <si>
    <t>ZA728</t>
  </si>
  <si>
    <t>Lopatka ĂşstnĂ­ dĹ™evÄ›nĂˇ lĂ©kaĹ™skĂˇ nesterilnĂ­ bal. Ăˇ 100 ks 1320100655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</si>
  <si>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</si>
  <si>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</si>
  <si>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</si>
  <si>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</si>
  <si>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ZB496</t>
  </si>
  <si>
    <t>Matice pĹ™evleÄŤnĂˇ k prĹŻtokomÄ›ru 0-23-0141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</si>
  <si>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</si>
  <si>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</si>
  <si>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</si>
  <si>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</si>
  <si>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ZQ144</t>
  </si>
  <si>
    <t>NĹŻĹľky chirurgickĂ© rovnĂ© hrotnatotupĂ© 150 mm TK-AJ 024-15</t>
  </si>
  <si>
    <t>ZA170</t>
  </si>
  <si>
    <t>PĂˇsek k TS kanyle pÄ›novĂ˝ 520000</t>
  </si>
  <si>
    <t>ZC948</t>
  </si>
  <si>
    <t>PĂˇska bepa clip pro TS kanylu s hĂˇÄŤky 31-43 cm Ăˇ 12 ks NKS:200443</t>
  </si>
  <si>
    <t>ZP860</t>
  </si>
  <si>
    <t>PĂˇska tracheostomickĂˇ fixaÄŤnĂ­ 52 cm bal. Ăˇ 5 ks 40-0005-044</t>
  </si>
  <si>
    <t>ZQ143</t>
  </si>
  <si>
    <t>Pinzeta anatomickĂˇ rovnĂˇ ĂşzkĂˇ 145 mm TK-BA 100-14</t>
  </si>
  <si>
    <t>ZP509</t>
  </si>
  <si>
    <t>Pinzeta UH sterilnĂ­ I0600</t>
  </si>
  <si>
    <t>ZI347</t>
  </si>
  <si>
    <t>PodloĹľka natura flexibilnĂ­ 57 mm bal. Ăˇ 5 ks 0086766 125903</t>
  </si>
  <si>
    <t>ZL688</t>
  </si>
  <si>
    <t>ProuĹľky diagnostickĂ© Accu-Check Inform II Strip 50 EU1 Ăˇ 50 ks 05942861041</t>
  </si>
  <si>
    <t>ZA691</t>
  </si>
  <si>
    <t>Rampa 3 kohouty discofix 16600C/4085434/</t>
  </si>
  <si>
    <t>ZB301</t>
  </si>
  <si>
    <t>Rampa 5 kohoutĹŻ bez PVC lipidorezistentnĂ­ bal. Ăˇ 20 ks RP 5000 M</t>
  </si>
  <si>
    <t>ZA884</t>
  </si>
  <si>
    <t>Rourka rektĂˇlnĂ­ CH22 dĂ©lka 40 cm 19-22.100</t>
  </si>
  <si>
    <t>ZL689</t>
  </si>
  <si>
    <t>Roztok Accu-Check Performa IntÂ´l Controls 1+2 level 04861736001</t>
  </si>
  <si>
    <t>ZB785</t>
  </si>
  <si>
    <t>SĂˇÄŤek kolostomickĂ˝ sbÄ›rnĂ˝ draina easy Flow samolepĂ­cĂ­ 150 ml sterilnĂ­ 05.000.22.739</t>
  </si>
  <si>
    <t>ZA688</t>
  </si>
  <si>
    <t>SĂˇÄŤek moÄŤovĂ˝ s hodinovou diurĂ©zou curity 400, 2000 ml, hadiÄŤka 150 cm 8150</t>
  </si>
  <si>
    <t>ZB249</t>
  </si>
  <si>
    <t>SĂˇÄŤek moÄŤovĂ˝ s kĹ™Ă­Ĺľovou vĂ˝pustĂ­ 2000 ml s hadiÄŤkou 90 cm ZAR-TNU201601</t>
  </si>
  <si>
    <t>ZE884</t>
  </si>
  <si>
    <t>SĂˇÄŤek vĂ˝pustnĂ˝ + invisiclose natura 57 mm bĂ©ĹľovĂ˝ standard bal. Ăˇ 10 ks 0082654 416420</t>
  </si>
  <si>
    <t>ZO506</t>
  </si>
  <si>
    <t>Senzor k mÄ›Ĺ™enĂ­ cerebrĂˇlnĂ­ oximetrie fore-sight ELITE dual velkĂ˝ CS 01-07-2103</t>
  </si>
  <si>
    <t>ZL525</t>
  </si>
  <si>
    <t>Senzor k mÄ›Ĺ™enĂ­ cerebrĂˇlnĂ­ oxymetrie somasensor INVOS pro dospÄ›lĂ© bal. Ăˇ 10 ks SAFB- SM</t>
  </si>
  <si>
    <t>ZC640</t>
  </si>
  <si>
    <t>Senzor k mÄ›Ĺ™enĂ­ hemodynamiky flotrac s hadiÄŤkou 213 cm k monitoru VIGILEO MHD8R</t>
  </si>
  <si>
    <t>ZA938</t>
  </si>
  <si>
    <t>Senzor k mÄ›Ĺ™enĂ­ hemodynamiky lidco Ăˇ 5 ks CM10</t>
  </si>
  <si>
    <t>ZD702</t>
  </si>
  <si>
    <t>Set dialyzaÄŤnĂ­ Multifiltrate Ci-Ca CVVHD 1000 5039011</t>
  </si>
  <si>
    <t>ZP046</t>
  </si>
  <si>
    <t>Set dialyzaÄŤnĂ­ Multifiltrate PRO CiCa HD 1000 F00000463</t>
  </si>
  <si>
    <t>ZR449</t>
  </si>
  <si>
    <t>Set dialyzaÄŤnĂ­ Oxiris k eliminaci endotoxinĹŻ a cytokinĹŻ k pĹ™Ă­stroji Prismaflex bal.Ăˇ 4 ks 955503</t>
  </si>
  <si>
    <t>ZQ358</t>
  </si>
  <si>
    <t>Set na mÄ›Ĺ™enĂ­ intraabdominĂˇlnĂ­ho tlaku UNOMETER ABDOPRESSURE PLUS dĂ©lka hadice 110 cm bal. Ăˇ 10 ks 158100910190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</si>
  <si>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</si>
  <si>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</si>
  <si>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</si>
  <si>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</si>
  <si>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</si>
  <si>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</si>
  <si>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ZD254</t>
  </si>
  <si>
    <t>Souprava pro rektĂˇlnĂ­ inkontinenci flexi seal FMS (moĹľno objednĂˇvat na kusy) 418000</t>
  </si>
  <si>
    <t>ZB080</t>
  </si>
  <si>
    <t>Souprava tracheostomickĂˇ ÄŤ. 7 100/561/070</t>
  </si>
  <si>
    <t>ZB873</t>
  </si>
  <si>
    <t>Souprava tracheostomickĂˇ ÄŤ. 8 100/561/080</t>
  </si>
  <si>
    <t>ZB874</t>
  </si>
  <si>
    <t>Souprava tracheostomickĂˇ ÄŤ. 9 100/561/090</t>
  </si>
  <si>
    <t>ZA860</t>
  </si>
  <si>
    <t>Spojka dvojitĂˇ otoÄŤnĂˇ ÄŤistĂˇ Ăˇ 20 ks 23412</t>
  </si>
  <si>
    <t>ZM600</t>
  </si>
  <si>
    <t>Spojka flovac ĹľlutĂˇ 000-036-102</t>
  </si>
  <si>
    <t>ZB488</t>
  </si>
  <si>
    <t>Sprej cavilon 28 ml bal. Ăˇ 12 ks 3346E</t>
  </si>
  <si>
    <t>ZH168</t>
  </si>
  <si>
    <t>StĹ™Ă­kaÄŤka injekÄŤnĂ­ 3-dĂ­lnĂˇ 1 ml L tuberculin s jehlou KD-JECT III 26G x 1/2" 0,45 x 12 mm 831786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</si>
  <si>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</si>
  <si>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</si>
  <si>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</si>
  <si>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</si>
  <si>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</si>
  <si>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</si>
  <si>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</si>
  <si>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</si>
  <si>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</si>
  <si>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</si>
  <si>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</si>
  <si>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</si>
  <si>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ZD962</t>
  </si>
  <si>
    <t>SystĂ©m hrudnĂ­ drenĂˇĹľnĂ­ altitude bal. Ăˇ 5 ks 8888571370</t>
  </si>
  <si>
    <t>ZD963</t>
  </si>
  <si>
    <t>SystĂ©m hrudnĂ­ drenĂˇĹľnĂ­ altitude bal. Ăˇ 5 ks 8888571371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</si>
  <si>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</si>
  <si>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</si>
  <si>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</si>
  <si>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</si>
  <si>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ZB006</t>
  </si>
  <si>
    <t>TeplomÄ›r digitĂˇlnĂ­ thermovalT/1050 basic 9250023 (9250391)</t>
  </si>
  <si>
    <t>ZL434</t>
  </si>
  <si>
    <t>Trokar hrudnĂ­ CH16 dĂ©lka 20 cm vnÄ›jĹˇĂ­ pr. 5,3 mm bal. Ăˇ 10 ks 02.000.30.016</t>
  </si>
  <si>
    <t>ZL435</t>
  </si>
  <si>
    <t>Trokar hrudnĂ­ CH20 dĂ©lka 40 cm vnÄ›jĹˇĂ­ pr. 6,6 mm bal. Ăˇ 10 ks 02.000.30.020</t>
  </si>
  <si>
    <t>ZB505</t>
  </si>
  <si>
    <t>Tubo-fix pro ET rourky Ăˇ 8 ks komplet NKS:20-10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</si>
  <si>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</si>
  <si>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</si>
  <si>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</si>
  <si>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</si>
  <si>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ZM874</t>
  </si>
  <si>
    <t>Vak dializaÄŤnĂ­ odpadnĂ­ PRISMAFLEX 9 lt.  k pĹ™Ă­stroji PRISMAFLEX  bal. Ăˇ 30 ks 107650</t>
  </si>
  <si>
    <t>ZK798</t>
  </si>
  <si>
    <t>ZĂˇtka combi modrĂˇ 4495152</t>
  </si>
  <si>
    <t>ZR764</t>
  </si>
  <si>
    <t>ZavadÄ›ÄŤ ETK  Intersurgical vel. 10 Fr vnÄ›jĹˇĂ­ prĹŻmÄ›r 3,3 mm dĂ©lka 340 mm bal. Ăˇ 10 ks 8080010</t>
  </si>
  <si>
    <t>ZA872</t>
  </si>
  <si>
    <t>ZavadÄ›ÄŤ trach. rourek ET extra-dlouhĂ˝ bal. Ăˇ 10 ks 100/121/200</t>
  </si>
  <si>
    <t>ZN128</t>
  </si>
  <si>
    <t>ZavadÄ›ÄŤ vzduĹˇnĂ˝ S â€“ GUIDE 15CH dĂ©lka 65 cm pro oxygenii s lumenem a tvarovou pamÄ›tĂ­ bal. Ăˇ 5 ks 33-90-650-1</t>
  </si>
  <si>
    <t>ZP077</t>
  </si>
  <si>
    <t>Zkumavka 15 ml PP 101/16,5 mm bĂ­lĂ˝ ĹˇroubovĂ˝ uzĂˇvÄ›r sterilnĂ­ jednotlivÄ› balenĂˇ, tekutĂ˝ materiĂˇl na bakteriolog. vyĹˇetĹ™enĂ­ 10362/MO/SG/CS</t>
  </si>
  <si>
    <t>ZB756</t>
  </si>
  <si>
    <t>Zkumavka 3 ml K3 edta fialovĂˇ 454086</t>
  </si>
  <si>
    <t>ZB774</t>
  </si>
  <si>
    <t>Zkumavka ÄŤervenĂˇ 5 ml gel 456071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</si>
  <si>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</si>
  <si>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</si>
  <si>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</si>
  <si>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</si>
  <si>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</si>
  <si>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</si>
  <si>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ZG515</t>
  </si>
  <si>
    <t>Zkumavka moÄŤovĂˇ vacuette 10,5 ml bal. Ăˇ 50 ks 455007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</si>
  <si>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</si>
  <si>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</si>
  <si>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</si>
  <si>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</si>
  <si>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ZB776</t>
  </si>
  <si>
    <t>Zkumavka zelenĂˇ 3 ml 454082</t>
  </si>
  <si>
    <t>ZB764</t>
  </si>
  <si>
    <t>Zkumavka zelenĂˇ 4 ml 454051</t>
  </si>
  <si>
    <t>50115062</t>
  </si>
  <si>
    <t>ZPr - materiál hemodialýza (Z525)</t>
  </si>
  <si>
    <t>ZP147</t>
  </si>
  <si>
    <t>Roztok Citra-Lock 4%, ampule 5 ml bal. Ăˇ 20 ks ZZ-24060201</t>
  </si>
  <si>
    <t>50115063</t>
  </si>
  <si>
    <t>ZPr - vaky, sety (Z528)</t>
  </si>
  <si>
    <t>ZQ621</t>
  </si>
  <si>
    <t>Set dialyzaÄŤnĂ­ OMNISET CVVHDF vÄŤetnÄ› filtru 1,6 a CiCa  k pĹ™Ă­stroji OMNI bal. Ăˇ 4 ks (7211151) 7211373</t>
  </si>
  <si>
    <t>ZA715</t>
  </si>
  <si>
    <t>Set infuznĂ­ intrafix primeline classic 150 cm 4062957</t>
  </si>
  <si>
    <t>ZB715</t>
  </si>
  <si>
    <t>Set pro enterĂˇlnĂ­ vĂ˝Ĺľivu kangaro univ.  Ăˇ 30 ks  S777403</t>
  </si>
  <si>
    <t>ZC499</t>
  </si>
  <si>
    <t>Souprava nebulizaÄŤnĂ­ otevĹ™enĂˇ (2505000/L) 2605000</t>
  </si>
  <si>
    <t>50115064</t>
  </si>
  <si>
    <t>ZPr - šicí materiál (Z529)</t>
  </si>
  <si>
    <t>ZB134</t>
  </si>
  <si>
    <t>Ĺ itĂ­ dafilon modrĂ˝ 3/0 (2) bal. Ăˇ 36 ks C0932213</t>
  </si>
  <si>
    <t>ZD051</t>
  </si>
  <si>
    <t>Ĺ itĂ­ mersilene gr 0 bal. Ăˇ 12 ks L154</t>
  </si>
  <si>
    <t>ZR977</t>
  </si>
  <si>
    <t>Ĺ itĂ­ novosyn fialovĂ˝ 2/0 (3) bal. Ăˇ 36 ks C0068031</t>
  </si>
  <si>
    <t>ZA836</t>
  </si>
  <si>
    <t>Jehla injekÄŤnĂ­ 0,9 x 70 mm ĹľlutĂˇ 4665791</t>
  </si>
  <si>
    <t>ZB352</t>
  </si>
  <si>
    <t>Jehla spinĂˇlnĂ­ spinocan 19 G x 88 mm slonĂ­ kost bal. Ăˇ 25 ks 4501195</t>
  </si>
  <si>
    <t>ZB769</t>
  </si>
  <si>
    <t>Jehla vakuovĂˇ 206/38 mm ĹľlutĂˇ 450077</t>
  </si>
  <si>
    <t>ZB768</t>
  </si>
  <si>
    <t>Jehla vakuovĂˇ 216/38 mm zelenĂˇ 450076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</si>
  <si>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</si>
  <si>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</si>
  <si>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</si>
  <si>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</si>
  <si>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</si>
  <si>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</si>
  <si>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</si>
  <si>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</si>
  <si>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</si>
  <si>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</si>
  <si>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</si>
  <si>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</si>
  <si>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50115070</t>
  </si>
  <si>
    <t>ZPr - katetry ostatní (Z513)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</si>
  <si>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</si>
  <si>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</si>
  <si>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</si>
  <si>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</si>
  <si>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</si>
  <si>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</si>
  <si>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ZB045</t>
  </si>
  <si>
    <t>Katetr brachiĂˇlnĂ­ arterie dospÄ›lĂ­ PV2014L22</t>
  </si>
  <si>
    <t>ZD827</t>
  </si>
  <si>
    <t>Katetr CVC 3 lumen 7 Fr x 20 cm certofix trio SB720 bal. Ăˇ 10 ks 4163206E-07</t>
  </si>
  <si>
    <t>ZC615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</si>
  <si>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</si>
  <si>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</si>
  <si>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</si>
  <si>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ZR176</t>
  </si>
  <si>
    <t>Katetr dialyzaÄŤnĂ­ 3 lumen 13,0 Fr x 24,0 cm POWER-TRIALYSIS akutnĂ­ zahnutĂ˝ ( katetrizaÄŤnĂ­ set ) bal. Ăˇ 5 ks 5618240</t>
  </si>
  <si>
    <t>ZE072</t>
  </si>
  <si>
    <t>Katetr femorĂˇlnĂ­ dospÄ›lĂ˝ + kit s monitorovacĂ­ soupravou PVPK2015L20-46</t>
  </si>
  <si>
    <t>50115079</t>
  </si>
  <si>
    <t>ZPr - internzivní péče (Z542)</t>
  </si>
  <si>
    <t>ZB751</t>
  </si>
  <si>
    <t>Hadice PVC 8/12 Ăˇ 30 m P00468</t>
  </si>
  <si>
    <t>ZB385</t>
  </si>
  <si>
    <t>Hadice silikon 6 x 10,0 mm Ăˇ 25 m P00272</t>
  </si>
  <si>
    <t>ZL249</t>
  </si>
  <si>
    <t>Hadice vrapovanĂˇ bal. Ăˇ 50 m 038-01-228</t>
  </si>
  <si>
    <t>ZD011</t>
  </si>
  <si>
    <t>Maska aerosolovĂˇ pro dospÄ›lĂ© 1108000 bal. Ăˇ 70 ks (1103000)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</si>
  <si>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</si>
  <si>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</si>
  <si>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</si>
  <si>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</si>
  <si>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ZB233</t>
  </si>
  <si>
    <t>Maska anesteziologickĂˇ ÄŤ.5 EcoMask ( s prouĹľky ) 7095</t>
  </si>
  <si>
    <t>ZN621</t>
  </si>
  <si>
    <t>Nos umÄ›lĂ˝ s portem pro odsĂˇvĂˇnĂ­ bal. Ăˇ 30 ks B0300(6000)</t>
  </si>
  <si>
    <t>ZD534</t>
  </si>
  <si>
    <t>Okruh dĂ˝chacĂ­ compact II 2,0 m 2151000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</si>
  <si>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</si>
  <si>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</si>
  <si>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</si>
  <si>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</si>
  <si>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</si>
  <si>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</si>
  <si>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</si>
  <si>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</si>
  <si>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DD268</t>
  </si>
  <si>
    <t>MEMBRĂNOVĂ SOUPRAVA Ca</t>
  </si>
  <si>
    <t>DH263</t>
  </si>
  <si>
    <t>Termo papĂ­r (8ks)</t>
  </si>
  <si>
    <t>DC634</t>
  </si>
  <si>
    <t>THB KALIBRAÄŚNĂŤ ROZTOK,S7770</t>
  </si>
  <si>
    <t>50115021</t>
  </si>
  <si>
    <t>laboratorní diagnostika-skl.ZPr (Z501)</t>
  </si>
  <si>
    <t>ZE864</t>
  </si>
  <si>
    <t>Roztok Uro-Tainer Suby G , bal. Ăˇ 10 ks,FB99839</t>
  </si>
  <si>
    <t>ZA583</t>
  </si>
  <si>
    <t>ÄŚtvereÄŤky desinfekÄŤnĂ­ Webcol 3,5 x 3,5 cm 70% Ăˇ 4000 ks 6818-1</t>
  </si>
  <si>
    <t>ZA566</t>
  </si>
  <si>
    <t>Fixace nosnĂ­ch katetrĹŻ nasofix niko L velkĂ˝ bal. Ăˇ 100 ks 49-625-L</t>
  </si>
  <si>
    <t>ZA459</t>
  </si>
  <si>
    <t>Kompresa AB 10 x 20 cm/1 ks sterilnĂ­ NT savĂˇ (1230114021) 1327114021</t>
  </si>
  <si>
    <t>ZA539</t>
  </si>
  <si>
    <t>Kompresa NT 10 x 10 cm nesterilnĂ­ 06103</t>
  </si>
  <si>
    <t>ZC506</t>
  </si>
  <si>
    <t>Kompresa NT 10 x 10 cm/5 ks sterilnĂ­ 1325020275</t>
  </si>
  <si>
    <t>ZA463</t>
  </si>
  <si>
    <t>Kompresa NT 10 x 20 cm/2 ks sterilnĂ­ 26620</t>
  </si>
  <si>
    <t>ZA643</t>
  </si>
  <si>
    <t>Kompresa vliwasoft 10 x 20 nesterilnĂ­ Ăˇ 100 ks 12070</t>
  </si>
  <si>
    <t>ZA478</t>
  </si>
  <si>
    <t>KrytĂ­ actisorb plus 10,5 x 10,5 cm bal. Ăˇ 10 ks s aktivnĂ­m uhlĂ­m SYSMAP105EE</t>
  </si>
  <si>
    <t>ZA333</t>
  </si>
  <si>
    <t>KrytĂ­ aquacel Ag hydrofibre 10 x 10 cm Ăˇ 10 ks 0081082 403708</t>
  </si>
  <si>
    <t>ZA664</t>
  </si>
  <si>
    <t>KrytĂ­ gelovĂ© hydrokoloidnĂ­ Flamigel 250 ml FLAM250</t>
  </si>
  <si>
    <t>ZA621</t>
  </si>
  <si>
    <t>KrytĂ­ hydroclean advance (tenderwet 24 active kulatĂ˝-609762+ pĹŻv. VZP 0081096) 4 cm bal. Ăˇ 10 ks 6097622</t>
  </si>
  <si>
    <t>ZF838</t>
  </si>
  <si>
    <t>KrytĂ­ hydroclean advance (tenderwet 24 active-609213+ pĹŻv VZP 0081102) 7,5 x 7,5 cm bal. Ăˇ 10 ks 6099768</t>
  </si>
  <si>
    <t>ZA550</t>
  </si>
  <si>
    <t>KrytĂ­ hydrogelovĂ© nu-gel 25 g bal. Ăˇ 6 ks MNG425</t>
  </si>
  <si>
    <t>ZO430</t>
  </si>
  <si>
    <t>KrytĂ­ Lavanid 2 roztok 0,04% Polyhexanid 1000 ml bal. Ăˇ 6 ks 014227</t>
  </si>
  <si>
    <t>ZG612</t>
  </si>
  <si>
    <t>KrytĂ­ mepilex 10 x 10 cm bal. Ăˇ 5 ks 294100</t>
  </si>
  <si>
    <t>ZN201</t>
  </si>
  <si>
    <t>KrytĂ­ silikonovĂ© pÄ›novĂ© mepilex border heel 18,5 x 24,5 cm bal. Ăˇ 5 ks 283250 - jiĹľ se nevyrĂˇbĂ­</t>
  </si>
  <si>
    <t>ZA476</t>
  </si>
  <si>
    <t>KrytĂ­ silikonovĂ© pÄ›novĂ© mepilex border lite 10 x 10 cm bal. Ăˇ 5 ks 281300-00</t>
  </si>
  <si>
    <t>ZF423</t>
  </si>
  <si>
    <t>KrytĂ­ suprasorb F 10 x 10 cm role nesterilnĂ­ foliovĂ˝ obvaz 20468</t>
  </si>
  <si>
    <t>ZA532</t>
  </si>
  <si>
    <t>KrytĂ­ suprasorb F 15 cm x 10 m role nesterilnĂ­ foliovĂ˝ obvaz 20469</t>
  </si>
  <si>
    <t>ZC702</t>
  </si>
  <si>
    <t>KrytĂ­ tegaderm   6,0 cm x  7,0 cm bal. Ăˇ 100 ks 1624W</t>
  </si>
  <si>
    <t>ZE775</t>
  </si>
  <si>
    <t>KrytĂ­ tegaderm CHG 10,0 cm x 12,0 cm na CĹ˝K-antibakt. bal. Ăˇ 25 ks 1658R</t>
  </si>
  <si>
    <t>ZD111</t>
  </si>
  <si>
    <t>NĂˇplast omnifix E 5 cm x 10 m 9006493</t>
  </si>
  <si>
    <t>ZA450</t>
  </si>
  <si>
    <t>NĂˇplast omniplast 1,25 cm x 9,1 m bal. Ăˇ 24 ks 9004520</t>
  </si>
  <si>
    <t>ZA318</t>
  </si>
  <si>
    <t>NĂˇplast transpore 1,25 cm x 9,14 m 1527-0</t>
  </si>
  <si>
    <t>ZA330</t>
  </si>
  <si>
    <t>Obinadlo fixa crep   8 cm x 4 m 1323100103</t>
  </si>
  <si>
    <t>ZA331</t>
  </si>
  <si>
    <t>Obinadlo fixa crep 10 cm x 4 m 1323100104</t>
  </si>
  <si>
    <t>ZP212</t>
  </si>
  <si>
    <t>Obvaz elastickĂ˝ sĂ­ĹĄovĂ˝ pruban Tg-fix vel. C paĹľe, noha, loket 25 m 24252</t>
  </si>
  <si>
    <t>ZD616</t>
  </si>
  <si>
    <t>Set na malĂ© zĂˇkroky sterilnĂ­ pro moÄŤovou katetrizaci+ aqua permanent 4 Mediset 4753886</t>
  </si>
  <si>
    <t>ZA604</t>
  </si>
  <si>
    <t>TyÄŤinka vatovĂˇ sterilnĂ­ jednotlivÄ› balalenĂˇ bal. Ăˇ 1000 ks 5100/SG/CS</t>
  </si>
  <si>
    <t>ZB772</t>
  </si>
  <si>
    <t>AdaptĂ©r pĹ™echodka luer 450070</t>
  </si>
  <si>
    <t>ZQ333</t>
  </si>
  <si>
    <t>Aquapak - sterilnĂ­ voda 1070 ml bez adaptĂ©ru bal. Ăˇ 10 ks 404000</t>
  </si>
  <si>
    <t>ZK976</t>
  </si>
  <si>
    <t>CĂ©vka odsĂˇvacĂ­ CH12 s pĹ™eruĹˇovaÄŤem sĂˇnĂ­, dĂ©lka 50 cm, P01171a</t>
  </si>
  <si>
    <t>ZC498</t>
  </si>
  <si>
    <t>DrĹľĂˇk moÄŤovĂ˝ch sĂˇÄŤkĹŻ UH 800800100</t>
  </si>
  <si>
    <t>ZC129</t>
  </si>
  <si>
    <t>Elektroda defibrilaÄŤnĂ­ pro dospÄ›lĂ© EDGE s konektorem QUIK-COMBO k defibrilĂˇtorĹŻm LIFEPAK 11996-000091</t>
  </si>
  <si>
    <t>ZF202</t>
  </si>
  <si>
    <t>Kanyla TS 6,0 s manĹľetou bal. Ăˇ 10 ks 100/860/060</t>
  </si>
  <si>
    <t>ZN002</t>
  </si>
  <si>
    <t>Kanyla TS 7,0 bez manĹľety 100/811/070</t>
  </si>
  <si>
    <t>ZG851</t>
  </si>
  <si>
    <t>Kanyla TS 7,0 bez manĹľety s nastavitelnĂ˝m Ăşchytem bal. Ăˇ 2 ks 100/526/070</t>
  </si>
  <si>
    <t>ZA279</t>
  </si>
  <si>
    <t>Kanyla TS 7,0 s manĹľetou 100/800/070</t>
  </si>
  <si>
    <t>ZB105</t>
  </si>
  <si>
    <t>Kanyla TS 7,5 s manĹľetou 100/800/075</t>
  </si>
  <si>
    <t>ZF239</t>
  </si>
  <si>
    <t>Kanyla TS 8,0 s manĹľetou +2 hlad.vnitĹ™nĂ­ vymÄ›nit.kanyly 100/810/080</t>
  </si>
  <si>
    <t>ZA725</t>
  </si>
  <si>
    <t>Kanyla TS 8,0 s manĹľetou bal. Ăˇ 10 ks 100/860/080</t>
  </si>
  <si>
    <t>ZC982</t>
  </si>
  <si>
    <t>Kanyla TS 8,5 s manĹľetou bal. Ăˇ 10 ks 100/860/085</t>
  </si>
  <si>
    <t>ZD071</t>
  </si>
  <si>
    <t>Kanyla TS 9,0 s manĹľetou bal. Ăˇ 10 ks 100/860/090 suctionaid</t>
  </si>
  <si>
    <t>ZP630</t>
  </si>
  <si>
    <t>Kanyla TS PORTEX Blue Line Ultra sada - nĂ­zkotlakĂˇ manĹľeta 2 vnitĹ™nĂ­ kanyly ÄŤistĂ­cĂ­ kartĂˇÄŤek vel. 7 vniĹ™. prĹŻm. 7,0 mm vnÄ›jĹˇĂ­ prĹŻm. 10,5 mm dĂ©lka 70 mm jednorĂˇzovĂˇ 100/810/070</t>
  </si>
  <si>
    <t>ZR331</t>
  </si>
  <si>
    <t>Kanyla TS PORTEX Blue Line Ultra, sada - nĂ­zkotlakĂˇ manĹľeta 2 vnitĹ™nĂ­ kanyly ÄŤistĂ­cĂ­ kartĂˇÄŤek vel. 8,5 vniĹ™. prĹŻm. 8,5 mm jednorĂˇzovĂˇ 100/810/085</t>
  </si>
  <si>
    <t>ZD980</t>
  </si>
  <si>
    <t>Kanyla vasofix 18G zelenĂˇ safety 4269136S-01</t>
  </si>
  <si>
    <t>ZQ021</t>
  </si>
  <si>
    <t>KartĂˇÄŤek zubnĂ­ s proplachem silikonovĂ˝ bal. Ăˇ 20 ks 51410100</t>
  </si>
  <si>
    <t>ZJ310</t>
  </si>
  <si>
    <t>Katetr moÄŤovĂ˝ foley CH12 180605-000120</t>
  </si>
  <si>
    <t>ZN412</t>
  </si>
  <si>
    <t>Katetr moÄŤovĂ˝ nelaton 20CH Silasil balĂłnkovĂ˝ 28 dnĂ­ bal. Ăˇ 10 ks 186005-000200</t>
  </si>
  <si>
    <t>ZO086</t>
  </si>
  <si>
    <t>Konektor flocare na sondu Luer EAN 8716900563928 NOVĂť 30 ks 589733</t>
  </si>
  <si>
    <t>ZP163</t>
  </si>
  <si>
    <t>Konektor flocare stupĹovĂ˝ pro sondu typu ENLock/sondu s kĂłnusovĂ˝m konektorem EAN 8716900563904 bal. Ăˇ 30 ks 589828</t>
  </si>
  <si>
    <t>ZO083</t>
  </si>
  <si>
    <t>Konektor flocare transition NOVĂť 30 ks EAN 8716900563881(je souÄŤĂˇstĂ­ setu) 589732</t>
  </si>
  <si>
    <t>ZQ895</t>
  </si>
  <si>
    <t>Kyveta CO2 k plicnĂ­mu ventilĂˇtoru Hamilton G5, pro dospÄ›lĂ©/dÄ›ti, jednorĂˇzovĂˇ bal. Ăˇ 10 ks 6063-00, 281719</t>
  </si>
  <si>
    <t>ZE160</t>
  </si>
  <si>
    <t>ManĹľeta TK k monitoru Philips a dalĹˇĂ­ jednohadiÄŤkovĂˇ s vloĹľkou 33 - 47 cm dospÄ›lĂˇ MEC 1200 NIBPHPAL</t>
  </si>
  <si>
    <t>ZF159</t>
  </si>
  <si>
    <t>NĂˇdoba na kontaminovanĂ˝ odpad 1 l 15-0002</t>
  </si>
  <si>
    <t>ZA897</t>
  </si>
  <si>
    <t>NĹŻĹľ na stehy sterilnĂ­  krĂˇtkĂ˝ bal. Ăˇ 100 ks 11.000.00.010</t>
  </si>
  <si>
    <t>ZB648</t>
  </si>
  <si>
    <t>PĂˇska fixaÄŤnĂ­ Hand-Fix 30 bal. Ăˇ 2 ks NKS:60-65</t>
  </si>
  <si>
    <t>ZQ141</t>
  </si>
  <si>
    <t>PeĂˇn svorka na cĂ©vy rovnĂˇ 160 mm TK-BC 060-16</t>
  </si>
  <si>
    <t>ZQ968</t>
  </si>
  <si>
    <t>SĂˇÄŤek moÄŤovĂ˝ s kĹ™Ă­Ĺľovou vĂ˝pustĂ­ 2000 ml s hadiÄŤkou 150 cm bal. Ăˇ 10 ks ZARWMD2000-150</t>
  </si>
  <si>
    <t>ZN906</t>
  </si>
  <si>
    <t>Set Flocare pro enterĂˇlnĂ­ vĂ˝Ĺľivu Infinity Pack s konektory ENFit, kompatibilnĂ­ s vaky Nutrison, pro pumpy Flocare 586514</t>
  </si>
  <si>
    <t>ZR471</t>
  </si>
  <si>
    <t>Skalpel jednorĂˇzovĂ˝ prazisa sterilnĂ­ vel. ÄŤepelky 11 bal. Ăˇ 10 ks 11.000.00.511</t>
  </si>
  <si>
    <t>ZK179</t>
  </si>
  <si>
    <t>Sonda ĹľaludeÄŤnĂ­ CH12 1200 mm s RTG linkou bal. Ăˇ 50 ks 412012</t>
  </si>
  <si>
    <t>ZE146</t>
  </si>
  <si>
    <t>Souprava nebulizaÄŤnĂ­ uzavĹ™enĂˇ In-Line-Neb Tee Kit  bal. Ăˇ 50 ks 41745</t>
  </si>
  <si>
    <t>ZI954</t>
  </si>
  <si>
    <t>Spojka k monitoru Philips k TK manĹľetĂˇm  - NIBP konektor - HP, SIE, SPA ĹľeleznĂˇ BP12-S</t>
  </si>
  <si>
    <t>ZD458</t>
  </si>
  <si>
    <t>Spojka vrapovanĂˇ roztaĹľ.rovnĂˇ 15F bal. Ăˇ 50 ks 038-61-311</t>
  </si>
  <si>
    <t>ZR395</t>
  </si>
  <si>
    <t>StĹ™Ă­kaÄŤka injekÄŤnĂ­ 2-dĂ­lnĂˇ 2 ml L DISCARDIT LC 300928</t>
  </si>
  <si>
    <t>ZH491</t>
  </si>
  <si>
    <t>StĹ™Ă­kaÄŤka injekÄŤnĂ­ 3-dĂ­lnĂˇ 50 - 60 ml LL MRG00711</t>
  </si>
  <si>
    <t>ZL952</t>
  </si>
  <si>
    <t>StĹ™Ă­kaÄŤka injekÄŤnĂ­ 50 ml LL light protected bal.Ăˇ 60 ks 2022920A</t>
  </si>
  <si>
    <t>ZQ599</t>
  </si>
  <si>
    <t>StĹ™Ă­kaÄŤka injekÄŤnĂ­ pro enterĂˇlnĂ­ vĂ˝Ĺľivu 50/60 ml NUTRICAIR ENFIT excentrickĂˇ bal.Ăˇ 50 ks NCE50SE</t>
  </si>
  <si>
    <t>ZA965</t>
  </si>
  <si>
    <t>StĹ™Ă­kaÄŤka inzulĂ­novĂˇ omnican 1 ml 100j s jehlou 30 G bal. Ăˇ 100 ks 9151141S</t>
  </si>
  <si>
    <t>ZL174</t>
  </si>
  <si>
    <t>SystĂ©m odsĂˇvacĂ­ uzavĹ™enĂ˝ TS Comfortsoft CH 14 30 cm 72 hod. bal. Ăˇ 20 ks 02-011-05</t>
  </si>
  <si>
    <t>ZA812</t>
  </si>
  <si>
    <t>UzĂˇvÄ›r do katetrĹŻ 4435001</t>
  </si>
  <si>
    <t>ZP824</t>
  </si>
  <si>
    <t>ZĂˇtka katetrovĂˇ TAUROSEPT 2% roztok taurolidinu bal. 5 x 6 ml 500151</t>
  </si>
  <si>
    <t>ZB757</t>
  </si>
  <si>
    <t>Zkumavka 6 ml K3 edta fialovĂˇ 456036</t>
  </si>
  <si>
    <t>ZB761</t>
  </si>
  <si>
    <t>Zkumavka ÄŤervenĂˇ 4 ml 454092</t>
  </si>
  <si>
    <t>ZB759</t>
  </si>
  <si>
    <t>Zkumavka ÄŤervenĂˇ 8 ml gel 455071</t>
  </si>
  <si>
    <t>ZB763</t>
  </si>
  <si>
    <t>Zkumavka ÄŤervenĂˇ 9 ml 455092</t>
  </si>
  <si>
    <t>ZE468</t>
  </si>
  <si>
    <t>Zkumavka koagulace modrĂˇ Quick 1 ml 454320 - jiĹľ se nevyrĂˇbĂ­</t>
  </si>
  <si>
    <t>ZB773</t>
  </si>
  <si>
    <t>Zkumavka ĹˇedĂˇ-glykemie 454085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</si>
  <si>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</si>
  <si>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</si>
  <si>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ZQ719</t>
  </si>
  <si>
    <t>Set pro enterĂˇlnĂ­ vĂ˝Ĺľivu FREEGO ENTERAL FEEDING SET k enterĂˇlnĂ­ pumpÄ› Abbot Freego, hadiÄŤka 245 cm (S0351-00) 3238301</t>
  </si>
  <si>
    <t>ZE079</t>
  </si>
  <si>
    <t>Set transfĂşznĂ­ non PVC s odvzduĹˇnÄ›nĂ­m a bakteriĂˇlnĂ­m filtrem ZAR-I-TS</t>
  </si>
  <si>
    <t>ZB979</t>
  </si>
  <si>
    <t>Ĺ itĂ­ dafilon modrĂ˝ 4/0 (1.5) bal. Ăˇ 36 ks C0932205</t>
  </si>
  <si>
    <t>ZA999</t>
  </si>
  <si>
    <t>Jehla injekÄŤnĂ­ 0,5 x 16 mm oranĹľovĂˇ 4657853</t>
  </si>
  <si>
    <t>ZQ721</t>
  </si>
  <si>
    <t>Jehla pro inzulĂ­novĂˇ pera Wellion MedFine plus, dĂ©lka 8 mm (30G x 0,30mm), bal. Ăˇ 100 ks WELL108 30G</t>
  </si>
  <si>
    <t>ZB729</t>
  </si>
  <si>
    <t>Jehla surecan 90Â°G20 ĹľlutĂˇ zahnutĂˇ 20 mm ke krĂˇtkodobĂ© infuzi bal. Ăˇ 50 ks 4439937</t>
  </si>
  <si>
    <t>ZN130</t>
  </si>
  <si>
    <t>Rukavice operaÄŤnĂ­ latex bez pudru sterilnĂ­  PF ansell gammex vel. 6,0 330048060</t>
  </si>
  <si>
    <t>ZN040</t>
  </si>
  <si>
    <t>Rukavice operaÄŤnĂ­ latex bez pudru sterilnĂ­  PF ansell gammex vel. 8,5 330048085</t>
  </si>
  <si>
    <t>ZC706</t>
  </si>
  <si>
    <t>Maska tracheostomickĂˇ bal. Ăˇ 20 ks P00110</t>
  </si>
  <si>
    <t>ZC740</t>
  </si>
  <si>
    <t>Maska tracheostomickĂˇ bal. Ăˇ 50 ks 1075</t>
  </si>
  <si>
    <t>ZS042</t>
  </si>
  <si>
    <t>Maska tracheostomickĂˇ pro dospÄ›lĂ© FIAB, konektor 22 mm, jednorĂˇzovĂˇ, bal. Ăˇ 50 ks H-103900</t>
  </si>
  <si>
    <t>ZR419</t>
  </si>
  <si>
    <t>Okruh dĂ˝chacĂ­ k ventilĂˇtoru HAMILTON (7x HME filtr1x MaxiNeb mikronebulizace, T-spojka, O2 hadiÄŤka,1xPacientskĂ˝ okruh 1,6m,1x Filtr mechanickĂ˝,7x VrapovĂˇ spojka) HAM-UNI-7V</t>
  </si>
  <si>
    <t>ZO025</t>
  </si>
  <si>
    <t>Set k ventilĂˇtorĹŻm Hamilton HAM-OLN</t>
  </si>
  <si>
    <t>ZD740</t>
  </si>
  <si>
    <t>Kompresa gĂˇza sterilkompres 7,5 x 7,5 cm/5 ks, 100% bavlna, sterilnĂ­ 1325019265(1230119225)</t>
  </si>
  <si>
    <t>ZA319</t>
  </si>
  <si>
    <t>NĂˇplast durapore 2,50 cm x 9,14 m bal. Ăˇ 12 ks 1538-1</t>
  </si>
  <si>
    <t>ZH011</t>
  </si>
  <si>
    <t>NĂˇplast micropore 1,25 cm x 9,14 m bal. Ăˇ 24 ks 1530-0</t>
  </si>
  <si>
    <t>ZD103</t>
  </si>
  <si>
    <t>NĂˇplast omniplast 2,5 cm x 9,2 m 9004530</t>
  </si>
  <si>
    <t>ZF352</t>
  </si>
  <si>
    <t>NĂˇplast transpore bĂ­lĂˇ 2,50 cm x 9,14 m bal. Ăˇ 12 ks 1534-1</t>
  </si>
  <si>
    <t>ZD151</t>
  </si>
  <si>
    <t>Ambuvak pro dospÄ›lĂ© vak 1,5 l komplet (maska, hadiÄŤka, rezervoĂˇr) 7152000</t>
  </si>
  <si>
    <t>ZD212</t>
  </si>
  <si>
    <t>BrĂ˝le kyslĂ­kovĂ© pro dospÄ›lĂ© 1,8 m standard 1161000/L</t>
  </si>
  <si>
    <t>ZK979</t>
  </si>
  <si>
    <t>CĂ©vka odsĂˇvacĂ­ CH18 s pĹ™eruĹˇovaÄŤem sĂˇnĂ­, dĂ©lka 50 cm, P01177a</t>
  </si>
  <si>
    <t>ZQ570</t>
  </si>
  <si>
    <t>Elektroda EKG dÄ›tskĂˇ 32 x 36 mm Ăˇ 50 ks pro dlouhodobĂ© pouĹľitĂ­ (ES GS2245) H-108004</t>
  </si>
  <si>
    <t>ZA698</t>
  </si>
  <si>
    <t>Elektroda EKG H124SG kojeneckĂˇ bal. Ăˇ 500 ks 31.1245.21</t>
  </si>
  <si>
    <t>ZB424</t>
  </si>
  <si>
    <t>Elektroda EKG H34SG 31.1946.21</t>
  </si>
  <si>
    <t>ZE177</t>
  </si>
  <si>
    <t>Filtr iso-gard dÄ›tskĂ˝ bal. Ăˇ 50 ks 19511</t>
  </si>
  <si>
    <t>ZB116</t>
  </si>
  <si>
    <t>Filtr neonatĂˇlnĂ­ kombinovanĂ˝ 1441000</t>
  </si>
  <si>
    <t>ZB271</t>
  </si>
  <si>
    <t>Filtr perifix 0,2MY bal. Ăˇ 25 ks 4515501</t>
  </si>
  <si>
    <t>ZQ006</t>
  </si>
  <si>
    <t>Fixace katetrovĂˇ Perifix bal. Ăˇ 25 ks 4511200</t>
  </si>
  <si>
    <t>ZD801</t>
  </si>
  <si>
    <t>Fonendoskop jednostrannĂ˝ ÄŤervenĂ˝ P00176</t>
  </si>
  <si>
    <t>ZB462</t>
  </si>
  <si>
    <t>HadiÄŤka vzorkovĂˇ 3 m bal. Ăˇ 10 ks 73319</t>
  </si>
  <si>
    <t>ZB541</t>
  </si>
  <si>
    <t>Jehelec mayo-hegar 160 mm P01126</t>
  </si>
  <si>
    <t>ZC482</t>
  </si>
  <si>
    <t>Kanyla endobronchiĂˇlnĂ­ BBT-A3060-EU</t>
  </si>
  <si>
    <t>ZA843</t>
  </si>
  <si>
    <t>Kanyla ET 3,0 s manĹľetou bal. Ăˇ 10 ks 9430E</t>
  </si>
  <si>
    <t>ZA839</t>
  </si>
  <si>
    <t>Kanyla ET 4,0 s manĹľetou 9440E</t>
  </si>
  <si>
    <t>ZB429</t>
  </si>
  <si>
    <t>Kanyla ET 5,0 s manĹľetou 9450E</t>
  </si>
  <si>
    <t>ZB415</t>
  </si>
  <si>
    <t>Kanyla ET 5,5 s manĹľetou 9555E</t>
  </si>
  <si>
    <t>ZB414</t>
  </si>
  <si>
    <t>Kanyla ET 6,0 s manĹľetou 9460E</t>
  </si>
  <si>
    <t>ZA842</t>
  </si>
  <si>
    <t>Kanyla ET 6,5 s manĹľetou 9465E</t>
  </si>
  <si>
    <t>ZB449</t>
  </si>
  <si>
    <t>Kanyla ET 7,0 s manĹľetou 9570E</t>
  </si>
  <si>
    <t>ZP983</t>
  </si>
  <si>
    <t>Kanyla ET LASER-FLEX s dvojitou manĹľetou nerez ocelovĂˇ flexibilnĂ­ vel. 4,5 mm sterilnĂ­ jednorĂˇzovĂˇ 160-45</t>
  </si>
  <si>
    <t>ZP984</t>
  </si>
  <si>
    <t>Kanyla ET LASER-FLEX s dvojitou manĹľetou nerez ocelovĂˇ flexibilnĂ­ vel. 5 mm sterilnĂ­ jednorĂˇzovĂˇ 160-50</t>
  </si>
  <si>
    <t>ZL716</t>
  </si>
  <si>
    <t>Kanyla introcan safety 3 ĹľlutĂˇ 24G bal. Ăˇ 50 ks 4251127-01</t>
  </si>
  <si>
    <t>ZA744</t>
  </si>
  <si>
    <t>Kanyla neoflon 24G ĹľlutĂˇ BDC391350</t>
  </si>
  <si>
    <t>ZB199</t>
  </si>
  <si>
    <t>Kanyla neoflon 26G fialovĂˇ BDC391349</t>
  </si>
  <si>
    <t>ZD979</t>
  </si>
  <si>
    <t>Kanyla vasofix 17G bĂ­lĂˇ safety 4269152S-01</t>
  </si>
  <si>
    <t>ZD808</t>
  </si>
  <si>
    <t>Kanyla vasofix 22G modrĂˇ safety 4269098S-01</t>
  </si>
  <si>
    <t>ZA161</t>
  </si>
  <si>
    <t>Katetr CVC vysokoprĹŻtokovĂ˝ bal. Ăˇ 10 ks CI09800</t>
  </si>
  <si>
    <t>ZB102</t>
  </si>
  <si>
    <t>LĂˇhev k odsĂˇvaÄŤce flovac 1l hadice 1,8 m Ăˇ 45 ks 000-036-020</t>
  </si>
  <si>
    <t>ZH297</t>
  </si>
  <si>
    <t>LĹľĂ­ce laryngoskopickĂˇ 1 bal. Ăˇ 10 ks 670150-100010</t>
  </si>
  <si>
    <t>ZA773</t>
  </si>
  <si>
    <t>LĹľĂ­ce laryngoskopickĂˇ 1 bal. Ăˇ 10 ks DS.3940.185.10</t>
  </si>
  <si>
    <t>ZA923</t>
  </si>
  <si>
    <t>LĹľĂ­ce laryngoskopickĂˇ 2 bal. Ăˇ 10 ks DS.3940.150.15</t>
  </si>
  <si>
    <t>ZE231</t>
  </si>
  <si>
    <t>LĹľĂ­ce laryngoskopickĂˇ 3 2970.150.20</t>
  </si>
  <si>
    <t>ZE472</t>
  </si>
  <si>
    <t>LĹľĂ­ce laryngoskopickĂˇ 4 2955.150.25</t>
  </si>
  <si>
    <t>ZH300</t>
  </si>
  <si>
    <t>LĹľĂ­ce laryngoskopickĂˇ 4 bal. Ăˇ 10 ks 670150-100040</t>
  </si>
  <si>
    <t>ZA769</t>
  </si>
  <si>
    <t>LĹľĂ­ce laryngoskopickĂˇ ÄŤ. 0 kovovĂˇ jednorĂˇzovĂˇ typ Miller optickĂ© vlĂˇkno bal. Ăˇ 10 ks DS.3943.185.05</t>
  </si>
  <si>
    <t>ZH301</t>
  </si>
  <si>
    <t>LĹľĂ­ce laryngoskopickĂˇ kovovĂˇ resterilizovatelnĂˇ optickĂ© vlĂˇkno ÄŤ.00 typ Miller DS.2970.185.03</t>
  </si>
  <si>
    <t>ZO243</t>
  </si>
  <si>
    <t>ManĹľeta TK k monitoru MacLab dvouhadiÄŤkovĂˇ DURA-CUF dospÄ›lĂˇ prodlouĹľenĂˇ 23 - 33 cm 2T DUR-A2-2A-L</t>
  </si>
  <si>
    <t>ZL612</t>
  </si>
  <si>
    <t>ManĹľeta TK k monitoru Mindray a dalĹˇĂ­ jednohadiÄŤkovĂˇ NIBP 20 - 28 cm dorostenec U1885S</t>
  </si>
  <si>
    <t>ZE203</t>
  </si>
  <si>
    <t>ManĹľeta TK k monitoru Philips a dalĹˇĂ­ jednohadiÄŤkovĂˇ s vloĹľkou 18 - 26 cm dÄ›tskĂˇ MEC 1200 NIBPHPD</t>
  </si>
  <si>
    <t>ZE195</t>
  </si>
  <si>
    <t>ManĹľeta TK k monitoru Philips a dalĹˇĂ­ jednohadiÄŤkovĂˇ s vloĹľkou 25 - 35 cm dospÄ›lĂˇ MEC 1200 NIBPHPA</t>
  </si>
  <si>
    <t>ZC983</t>
  </si>
  <si>
    <t>Minitrach II 100/462/000</t>
  </si>
  <si>
    <t>ZS184</t>
  </si>
  <si>
    <t>Obal ochrannĂ˝ na transluminaÄŤnĂ­ svÄ›tlo Venoscope, 120 x 225 mm, vÄŤetnÄ› ubrousku, jednorĂˇzovĂ˝, bal. Ăˇ 200 ks (obal+ubrousek) N15200</t>
  </si>
  <si>
    <t>ZC558</t>
  </si>
  <si>
    <t>PĂˇska fixaÄŤnĂ­ k saturaÄŤnĂ­mu ÄŤidlu bal. Ăˇ 12 ks 1602</t>
  </si>
  <si>
    <t>ZQ628</t>
  </si>
  <si>
    <t>PodloĹľka lepĂ­cĂ­  k fixaci  epidurĂˇlnĂ­mu katetru PERIFIX PINPAD nesterilnĂ­ bal. Ăˇ 25 ks 4515510</t>
  </si>
  <si>
    <t>ZD007</t>
  </si>
  <si>
    <t>Rourka tracheĂˇlnĂ­ nasĂˇlnĂ­ 6,0 mm bal. Ăˇ 10 ks 100/133/060</t>
  </si>
  <si>
    <t>ZB121</t>
  </si>
  <si>
    <t>Rourka tracheĂˇlnĂ­ nasĂˇlnĂ­ 6,5 mm bal. Ăˇ 10 ks 100/133/065</t>
  </si>
  <si>
    <t>ZB119</t>
  </si>
  <si>
    <t>Rourka tracheĂˇlnĂ­ nasĂˇlnĂ­ 7,0 mm bal. Ăˇ 10 ks 100/133/070</t>
  </si>
  <si>
    <t>ZD008</t>
  </si>
  <si>
    <t>Rourka tracheĂˇlnĂ­ nasĂˇlnĂ­ 7,5 mm bal. Ăˇ 10 ks 100/133/075</t>
  </si>
  <si>
    <t>ZB784</t>
  </si>
  <si>
    <t>RukojeĹĄ laryngoskopickĂˇ medium pro lĹľĂ­ce s f.optickĂ˝m vlĂˇknem 3000.350.10</t>
  </si>
  <si>
    <t>ZG350</t>
  </si>
  <si>
    <t>Senzor D-lite jednorĂˇzovĂ© pro dospÄ›lĂ© bal. Ăˇ 50 ks 896952</t>
  </si>
  <si>
    <t>ZB825</t>
  </si>
  <si>
    <t>Set epidurĂˇlnĂ­ perifix 421 18G kompletnĂ­ set 4514211C</t>
  </si>
  <si>
    <t>ZQ879</t>
  </si>
  <si>
    <t>Set pro regionĂˇlnĂ­ anestezii Perifix Proset  1, bal. Ăˇ 10 setĹŻ 4453751</t>
  </si>
  <si>
    <t>ZQ880</t>
  </si>
  <si>
    <t>Set pro regionĂˇlnĂ­ anestezii Perifix Proset  2, bal. Ăˇ 10 setĹŻ 4476263</t>
  </si>
  <si>
    <t>ZF467</t>
  </si>
  <si>
    <t>Spojka k monitorĹŻm Philips, Siemens k TK manĹľetĂˇm - NIBP konektor kovovĂ˝ A04</t>
  </si>
  <si>
    <t>ZF744</t>
  </si>
  <si>
    <t>Spojka katetru Perifix 4513801</t>
  </si>
  <si>
    <t>ZH159</t>
  </si>
  <si>
    <t>Spojka katetru pĹ™Ă­mĂˇ 15 cm bal. Ăˇ 50 ks  430-005-015</t>
  </si>
  <si>
    <t>ZB682</t>
  </si>
  <si>
    <t>Spojka oboustranĂˇ otoÄŤnĂˇ steril.bal. Ăˇ 20 ks 23411</t>
  </si>
  <si>
    <t>ZB239</t>
  </si>
  <si>
    <t>Spojka pacientskĂˇ Superset 15F 3535000/W</t>
  </si>
  <si>
    <t>ZA787</t>
  </si>
  <si>
    <t>StĹ™Ă­kaÄŤka injekÄŤnĂ­ 2-dĂ­lnĂˇ 10 ml L Inject Solo 4606108V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</si>
  <si>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</si>
  <si>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</si>
  <si>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</si>
  <si>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</si>
  <si>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ZB549</t>
  </si>
  <si>
    <t>Vzduchovod ĂşstnĂ­ ÄŤ. 5 oranĹľovavĂ˝ vel. 11 jednorĂˇzovĂ˝ sterilnĂ­ bal. Ăˇ 25 ks 73.900.00.500</t>
  </si>
  <si>
    <t>ZJ095</t>
  </si>
  <si>
    <t>Vzduchovod nosnĂ­ 5,5 mm bal. Ăˇ 10 ks 321055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</si>
  <si>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</si>
  <si>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</si>
  <si>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</si>
  <si>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</si>
  <si>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ZR261</t>
  </si>
  <si>
    <t>Vzduchovod nosnĂ­ 7,5 mm sterilnĂ­ bal.Ăˇ 20 ks 43.008.03.075</t>
  </si>
  <si>
    <t>ZR263</t>
  </si>
  <si>
    <t>Vzduchovod nosnĂ­ 8,5 mm sterilnĂ­ bal.Ăˇ 20 ks 43.008.03.085</t>
  </si>
  <si>
    <t>ZJ102</t>
  </si>
  <si>
    <t>Vzduchovod nosnĂ­ 9,0 mm Ăˇ 10 ks 321090</t>
  </si>
  <si>
    <t>ZA482</t>
  </si>
  <si>
    <t>VzduĹˇnice manĹľety na pĹ™etlakovou infĂşzi - dvÄ› hadiÄŤky z kratĹˇĂ­ strany 0,5L+1,0L KVS RUB 05</t>
  </si>
  <si>
    <t>ZK799</t>
  </si>
  <si>
    <t>ZĂˇtka combi ÄŤervenĂˇ 4495101</t>
  </si>
  <si>
    <t>ZB525</t>
  </si>
  <si>
    <t>ZavadÄ›ÄŤ ETK 10F bal. Ăˇ 25 ks 5-15103</t>
  </si>
  <si>
    <t>ZB742</t>
  </si>
  <si>
    <t>Set transfĂşznĂ­ pro pĹ™etlakovou transfuzi bez vzduĹˇnĂ©ho filtru KD301N</t>
  </si>
  <si>
    <t>ZA786</t>
  </si>
  <si>
    <t>Jehla 30Â° stimuplex-A 0,7 x 50 mm Ăˇ 25 ks 4894502</t>
  </si>
  <si>
    <t>ZB868</t>
  </si>
  <si>
    <t>Jehla perican 18G 1,30 x 80 mm pro epid.anest. bal. Ăˇ 25 ks 4512383</t>
  </si>
  <si>
    <t>ZB342</t>
  </si>
  <si>
    <t>Jehla spinĂˇlnĂ­ atraucan hnÄ›dĂ˝ 26 G x 88 mm bal. Ăˇ 25 ks 4504739</t>
  </si>
  <si>
    <t>ZD621</t>
  </si>
  <si>
    <t>Jehla spinĂˇlnĂ­ pencan 27 G x 88 s vodĂ­cĂ­ jehlou ĹˇedĂˇ bal. Ăˇ 25 ks 4502051-13</t>
  </si>
  <si>
    <t>ZA784</t>
  </si>
  <si>
    <t>Jehla spinĂˇlnĂ­ spinocan 22 G x 75 mm ÄŤernĂˇ bal. Ăˇ 25 ks 4507754-13</t>
  </si>
  <si>
    <t>ZB272</t>
  </si>
  <si>
    <t>Jehla spinĂˇlnĂ­ spinocan 22 G x 88 mm ÄŤernĂˇ bal. Ăˇ 25 ks 4507908-01</t>
  </si>
  <si>
    <t>ZC006</t>
  </si>
  <si>
    <t>Jehla spinĂˇlnĂ­ spinocan 25 G x 75 mm oranĹľovĂˇ bal. Ăˇ 25 ks 4505751-01</t>
  </si>
  <si>
    <t>ZB291</t>
  </si>
  <si>
    <t>Jehla spinĂˇlnĂ­ spinocan 25 G x 88 mm oranĹľovĂˇ bal. Ăˇ 25 ks 4505905-01</t>
  </si>
  <si>
    <t>ZH432</t>
  </si>
  <si>
    <t>Jehla spinĂˇlnĂ­-qunckeho hrot 22 G x 38 Ăˇ 25 ks 76.111.22.015</t>
  </si>
  <si>
    <t>ZE729</t>
  </si>
  <si>
    <t>Jehla sterican tupĂˇ na Ĺ™edÄ›nĂ­ semiblunt.EU 1,2/18G x 40 mm ÄŤervenĂˇ bal. Ăˇ 100 ks 4550400-01</t>
  </si>
  <si>
    <t>ZJ184</t>
  </si>
  <si>
    <t>Jehla stimuplex - ultra 360 G22/0,7 x 50 mm Ăˇ 25 ks 4892505-01</t>
  </si>
  <si>
    <t>ZC838</t>
  </si>
  <si>
    <t>Maska anesteziologickĂˇ ÄŤ.0 EcoMask ( s prouĹľky ) 7290</t>
  </si>
  <si>
    <t>ZN709</t>
  </si>
  <si>
    <t>Maska anesteziologickĂˇ ÄŤ.1 EcoMask ( s prouĹľky ) 7291</t>
  </si>
  <si>
    <t>ZN710</t>
  </si>
  <si>
    <t>Maska anesteziologickĂˇ ÄŤ.2 EcoMask ( s prouĹľky ) 7292</t>
  </si>
  <si>
    <t>ZF751</t>
  </si>
  <si>
    <t>Maska anesteziologickĂˇ ÄŤ.6 EcoMask ( s prouĹľky ) 7296</t>
  </si>
  <si>
    <t>ZB341</t>
  </si>
  <si>
    <t>Maska anesteziologickĂˇ PVC pediatrickĂˇ s kontrolnĂ­m ventilem PM070100003</t>
  </si>
  <si>
    <t>ZH192</t>
  </si>
  <si>
    <t>Maska endoskopickĂˇ ÄŤ.1 s membrĂˇnou 30-40-111 (30-40-001)</t>
  </si>
  <si>
    <t>ZH193</t>
  </si>
  <si>
    <t>Maska endoskopickĂˇ ÄŤ.3 s membrĂˇnou 30-40-333</t>
  </si>
  <si>
    <t>ZH194</t>
  </si>
  <si>
    <t>Maska endoskopickĂˇ ÄŤ.5 s membrĂˇnou 30-40-555</t>
  </si>
  <si>
    <t>ZB173</t>
  </si>
  <si>
    <t>Maska kyslĂ­kovĂˇ dospÄ›lĂˇ s hadiÄŤkou a nosnĂ­ svorkou (OS/100) H-103013</t>
  </si>
  <si>
    <t>ZH456</t>
  </si>
  <si>
    <t>Maska laryngeĂˇlnĂ­ LM PVC silikonovĂˇ manĹľeta bal. Ăˇ 10 ks 105300-000030</t>
  </si>
  <si>
    <t>ZH457</t>
  </si>
  <si>
    <t>Maska laryngeĂˇlnĂ­ LM PVC silikonovĂˇ manĹľeta bal. Ăˇ 10 ks 105300-000040</t>
  </si>
  <si>
    <t>ZH458</t>
  </si>
  <si>
    <t>Maska laryngeĂˇlnĂ­ LM PVC silikonovĂˇ manĹľeta bal. Ăˇ 10 ks 105300-000050</t>
  </si>
  <si>
    <t>ZO119</t>
  </si>
  <si>
    <t>Maska laryngeĂˇlnĂ­ LMA Supreme zahnutĂˇ vel. ÄŤ 2,0 bal. Ăˇ 10 ks 175020</t>
  </si>
  <si>
    <t>ZB318</t>
  </si>
  <si>
    <t>Maska resuscitaÄŤnĂ­ nafuk. dosp. velkĂˇ bal. Ăˇ 20 ks 41282</t>
  </si>
  <si>
    <t>ZK710</t>
  </si>
  <si>
    <t>Maska supraglotickĂˇ LM ÄŤ. 1,0 8201000</t>
  </si>
  <si>
    <t>ZK711</t>
  </si>
  <si>
    <t>Maska supraglotickĂˇ LM ÄŤ. 1,5 8215000</t>
  </si>
  <si>
    <t>ZK712</t>
  </si>
  <si>
    <t>Maska supraglotickĂˇ LM ÄŤ. 2,0 8202000</t>
  </si>
  <si>
    <t>ZK713</t>
  </si>
  <si>
    <t>Maska supraglotickĂˇ LM ÄŤ. 2,5 8225000</t>
  </si>
  <si>
    <t>ZK714</t>
  </si>
  <si>
    <t>Maska supraglotickĂˇ LM ÄŤ. 3,0 8203000</t>
  </si>
  <si>
    <t>ZB398</t>
  </si>
  <si>
    <t>Maska supraglotickĂˇ LM ÄŤ. 4,0 8204000</t>
  </si>
  <si>
    <t>ZA992</t>
  </si>
  <si>
    <t>Maska supraglotickĂˇ LM ÄŤ. 5,0 8205000</t>
  </si>
  <si>
    <t>ZD457</t>
  </si>
  <si>
    <t>Okruh dĂ˝chacĂ­ anesteziologickĂ˝ 1,6 m hadice 0,8 m, vak 2 l 038-01-110</t>
  </si>
  <si>
    <t>ZH789</t>
  </si>
  <si>
    <t>Okruh dĂ˝chacĂ­ anesteziologickĂ˝ 22 mm Compact II 2 l vak 2154000</t>
  </si>
  <si>
    <t>ZR462</t>
  </si>
  <si>
    <t>Okruh dĂ˝chacĂ­ ventilaÄŤnĂ­ pro dÄ›ti bez  koncovky Luer Lock na kolĂ­nku, uzĂˇvÄ›r na kolĂ­nku,  dĂ©lka hadic 1.5 m/1.1 m, vak 1L bal. Ăˇ 25 ks MP00331</t>
  </si>
  <si>
    <t>ZF749</t>
  </si>
  <si>
    <t>Fixace nosnĂ­ch katetrĹŻ nasofix niko stĹ™ednĂ­ S+M, bal. Ăˇ 100 ks 49-625-S-M</t>
  </si>
  <si>
    <t>ZF351</t>
  </si>
  <si>
    <t>NĂˇplast transpore bĂ­lĂˇ 1,25 cm x 9,14 m bal. Ăˇ 24 ks 1534-0</t>
  </si>
  <si>
    <t>ZB670</t>
  </si>
  <si>
    <t>HadiÄŤka spojovacĂ­ tlakovĂˇ biocath PE/PVC, dĂ©lka 200 cm, prĹŻmÄ›r 2,5 x 4,1 mm, tlak 20 bar/300 psi, LUER LOCK male/female s rotaÄŤnĂ­ maticĂ­, bal. Ăˇ 25 k PB 3320 M</t>
  </si>
  <si>
    <t>ZE562</t>
  </si>
  <si>
    <t>Kanyla endobronchiĂˇlnĂ­ 28 116100-000028</t>
  </si>
  <si>
    <t>ZK556</t>
  </si>
  <si>
    <t>Kanyla endobronchiĂˇlnĂ­ 35FG 197-35R</t>
  </si>
  <si>
    <t>ZB418</t>
  </si>
  <si>
    <t>Kanyla endobronchiĂˇlnĂ­ 35FG 198-35L</t>
  </si>
  <si>
    <t>ZK555</t>
  </si>
  <si>
    <t>Kanyla endobronchiĂˇlnĂ­ 37FG 197-37R</t>
  </si>
  <si>
    <t>ZB539</t>
  </si>
  <si>
    <t>Kanyla endobronchiĂˇlnĂ­ 37FG 198-37L</t>
  </si>
  <si>
    <t>ZB376</t>
  </si>
  <si>
    <t>Kanyla endobronchiĂˇlnĂ­ 39FG 197-39R</t>
  </si>
  <si>
    <t>ZB540</t>
  </si>
  <si>
    <t>Kanyla endobronchiĂˇlnĂ­ 39FG 198-39L</t>
  </si>
  <si>
    <t>ZN845</t>
  </si>
  <si>
    <t>Kanyla endobronchiĂˇlnĂ­ 41 116200-000041</t>
  </si>
  <si>
    <t>ZF721</t>
  </si>
  <si>
    <t>Kanyla endobronchiĂˇlnĂ­ 41Fr 125-41</t>
  </si>
  <si>
    <t>ZF480</t>
  </si>
  <si>
    <t>Kanyla endobronchiĂˇlnĂ­ intubaÄŤnĂ­ VivaSight 35F DL DLVT35L</t>
  </si>
  <si>
    <t>ZF483</t>
  </si>
  <si>
    <t>Kanyla endobronchiĂˇlnĂ­ intubaÄŤnĂ­ VivaSight 37F DL DLVT37L</t>
  </si>
  <si>
    <t>ZF486</t>
  </si>
  <si>
    <t>Kanyla endobronchiĂˇlnĂ­ intubaÄŤnĂ­ VivaSight 39F DL DLVT39L</t>
  </si>
  <si>
    <t>ZM010</t>
  </si>
  <si>
    <t>Kanyla ET 3,5 s manĹľetou bal. Ăˇ 10 ks S107-35</t>
  </si>
  <si>
    <t>ZO251</t>
  </si>
  <si>
    <t>Kanyla ET 4,5 s manĹľetou s Murphyho otvorem bal. Ăˇ 10 ks 112482-000045</t>
  </si>
  <si>
    <t>ZB389</t>
  </si>
  <si>
    <t>Kanyla ET 9,0 s manĹľetou bal. Ăˇ 10 ks 9590E</t>
  </si>
  <si>
    <t>ZP963</t>
  </si>
  <si>
    <t>Sensor teplotnĂ­ pediatrickĂ˝ jĂ­cen a koneÄŤnĂ­k 9F prĹŻmÄ›r 3 mm jednorĂˇzovĂ˝ sterilnĂ­ bal. Ăˇ 25 ks M1024229</t>
  </si>
  <si>
    <t>ZB683</t>
  </si>
  <si>
    <t>Sonda ĹľaludeÄŤnĂ­ CH28, dĂ©lka 80 cm bal. Ăˇ 25 ks 22-28.520</t>
  </si>
  <si>
    <t>ZB684</t>
  </si>
  <si>
    <t>Sonda ĹľaludeÄŤnĂ­ CH42, dĂ©lka 80 cm 22-42.520</t>
  </si>
  <si>
    <t>ZB217</t>
  </si>
  <si>
    <t>Ĺ itĂ­ dafilon modrĂ˝ 3/0 (2) bal. Ăˇ 36 ks C0932353</t>
  </si>
  <si>
    <t>ZH459</t>
  </si>
  <si>
    <t>Maska laryngeĂˇlnĂ­ LM PVC silikonovĂˇ manĹľeta bal. Ăˇ 10 ks 105300-000060</t>
  </si>
  <si>
    <t>ZB141</t>
  </si>
  <si>
    <t>Okruh dĂ˝chacĂ­ pro novorozence ventilaÄŤnĂ­  10 mm 1,2 m hadice + vak 6202014</t>
  </si>
  <si>
    <t>ZD271</t>
  </si>
  <si>
    <t>DrĹľĂˇk lĂˇhve flovac-plast 100 11-5121 (300 970-010-210)</t>
  </si>
  <si>
    <t>ZD492</t>
  </si>
  <si>
    <t>SvÄ›rka drĹľĂˇku flovac-plast 100 11-5122 (230-500)</t>
  </si>
  <si>
    <t>ZG139</t>
  </si>
  <si>
    <t>Set infuznĂ­ VL ST 00 PVC, silikon 285 cm mod standard bal. Ăˇ 30 ks k Agilii  M46441000S</t>
  </si>
  <si>
    <t>ZE090</t>
  </si>
  <si>
    <t>KrytĂ­ sterilnĂ­ VECA-C na perif.kanyly trans.okĂ©nko stĹ™Ă­bro bal. Ăˇ 50 ks BED:392020</t>
  </si>
  <si>
    <t>ZK975</t>
  </si>
  <si>
    <t>CĂ©vka odsĂˇvacĂ­ CH10 s pĹ™eruĹˇovaÄŤem sĂˇnĂ­, dĂ©lka 50 cm, P01169a</t>
  </si>
  <si>
    <t>ZK974</t>
  </si>
  <si>
    <t>CĂ©vka odsĂˇvacĂ­ CH8 s pĹ™eruĹˇovaÄŤem sĂˇnĂ­, dĂ©lka 40 cm,P01192a</t>
  </si>
  <si>
    <t>ZA841</t>
  </si>
  <si>
    <t>Kanyla ET 4,5 s manĹľetou (KARIM nechce) 107-45G</t>
  </si>
  <si>
    <t>ZS199</t>
  </si>
  <si>
    <t>Ĺ krtidlo jednorĂˇzovĂ© bal. Ăˇ 200 ks 95.1006</t>
  </si>
  <si>
    <t>ZI947</t>
  </si>
  <si>
    <t>Ĺ krtidlo se sponou pro dÄ›ti 12 x 360 mm KVS AP12360</t>
  </si>
  <si>
    <t>ZG012</t>
  </si>
  <si>
    <t>RukojeĹĄ laryngoskopickĂˇ small dÄ›tskĂˇ pro lĹľĂ­ce s f.optickĂ˝m vlĂˇknem 3000.350.05</t>
  </si>
  <si>
    <t>ZO117</t>
  </si>
  <si>
    <t>Maska laryngeĂˇlnĂ­ LMA Supreme zahnutĂˇ vel. ÄŤ 1,0 bal. Ăˇ 10 ks 175010</t>
  </si>
  <si>
    <t>ZO118</t>
  </si>
  <si>
    <t>Maska laryngeĂˇlnĂ­ LMA Supreme zahnutĂˇ vel. ÄŤ 1,5 bal. Ăˇ 10 ks 175015</t>
  </si>
  <si>
    <t>ZN311</t>
  </si>
  <si>
    <t>Maska laryngeĂˇlnĂ­ LMA Supreme zahnutĂˇ vel. ÄŤ 2,5 bal. Ăˇ 10 ks 175025</t>
  </si>
  <si>
    <t>ZN312</t>
  </si>
  <si>
    <t>Maska laryngeĂˇlnĂ­ LMA Supreme zahnutĂˇ vel. ÄŤ 3,0 bal. Ăˇ 10 ks 175030</t>
  </si>
  <si>
    <t>ZH454</t>
  </si>
  <si>
    <t>Maska laryngeĂˇlnĂ­ Sure Seal LM Cuff Pilot 105210-000020</t>
  </si>
  <si>
    <t>ZH455</t>
  </si>
  <si>
    <t>Maska laryngeĂˇlnĂ­ Sure Seal LM Cuff Pilot 105210-000025</t>
  </si>
  <si>
    <t>ZD456</t>
  </si>
  <si>
    <t>Okruh dĂ˝chacĂ­ anesteziologickĂ˝ pĹŻlenĂ˝ 1,8 m pro dospÄ›lĂ© a dÄ›ti dvoutrubicovĂ˝ s hladkĂ˝m prĹŻsv. 038-01-700W</t>
  </si>
  <si>
    <t>ZA931</t>
  </si>
  <si>
    <t>Okruh dĂ˝chacĂ­ ventilaÄŤnĂ­ pro dÄ›ti 15 mm 1,5 m hadice + vak 2164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</si>
  <si>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</si>
  <si>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</si>
  <si>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</si>
  <si>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</si>
  <si>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</si>
  <si>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</si>
  <si>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</si>
  <si>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</si>
  <si>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</si>
  <si>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</si>
  <si>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</si>
  <si>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</si>
  <si>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</si>
  <si>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</si>
  <si>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</si>
  <si>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</si>
  <si>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</si>
  <si>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fyzioterapeuti</t>
  </si>
  <si>
    <t>ošetřovatelé</t>
  </si>
  <si>
    <t>sanitáři</t>
  </si>
  <si>
    <t>THP</t>
  </si>
  <si>
    <t>Specializovaná ambulantní péče</t>
  </si>
  <si>
    <t>708 - Pracoviště anesteziologicko - resuscitační</t>
  </si>
  <si>
    <t xml:space="preserve">7T8 - Pracov. resuscitační ústavní lůžkové péče - ARO - </t>
  </si>
  <si>
    <t>710 - ???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</si>
  <si>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</si>
  <si>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</si>
  <si>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</si>
  <si>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</si>
  <si>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</si>
  <si>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Bartuš Michal</t>
  </si>
  <si>
    <t>Behúň Ján</t>
  </si>
  <si>
    <t>Bertová Barbora</t>
  </si>
  <si>
    <t>Buriánková Iva</t>
  </si>
  <si>
    <t>Buvaličová Lenka</t>
  </si>
  <si>
    <t>Cvrkal Pavel</t>
  </si>
  <si>
    <t>Dostálová Kateřina</t>
  </si>
  <si>
    <t>Gallová Zuzana</t>
  </si>
  <si>
    <t>Görcs Roland</t>
  </si>
  <si>
    <t>Havlíková Jana</t>
  </si>
  <si>
    <t>Honig Pavel</t>
  </si>
  <si>
    <t>Hrytsai Dmytro</t>
  </si>
  <si>
    <t>Ježková Petra</t>
  </si>
  <si>
    <t>Jurkovičová Martina</t>
  </si>
  <si>
    <t>Klementová Olga</t>
  </si>
  <si>
    <t>Krasulová Andrea</t>
  </si>
  <si>
    <t>Mareš Marcel</t>
  </si>
  <si>
    <t>Matlochová Judit</t>
  </si>
  <si>
    <t>Mucha Zdenek</t>
  </si>
  <si>
    <t>Novák Tomáš</t>
  </si>
  <si>
    <t>ObarePyszková Lenka</t>
  </si>
  <si>
    <t>Papajčík Branislav</t>
  </si>
  <si>
    <t>Papajk Jan</t>
  </si>
  <si>
    <t>Polanská Věra</t>
  </si>
  <si>
    <t>Poljaková Iveta</t>
  </si>
  <si>
    <t>Pomajbíková Hana</t>
  </si>
  <si>
    <t>Pospíšilová Libuše</t>
  </si>
  <si>
    <t>Raimr Jakub</t>
  </si>
  <si>
    <t>Skopal František</t>
  </si>
  <si>
    <t>Soldánová Kamila</t>
  </si>
  <si>
    <t>Sosna Antonín</t>
  </si>
  <si>
    <t>Špaček Rostislav</t>
  </si>
  <si>
    <t>Špaňhel Jiří</t>
  </si>
  <si>
    <t>Štrba Peter</t>
  </si>
  <si>
    <t>Uher Radek</t>
  </si>
  <si>
    <t>Vaculíková Lucie</t>
  </si>
  <si>
    <t>Vasiľová Lenka</t>
  </si>
  <si>
    <t>Vavrečková Tereza</t>
  </si>
  <si>
    <t>Zatloukalová Petra</t>
  </si>
  <si>
    <t>Zelená Anna</t>
  </si>
  <si>
    <t>Zdravotní výkony vykázané na pracovišti v rámci ambulantní péče dle lékařů *</t>
  </si>
  <si>
    <t>7T8</t>
  </si>
  <si>
    <t>V</t>
  </si>
  <si>
    <t>78890</t>
  </si>
  <si>
    <t xml:space="preserve">SIGNÁLNÍ VÝKON INDIKACE ODBĚRU ORGÁNU NEBO ORGÁNŮ </t>
  </si>
  <si>
    <t>710</t>
  </si>
  <si>
    <t>1</t>
  </si>
  <si>
    <t>0000498</t>
  </si>
  <si>
    <t>MAGNESIUM SULFURICUM BIOTIKA</t>
  </si>
  <si>
    <t>0000502</t>
  </si>
  <si>
    <t>MESOCAIN 1%</t>
  </si>
  <si>
    <t>0002439</t>
  </si>
  <si>
    <t>MARCAINE 0,5%</t>
  </si>
  <si>
    <t>0007981</t>
  </si>
  <si>
    <t>0009709</t>
  </si>
  <si>
    <t>0054539</t>
  </si>
  <si>
    <t>0058249</t>
  </si>
  <si>
    <t>0084090</t>
  </si>
  <si>
    <t>0085812</t>
  </si>
  <si>
    <t>LIDOCAINE EGIS</t>
  </si>
  <si>
    <t>0087814</t>
  </si>
  <si>
    <t>0090044</t>
  </si>
  <si>
    <t>0098864</t>
  </si>
  <si>
    <t>0098872</t>
  </si>
  <si>
    <t>0098876</t>
  </si>
  <si>
    <t>0187607</t>
  </si>
  <si>
    <t>0067558</t>
  </si>
  <si>
    <t>MABRON</t>
  </si>
  <si>
    <t>0127738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</si>
  <si>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</si>
  <si>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</si>
  <si>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</si>
  <si>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</si>
  <si>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</si>
  <si>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</si>
  <si>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</si>
  <si>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</si>
  <si>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</si>
  <si>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</si>
  <si>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</si>
  <si>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</si>
  <si>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</si>
  <si>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</si>
  <si>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</si>
  <si>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</si>
  <si>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</si>
  <si>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</si>
  <si>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</si>
  <si>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29520</t>
  </si>
  <si>
    <t>KOŘENOVÝ OBSTŘIK</t>
  </si>
  <si>
    <t>80021</t>
  </si>
  <si>
    <t>KOMPLEXNÍ VYŠETŘENÍ ALGEZIOLOGEM</t>
  </si>
  <si>
    <t>80022</t>
  </si>
  <si>
    <t>CÍLENÉ VYŠETŘENÍ ALGEZIOLOGEM</t>
  </si>
  <si>
    <t>09543</t>
  </si>
  <si>
    <t>Signalni kod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</si>
  <si>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</si>
  <si>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</si>
  <si>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</si>
  <si>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</si>
  <si>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</si>
  <si>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</si>
  <si>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09523</t>
  </si>
  <si>
    <t>EDUKAČNÍ POHOVOR LÉKAŘE S NEMOCNÝM ČI RODINOU</t>
  </si>
  <si>
    <t>09125</t>
  </si>
  <si>
    <t>PULZNÍ OXYMETRIE</t>
  </si>
  <si>
    <t>78235</t>
  </si>
  <si>
    <t>EPIDURÁLNÍ NEBO SUBARACHNOIDEÁLNÍ PUNKCE S PODÁNÍM</t>
  </si>
  <si>
    <t>78210</t>
  </si>
  <si>
    <t>ANALGOSEDACE INTRAVENÓZNÍ</t>
  </si>
  <si>
    <t>78220</t>
  </si>
  <si>
    <t xml:space="preserve">ZAVEDENÍ SVODNÉ ANESTÉZIE NERVU A NERVOVÉ PLETENĚ </t>
  </si>
  <si>
    <t>80023</t>
  </si>
  <si>
    <t>KONTROLNÍ VYŠETŘENÍ ALGEZIOLOGEM</t>
  </si>
  <si>
    <t>80200</t>
  </si>
  <si>
    <t xml:space="preserve">RADIOFREKVENČNÍ MINIMÁLNĚ INVAZIVNÍ VÝKON V LÉČBĚ </t>
  </si>
  <si>
    <t>80123</t>
  </si>
  <si>
    <t>INTERVENČNÍ ANALGETICKÝ DIAGNOSTICKO-PROGNOSTICKO-</t>
  </si>
  <si>
    <t>80122</t>
  </si>
  <si>
    <t>80128</t>
  </si>
  <si>
    <t>RADIOFREKVENČNÍ LÉČBA CHRONICKÉ BOLESTI NAVIGOVANÁ</t>
  </si>
  <si>
    <t>80025</t>
  </si>
  <si>
    <t>MULTIDISCIPLINÁRNÍ KONFERENCE O PRŮBĚHU LÉČBY</t>
  </si>
  <si>
    <t>06</t>
  </si>
  <si>
    <t>708</t>
  </si>
  <si>
    <t>0067547</t>
  </si>
  <si>
    <t>0090719</t>
  </si>
  <si>
    <t>0030160</t>
  </si>
  <si>
    <t>MIDAZOLAM TORREX</t>
  </si>
  <si>
    <t>0127736</t>
  </si>
  <si>
    <t>29510</t>
  </si>
  <si>
    <t>OBSTŘIK PERIFERNÍHO NERVU</t>
  </si>
  <si>
    <t>78022</t>
  </si>
  <si>
    <t>CÍLENÉ VYŠETŘENÍ ANESTEZIOLOGEM</t>
  </si>
  <si>
    <t>78023</t>
  </si>
  <si>
    <t>KONTROLNÍ VYŠETŘENÍ ANESTEZIOLOGEM</t>
  </si>
  <si>
    <t>78992</t>
  </si>
  <si>
    <t>09225</t>
  </si>
  <si>
    <t>KANYLACE CENTRÁLNÍ ŽÍLY ZA KONTROLY CELKOVÉHO STAV</t>
  </si>
  <si>
    <t>09555</t>
  </si>
  <si>
    <t>OŠETŘENÍ DÍTĚTE DO 6 LET</t>
  </si>
  <si>
    <t>0049189</t>
  </si>
  <si>
    <t>KATETR CENTRÁLNÍ VENÓZNÍ KIT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</si>
  <si>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</si>
  <si>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</si>
  <si>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</si>
  <si>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</si>
  <si>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</si>
  <si>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</si>
  <si>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78987</t>
  </si>
  <si>
    <t>78988</t>
  </si>
  <si>
    <t>78993</t>
  </si>
  <si>
    <t>78997</t>
  </si>
  <si>
    <t>78998</t>
  </si>
  <si>
    <t>ZAVEDENÍ EPIDURÁLNÍHO KATÉTRU A ZAVEDENÍ OBDOBNÉHO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</si>
  <si>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</si>
  <si>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</si>
  <si>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</si>
  <si>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</si>
  <si>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</si>
  <si>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</si>
  <si>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78820</t>
  </si>
  <si>
    <t>78985</t>
  </si>
  <si>
    <t>78130</t>
  </si>
  <si>
    <t>ANESTÉZIE DÍTĚTE DO 3 LET, PŘIČTI KE KÓDU ANESTÉZI</t>
  </si>
  <si>
    <t>78986</t>
  </si>
  <si>
    <t>78060</t>
  </si>
  <si>
    <t>POSTANESTETICKÁ PÉČE PROVÁDĚNÁ ANESTEZIOLOGEM</t>
  </si>
  <si>
    <t>78989</t>
  </si>
  <si>
    <t>ANESTÉZIE S ŘÍZENOU VENTILACÍ Á 20 MIN.</t>
  </si>
  <si>
    <t>78115</t>
  </si>
  <si>
    <t>78140</t>
  </si>
  <si>
    <t>ANESTÉZIE U PACIENTA S ASA 3E A VÍCE Á 20 MINUT, P</t>
  </si>
  <si>
    <t>Zdravotní výkony + ZUM + ZULP vykázané na pracovišti v rámci ambulantní péče - orientační přehled</t>
  </si>
  <si>
    <t>Obrátil Jan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</si>
  <si>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</si>
  <si>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</si>
  <si>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</si>
  <si>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</si>
  <si>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</si>
  <si>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</si>
  <si>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</si>
  <si>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</si>
  <si>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</si>
  <si>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</si>
  <si>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</si>
  <si>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</si>
  <si>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</si>
  <si>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</si>
  <si>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</si>
  <si>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</si>
  <si>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</si>
  <si>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</si>
  <si>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</si>
  <si>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</si>
  <si>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</si>
  <si>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</si>
  <si>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</si>
  <si>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</si>
  <si>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</si>
  <si>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</si>
  <si>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</si>
  <si>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09227</t>
  </si>
  <si>
    <t>I. V. APLIKACE KRVE NEBO KREVNÍCH DERIVÁTŮ</t>
  </si>
  <si>
    <t>78990</t>
  </si>
  <si>
    <t>51625</t>
  </si>
  <si>
    <t>PEROPERAČNÍ POUŽITÍ PACIENTSKÉ OHŘÍVACÍ SOUPRAVY -</t>
  </si>
  <si>
    <t>78991</t>
  </si>
  <si>
    <t>78116</t>
  </si>
  <si>
    <t>78995</t>
  </si>
  <si>
    <t>EPIDURÁLNÍ NEBO SUBARACHNOIDEÁLNÍ ANESTÉZIE Á 20 M</t>
  </si>
  <si>
    <t>78310</t>
  </si>
  <si>
    <t xml:space="preserve">NEODKLADNÁ KARDIOPULMONÁLNÍ RESUSCITACE ROZŠÍŘENÁ </t>
  </si>
  <si>
    <t>78320</t>
  </si>
  <si>
    <t>02</t>
  </si>
  <si>
    <t>03</t>
  </si>
  <si>
    <t>04</t>
  </si>
  <si>
    <t>0026096</t>
  </si>
  <si>
    <t>ROURKA ENDOBRONCHIÁLNÍ DOUBLE LUMEN LEVÝ BRONCHUS</t>
  </si>
  <si>
    <t>0026097</t>
  </si>
  <si>
    <t>ROURKA ENDOBRONCHIÁLNÍ DOUBLE LUMEN PRAVÝ BRONCHUS</t>
  </si>
  <si>
    <t>09231</t>
  </si>
  <si>
    <t>ZAVEDENÍ KATÉTRU PRO INTRAARTERIÁLNÍ PERFÚZI</t>
  </si>
  <si>
    <t>25099</t>
  </si>
  <si>
    <t xml:space="preserve">URGENTNÍ FLEXIBILNÍ BRONCHOSKOPIE S TERAPEUTICKÝM </t>
  </si>
  <si>
    <t>09245</t>
  </si>
  <si>
    <t>ZAVEDENÍ GASTRICKÉ SONDY PRO ENTERÁLNÍ VÝŽIVU</t>
  </si>
  <si>
    <t>78230</t>
  </si>
  <si>
    <t>78994</t>
  </si>
  <si>
    <t>78117</t>
  </si>
  <si>
    <t>78231</t>
  </si>
  <si>
    <t>78815</t>
  </si>
  <si>
    <t>MASIVNÍ PŘETLAKOVÉ NÁHRADY</t>
  </si>
  <si>
    <t>78996</t>
  </si>
  <si>
    <t>78860</t>
  </si>
  <si>
    <t>TUNELIZACE KATÉTRU</t>
  </si>
  <si>
    <t>05</t>
  </si>
  <si>
    <t>0049187</t>
  </si>
  <si>
    <t>KATETR CENTRÁLNÍ VENÓZNÍ PEDIATRICKÝ KIT ARROW GAR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</si>
  <si>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</si>
  <si>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</si>
  <si>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</si>
  <si>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</si>
  <si>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</si>
  <si>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</si>
  <si>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</si>
  <si>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51383</t>
  </si>
  <si>
    <t>GASTROTOMIE, DUODENOTOMIE NEBO JEDNODUCHÁ PYLOROPL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</si>
  <si>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</si>
  <si>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</si>
  <si>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</si>
  <si>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</si>
  <si>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</si>
  <si>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</si>
  <si>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</si>
  <si>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</si>
  <si>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</si>
  <si>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</si>
  <si>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</si>
  <si>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</si>
  <si>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</si>
  <si>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</si>
  <si>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57113</t>
  </si>
  <si>
    <t>TORAKOSKOPIE KLASICKÁ LÉČEBNÁ</t>
  </si>
  <si>
    <t>57253</t>
  </si>
  <si>
    <t>PLEUREKTOMIE - ABRAZE</t>
  </si>
  <si>
    <t>71717</t>
  </si>
  <si>
    <t>TRACHEOTOMIE</t>
  </si>
  <si>
    <t>07546</t>
  </si>
  <si>
    <t>(DRG) OTEVŘENÝ PŘÍSTUP</t>
  </si>
  <si>
    <t>07425</t>
  </si>
  <si>
    <t>(DRG) EMBOLECTOMIE A. POPLITEA PROXIMALIS</t>
  </si>
  <si>
    <t>07531</t>
  </si>
  <si>
    <t>(DRG) ARTERIOGRAFIE PEROPERAČNÍ</t>
  </si>
  <si>
    <t>07550</t>
  </si>
  <si>
    <t>(DRG) ENDOVASKULÁRNÍ PŘÍSTUP PERKUTÁNNÍ NEBO S?PRE</t>
  </si>
  <si>
    <t>07532</t>
  </si>
  <si>
    <t>(DRG) TRANSLUMINÁLNÍ ANGIOPLASTIKA PEROPERAČNÍ</t>
  </si>
  <si>
    <t>07430</t>
  </si>
  <si>
    <t>(DRG) JINÉ OPERACE TEPEN V OBLASTI STEHNA</t>
  </si>
  <si>
    <t>07510</t>
  </si>
  <si>
    <t>(DRG) OPERACE NA V. CAVA INFERIOR OTEVŘENÁ PŘÍSTUP</t>
  </si>
  <si>
    <t>07197</t>
  </si>
  <si>
    <t>(DRG) ZAVEDENÍ STENTU ČI STENTGRAFTU DO DESCENDENT</t>
  </si>
  <si>
    <t>07345</t>
  </si>
  <si>
    <t>(DRG) REKONSTRUKCE AORTORENÁLNÍ  JEDNOSTRANNÁ</t>
  </si>
  <si>
    <t>07543</t>
  </si>
  <si>
    <t>(DRG) PRIMOOPERACE</t>
  </si>
  <si>
    <t>54990</t>
  </si>
  <si>
    <t>ODBĚR ŽILNÍHO ŠTĚPU</t>
  </si>
  <si>
    <t>51371</t>
  </si>
  <si>
    <t>CHOLECYSTEKTOMIE</t>
  </si>
  <si>
    <t>54810</t>
  </si>
  <si>
    <t>PEROPERAČNÍ ANGIOGRAFIE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</si>
  <si>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</si>
  <si>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</si>
  <si>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</si>
  <si>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</si>
  <si>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</si>
  <si>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</si>
  <si>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</si>
  <si>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</si>
  <si>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51850</t>
  </si>
  <si>
    <t>PŘEVAZ RÁNY METODOU NPWT ZALOŽENÉ NA KONTROLOVANÉM</t>
  </si>
  <si>
    <t>51386</t>
  </si>
  <si>
    <t>SUTURA EV. EXCIZE A SUTURA LÉZE STĚNY ŽALUDKU NEBO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</si>
  <si>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</si>
  <si>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</si>
  <si>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</si>
  <si>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</si>
  <si>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</si>
  <si>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</si>
  <si>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</si>
  <si>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</si>
  <si>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</si>
  <si>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</si>
  <si>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</si>
  <si>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</si>
  <si>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51511</t>
  </si>
  <si>
    <t>OPERACE KÝLY INQUINÁLNÍ A FEMORÁLNÍ - DOSPĚLÍ, VČE</t>
  </si>
  <si>
    <t>07552</t>
  </si>
  <si>
    <t>(DRG) OPERAČNÍ VÝKON BEZ MIMOTĚLNÍHO OBĚHU</t>
  </si>
  <si>
    <t>07363</t>
  </si>
  <si>
    <t xml:space="preserve">(DRG) ZAVEDENÍ BIFURKAČNÍHO STENTGRAFTU DO BŘIŠNÍ </t>
  </si>
  <si>
    <t>66851</t>
  </si>
  <si>
    <t>AMPUTACE DLOUHÉ KOSTI / EXARTIKULACE VELKÉHO KLOUB</t>
  </si>
  <si>
    <t>51357</t>
  </si>
  <si>
    <t>JEJUNOSTOMIE, ILEOSTOMIE NEBO KOLOSTOMIE, ANTEPOZI</t>
  </si>
  <si>
    <t>07318</t>
  </si>
  <si>
    <t>(DRG) EMBOLECTOMIE TEPEN HORNÍCH KONČETIN</t>
  </si>
  <si>
    <t>07563</t>
  </si>
  <si>
    <t>(DRG) URGENTNÍ OPERACE KVCH</t>
  </si>
  <si>
    <t>07544</t>
  </si>
  <si>
    <t>(DRG) PRVNÍ REOPERACE</t>
  </si>
  <si>
    <t>51515</t>
  </si>
  <si>
    <t>OPERACE KÝLY UMBILIKÁLNÍ NEBO EPIGASTRICKÁ - DOSPĚ</t>
  </si>
  <si>
    <t>57241</t>
  </si>
  <si>
    <t>DEKORTIKACE PLÍCE</t>
  </si>
  <si>
    <t>51391</t>
  </si>
  <si>
    <t>LAPAROTOMIE A OŠETŘENÍ VÍCEČETNÉHO VISCERÁLNÍHO PO</t>
  </si>
  <si>
    <t>54340</t>
  </si>
  <si>
    <t>TEPENNÁ EMBOLEKTOMIE, TROMBEKTOMIE</t>
  </si>
  <si>
    <t>57235</t>
  </si>
  <si>
    <t>TORAKOTOMIE PROSTÁ NEBO S BIOPSIÍ, EVAKUACÍ HEMATO</t>
  </si>
  <si>
    <t>07389</t>
  </si>
  <si>
    <t>(DRG) TROMBECTOMIE A.ILIACA</t>
  </si>
  <si>
    <t>51355</t>
  </si>
  <si>
    <t>DVOJ - A VÍCENÁSOBNÁ RESEKCE A (NEBO) ANASTOMÓZA T</t>
  </si>
  <si>
    <t>54310</t>
  </si>
  <si>
    <t>AORTOILICKÝ ÚSEK - ENDARTEREKTOMIE</t>
  </si>
  <si>
    <t>51326</t>
  </si>
  <si>
    <t>DRENÁŽNÍ OPERACE PŘI AKUTNÍ PANKEATITIDĚ, DRENÁŽ A</t>
  </si>
  <si>
    <t>09569</t>
  </si>
  <si>
    <t>ZÁKROK NA PRAVÉ STRANĚ</t>
  </si>
  <si>
    <t>07514</t>
  </si>
  <si>
    <t>(DRG) ODBĚR A PŘÍPRAVA ŽILNÍHO ŠTĚPU Z POVRCHOVÝCH</t>
  </si>
  <si>
    <t>07424</t>
  </si>
  <si>
    <t>(DRG) EMBOLECTOMIE A. FEMORALIS SUPERFICIALIS</t>
  </si>
  <si>
    <t>57221</t>
  </si>
  <si>
    <t>OPERAČNÍ STABILIZACE HRUDNÍKU PO ÚRAZE - JEDNA STR</t>
  </si>
  <si>
    <t>51361</t>
  </si>
  <si>
    <t>KOLEKTOMIE SUBTOTÁLNÍ S ILEOSTOMIÍ A UZÁVĚREM REKT</t>
  </si>
  <si>
    <t>57237</t>
  </si>
  <si>
    <t>SUTURA RUPTUTY BRÁNICE TORAKOTOMICKÝM PŘÍSTUPEM</t>
  </si>
  <si>
    <t>07329</t>
  </si>
  <si>
    <t>(DRG) NÁHRADA AORTO - AORTÁLNÍ PROTETICKÁ</t>
  </si>
  <si>
    <t>07319</t>
  </si>
  <si>
    <t>(DRG) BYPASS NEBO NÁHRADA TEPEN HORNÍCH KONČETIN P</t>
  </si>
  <si>
    <t>07499</t>
  </si>
  <si>
    <t>(DRG) INTERPOZICE ŽILNÍHO ÚSEKU</t>
  </si>
  <si>
    <t>51312</t>
  </si>
  <si>
    <t>SPLENEKTOMIE S AUTOTRANSPLANTACÍ SLEZINNÉ TKÁNĚ</t>
  </si>
  <si>
    <t>(DRG) ÚPRAVA ŽILNÍHO NEBO TEPENNÉHO ALOŠTĚPU</t>
  </si>
  <si>
    <t>91761</t>
  </si>
  <si>
    <t>(DRG) DERIVAČNÍ STOMIE</t>
  </si>
  <si>
    <t>91768</t>
  </si>
  <si>
    <t>(DRG) TOTÁLNÍ EXCIZE MEZOKOLON</t>
  </si>
  <si>
    <t>91767</t>
  </si>
  <si>
    <t>(DRG) DOČASNÁ TAMPONÁDA (PACKING) ORGÁNŮ NEBO ČÁST</t>
  </si>
  <si>
    <t>91760</t>
  </si>
  <si>
    <t>(DRG) NUTRIČNÍ STOMIE</t>
  </si>
  <si>
    <t>5F3</t>
  </si>
  <si>
    <t>51819</t>
  </si>
  <si>
    <t>OŠETŘENÍ A OBVAZ ROZSÁHLÉ RÁNY V CELKOVÉ ANESTEZII</t>
  </si>
  <si>
    <t>51853</t>
  </si>
  <si>
    <t>CIRKULÁRNÍ SÁDROVÝ OBVAZ - PRSTŮ, RUKY, ZÁPĚSTÍ</t>
  </si>
  <si>
    <t>51877</t>
  </si>
  <si>
    <t>PŘILOŽENÍ LÉČEBNÉ POMŮCKY - ORTÉZY</t>
  </si>
  <si>
    <t>53159</t>
  </si>
  <si>
    <t>OTEVŘENÁ REPOZICE A OSTEOSYNTÉZA ZLOMENIN OBOU KOS</t>
  </si>
  <si>
    <t>53163</t>
  </si>
  <si>
    <t>OTEVŘENÁ REPOZICE A OSTEOSYNTÉZA VÍCEÚLOMKOVÝCH ZL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</si>
  <si>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</si>
  <si>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</si>
  <si>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</si>
  <si>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</si>
  <si>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</si>
  <si>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</si>
  <si>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</si>
  <si>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</si>
  <si>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53523</t>
  </si>
  <si>
    <t>SUTURA ČERSTVÉHO PORANĚNÍ JEDNOHO VAZU, EVENT. ŠLA</t>
  </si>
  <si>
    <t>61149</t>
  </si>
  <si>
    <t xml:space="preserve">UZAVŘENÍ DEFEKTU  KOŽNÍM LALOKEM MÍSTNÍM OD 10 DO </t>
  </si>
  <si>
    <t>66819</t>
  </si>
  <si>
    <t>APLIKACE ZEVNÍHO FIXATÉRU</t>
  </si>
  <si>
    <t>66823</t>
  </si>
  <si>
    <t>ODSTRANĚNÍ ZEVNÍHO FIXATÉRU</t>
  </si>
  <si>
    <t>09567</t>
  </si>
  <si>
    <t>ZÁKROK NA LEVÉ STRANĚ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</si>
  <si>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</si>
  <si>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</si>
  <si>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</si>
  <si>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</si>
  <si>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</si>
  <si>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</si>
  <si>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</si>
  <si>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66437</t>
  </si>
  <si>
    <t>REKONSTRUKCE VAZŮ ZÁPĚSTÍ A RUKY</t>
  </si>
  <si>
    <t>51821</t>
  </si>
  <si>
    <t>CHIRURGICKÉ ODSTRANĚNÍ CIZÍHO TĚLESA</t>
  </si>
  <si>
    <t>51855</t>
  </si>
  <si>
    <t>FIXAČNÍ SÁDROVÁ DLAHA - CELÁ HORNÍ KONČETINA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</si>
  <si>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</si>
  <si>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</si>
  <si>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</si>
  <si>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</si>
  <si>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</si>
  <si>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</si>
  <si>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</si>
  <si>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</si>
  <si>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</si>
  <si>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</si>
  <si>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</si>
  <si>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</si>
  <si>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53517</t>
  </si>
  <si>
    <t>SUTURA NEBO REINSERCE ŠLACHY FLEXORU RUKY A ZÁPĚST</t>
  </si>
  <si>
    <t>53461</t>
  </si>
  <si>
    <t>ZLOMENINA HORNÍHO KONCE TIBIE - DIAKONDYLICKÁ - (T</t>
  </si>
  <si>
    <t>53485</t>
  </si>
  <si>
    <t>ZLOMENINY PÁNEVNÍHO KRUHU - NESTABILNÍ - S OPERAČN</t>
  </si>
  <si>
    <t>53515</t>
  </si>
  <si>
    <t>SUTURA ŠLACHY EXTENSORU RUKY A ZÁPĚSTÍ</t>
  </si>
  <si>
    <t>66821</t>
  </si>
  <si>
    <t>PERKUTÁNNÍ FIXACE K-DRÁTEM</t>
  </si>
  <si>
    <t>66417</t>
  </si>
  <si>
    <t>ARTRODÉZA MALÝCH KLOUBŮ RUKY A NOHY - JEDNOHO</t>
  </si>
  <si>
    <t>53151</t>
  </si>
  <si>
    <t>OTEVŘENÁ REPOZICE A OSTEOSYNTÉZA ZLOMENINY NEBO LU</t>
  </si>
  <si>
    <t>66825</t>
  </si>
  <si>
    <t>UPRAVENÍ ZEVNÍHO FIXATÉRU</t>
  </si>
  <si>
    <t>53255</t>
  </si>
  <si>
    <t xml:space="preserve">OTEVŘENÁ REPOZICE A OSTEOSYNTÉZA ZLOMENIN HORNÍHO </t>
  </si>
  <si>
    <t>53417</t>
  </si>
  <si>
    <t>62230</t>
  </si>
  <si>
    <t>UVOLŇUJÍCÍ NÁŘEZY NA KONČETINĚ</t>
  </si>
  <si>
    <t>09572</t>
  </si>
  <si>
    <t>VÍCEČETNÝ ZÁKROK</t>
  </si>
  <si>
    <t>5F5</t>
  </si>
  <si>
    <t>07545</t>
  </si>
  <si>
    <t>(DRG) DRUHÁ A DALŠÍ REOPERACE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</si>
  <si>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</si>
  <si>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</si>
  <si>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</si>
  <si>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</si>
  <si>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</si>
  <si>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</si>
  <si>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07562</t>
  </si>
  <si>
    <t>(DRG) PLÁNOVANÁ OPERACE KVCH</t>
  </si>
  <si>
    <t>55250</t>
  </si>
  <si>
    <t>STERNOTOMIE, TORAKOTOMIE</t>
  </si>
  <si>
    <t>07273</t>
  </si>
  <si>
    <t>(DRG) POOPERAČNÍ REVIZE PRO KRVÁCENÍ NEBO TAMPONÁD</t>
  </si>
  <si>
    <t>07418</t>
  </si>
  <si>
    <t>(DRG) TROMBECTOMIE  A. FEMORALIS A JEJÍCH VĚTVÍ</t>
  </si>
  <si>
    <t>07258</t>
  </si>
  <si>
    <t>(DRG) ZAVEDENÍ ECMO, PERIFERNÍ KANYLACE</t>
  </si>
  <si>
    <t>07413</t>
  </si>
  <si>
    <t>(DRG) PLASTIKA A. FEMORALIS A JEJÍCH VĚTVÍ PROTETI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</si>
  <si>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</si>
  <si>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</si>
  <si>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</si>
  <si>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</si>
  <si>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</si>
  <si>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</si>
  <si>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</si>
  <si>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</si>
  <si>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</si>
  <si>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</si>
  <si>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</si>
  <si>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</si>
  <si>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</si>
  <si>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</si>
  <si>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</si>
  <si>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61137</t>
  </si>
  <si>
    <t>ODBĚR FASCIÁLNÍHO ŠTĚPU Z FASCIA LATA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</si>
  <si>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</si>
  <si>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</si>
  <si>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</si>
  <si>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</si>
  <si>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</si>
  <si>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</si>
  <si>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</si>
  <si>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</si>
  <si>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</si>
  <si>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</si>
  <si>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</si>
  <si>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</si>
  <si>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</si>
  <si>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</si>
  <si>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</si>
  <si>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</si>
  <si>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</si>
  <si>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</si>
  <si>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</si>
  <si>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</si>
  <si>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</si>
  <si>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</si>
  <si>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</si>
  <si>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</si>
  <si>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</si>
  <si>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</si>
  <si>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56435</t>
  </si>
  <si>
    <t>SPINÁLNÍ A KRANIÁLNÍ NAVIGACE Á 15 MIN.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</si>
  <si>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</si>
  <si>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</si>
  <si>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</si>
  <si>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</si>
  <si>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</si>
  <si>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</si>
  <si>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</si>
  <si>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</si>
  <si>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</si>
  <si>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>INTRAKRANIÁLNÍ REKONSTRUKČNÍ OPERACE PŘI LIKVOREI</t>
  </si>
  <si>
    <t>66321</t>
  </si>
  <si>
    <t>RESEKCE OBRATLOVÉHO TĚLA - SOMATEKTONIE - KOMPLETN</t>
  </si>
  <si>
    <t>56446</t>
  </si>
  <si>
    <t>SPINÁLNÍ NAVIGACE ZALOŽENÁ NA PEROPERAČNÍ ISOFLUOR</t>
  </si>
  <si>
    <t>6F1</t>
  </si>
  <si>
    <t>61113</t>
  </si>
  <si>
    <t xml:space="preserve">REVIZE, EXCIZE A SUTURA PORANĚNÍ KŮŽE A PODKOŽÍ A </t>
  </si>
  <si>
    <t>61119</t>
  </si>
  <si>
    <t>SUTURA PERIFERNÍHO NERVU MIKROCHIRURGICKOU TECHNIK</t>
  </si>
  <si>
    <t>61247</t>
  </si>
  <si>
    <t>OPERACE KARPÁLNÍHO TUNELU</t>
  </si>
  <si>
    <t>61225</t>
  </si>
  <si>
    <t>NEUROLÝZA</t>
  </si>
  <si>
    <t>61121</t>
  </si>
  <si>
    <t>CÉVNÍ ANASTOMOSA MIKROCHIRURGICKOU TECHNIKOU</t>
  </si>
  <si>
    <t>6F5</t>
  </si>
  <si>
    <t>04801</t>
  </si>
  <si>
    <t>ZEVNÍ INCISE</t>
  </si>
  <si>
    <t>65949</t>
  </si>
  <si>
    <t>OŠETŘENÍ KOLEMČELISTNÍHO ZÁNĚTU A DRENÁŽ</t>
  </si>
  <si>
    <t>71747</t>
  </si>
  <si>
    <t>ČÁSTEČNÁ EXSTIRPACE KRČNÍCH UZLIN</t>
  </si>
  <si>
    <t>7F1</t>
  </si>
  <si>
    <t>71311</t>
  </si>
  <si>
    <t>LARYNGOSKOPIE PŘÍMÁ</t>
  </si>
  <si>
    <t>71763</t>
  </si>
  <si>
    <t>TONZILEKTOMIE</t>
  </si>
  <si>
    <t>09233</t>
  </si>
  <si>
    <t>INJEKČNÍ OKRSKOVÁ ANESTÉZIE</t>
  </si>
  <si>
    <t>71729</t>
  </si>
  <si>
    <t>ODSTRANĚNÍ POLYPU NEBO JINÉHO NOVOTVARU Z HRTANU N</t>
  </si>
  <si>
    <t>0003708</t>
  </si>
  <si>
    <t>0005113</t>
  </si>
  <si>
    <t>TARGOCID</t>
  </si>
  <si>
    <t>0006480</t>
  </si>
  <si>
    <t>0008807</t>
  </si>
  <si>
    <t>0008808</t>
  </si>
  <si>
    <t>0011592</t>
  </si>
  <si>
    <t>METRONIDAZOL B. BRAUN</t>
  </si>
  <si>
    <t>0016547</t>
  </si>
  <si>
    <t>0016600</t>
  </si>
  <si>
    <t>UNASYN</t>
  </si>
  <si>
    <t>0017039</t>
  </si>
  <si>
    <t>VISIPAQUE</t>
  </si>
  <si>
    <t>0020605</t>
  </si>
  <si>
    <t>COLOMYCIN INJEKCE 1 000 000 MEZINÁRODNÍCH JEDNOTEK</t>
  </si>
  <si>
    <t>0026127</t>
  </si>
  <si>
    <t>0026902</t>
  </si>
  <si>
    <t>VFEND</t>
  </si>
  <si>
    <t>0029979</t>
  </si>
  <si>
    <t>0029980</t>
  </si>
  <si>
    <t>0058092</t>
  </si>
  <si>
    <t>0059830</t>
  </si>
  <si>
    <t>CIPRINOL</t>
  </si>
  <si>
    <t>0062464</t>
  </si>
  <si>
    <t>0062465</t>
  </si>
  <si>
    <t>0064831</t>
  </si>
  <si>
    <t>0064946</t>
  </si>
  <si>
    <t>0065989</t>
  </si>
  <si>
    <t>MYCOMAX</t>
  </si>
  <si>
    <t>0066137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</si>
  <si>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</si>
  <si>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</si>
  <si>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</si>
  <si>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</si>
  <si>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</si>
  <si>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</si>
  <si>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</si>
  <si>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</si>
  <si>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</si>
  <si>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0091731</t>
  </si>
  <si>
    <t>0092290</t>
  </si>
  <si>
    <t>EDICIN</t>
  </si>
  <si>
    <t>0093650</t>
  </si>
  <si>
    <t>ACTILYSE</t>
  </si>
  <si>
    <t>0094155</t>
  </si>
  <si>
    <t>ABAKTAL</t>
  </si>
  <si>
    <t>0094176</t>
  </si>
  <si>
    <t>0096414</t>
  </si>
  <si>
    <t>GENTAMICIN LEK</t>
  </si>
  <si>
    <t>0097000</t>
  </si>
  <si>
    <t>METRONIDAZOLE POLPHARMA</t>
  </si>
  <si>
    <t>0112782</t>
  </si>
  <si>
    <t>GENTAMICIN B.BRAUN</t>
  </si>
  <si>
    <t>0121240</t>
  </si>
  <si>
    <t>CEFTRIAXON KABI</t>
  </si>
  <si>
    <t>0129767</t>
  </si>
  <si>
    <t>IMIPENEM/CILASTATIN KABI</t>
  </si>
  <si>
    <t>0131654</t>
  </si>
  <si>
    <t>CEFTAZIDIM KABI</t>
  </si>
  <si>
    <t>0137499</t>
  </si>
  <si>
    <t>0138455</t>
  </si>
  <si>
    <t>ALBUNORM 20%</t>
  </si>
  <si>
    <t>0142077</t>
  </si>
  <si>
    <t>TIENAM</t>
  </si>
  <si>
    <t>0155939</t>
  </si>
  <si>
    <t>0156258</t>
  </si>
  <si>
    <t>VANCOMYCIN KABI</t>
  </si>
  <si>
    <t>0156259</t>
  </si>
  <si>
    <t>0162187</t>
  </si>
  <si>
    <t>CIPROFLOXACIN KABI</t>
  </si>
  <si>
    <t>0162809</t>
  </si>
  <si>
    <t>AVELOX</t>
  </si>
  <si>
    <t>0164401</t>
  </si>
  <si>
    <t>0166269</t>
  </si>
  <si>
    <t>0500570</t>
  </si>
  <si>
    <t>0500720</t>
  </si>
  <si>
    <t>MYCAMINE</t>
  </si>
  <si>
    <t>0129056</t>
  </si>
  <si>
    <t>0164407</t>
  </si>
  <si>
    <t>0020615</t>
  </si>
  <si>
    <t>REMODULIN</t>
  </si>
  <si>
    <t>0129057</t>
  </si>
  <si>
    <t>0136083</t>
  </si>
  <si>
    <t>AMPICILLIN/SULBACTAM IBI</t>
  </si>
  <si>
    <t>0201030</t>
  </si>
  <si>
    <t>0141836</t>
  </si>
  <si>
    <t>AMIKACIN B. BRAUN</t>
  </si>
  <si>
    <t>0193477</t>
  </si>
  <si>
    <t>0134595</t>
  </si>
  <si>
    <t>0113453</t>
  </si>
  <si>
    <t>0149384</t>
  </si>
  <si>
    <t>ECALTA</t>
  </si>
  <si>
    <t>0156835</t>
  </si>
  <si>
    <t>MEROPENEM KABI</t>
  </si>
  <si>
    <t>0029464</t>
  </si>
  <si>
    <t>PRIVIGEN</t>
  </si>
  <si>
    <t>0151460</t>
  </si>
  <si>
    <t>CEFUROXIM KABI</t>
  </si>
  <si>
    <t>0192558</t>
  </si>
  <si>
    <t>ANTITHROMBIN III NF BAXTER</t>
  </si>
  <si>
    <t>0129834</t>
  </si>
  <si>
    <t>0129836</t>
  </si>
  <si>
    <t>0182977</t>
  </si>
  <si>
    <t>0166265</t>
  </si>
  <si>
    <t>0183926</t>
  </si>
  <si>
    <t>AZEPO</t>
  </si>
  <si>
    <t>0003902</t>
  </si>
  <si>
    <t>0195147</t>
  </si>
  <si>
    <t>0183817</t>
  </si>
  <si>
    <t>ARCHIFAR</t>
  </si>
  <si>
    <t>0196852</t>
  </si>
  <si>
    <t>VORIKONAZOL SANDOZ</t>
  </si>
  <si>
    <t>0207309</t>
  </si>
  <si>
    <t>VORICONAZOLE ACCORD</t>
  </si>
  <si>
    <t>0216183</t>
  </si>
  <si>
    <t>0212531</t>
  </si>
  <si>
    <t>0210993</t>
  </si>
  <si>
    <t>0205772</t>
  </si>
  <si>
    <t>VORICONAZOLE TEVA</t>
  </si>
  <si>
    <t>0087199</t>
  </si>
  <si>
    <t>MAXIPIME</t>
  </si>
  <si>
    <t>0214076</t>
  </si>
  <si>
    <t>0168860</t>
  </si>
  <si>
    <t>0029465</t>
  </si>
  <si>
    <t>0154165</t>
  </si>
  <si>
    <t>0216704</t>
  </si>
  <si>
    <t>LINEZOLID KABI</t>
  </si>
  <si>
    <t>0230459</t>
  </si>
  <si>
    <t>0158152</t>
  </si>
  <si>
    <t>0205966</t>
  </si>
  <si>
    <t>0172774</t>
  </si>
  <si>
    <t>0230686</t>
  </si>
  <si>
    <t>0218400</t>
  </si>
  <si>
    <t>COLOMYCIN</t>
  </si>
  <si>
    <t>0230687</t>
  </si>
  <si>
    <t>0235812</t>
  </si>
  <si>
    <t>0242332</t>
  </si>
  <si>
    <t>0173750</t>
  </si>
  <si>
    <t>0230458</t>
  </si>
  <si>
    <t>0224407</t>
  </si>
  <si>
    <t>0029978</t>
  </si>
  <si>
    <t>0087200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</si>
  <si>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</si>
  <si>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</si>
  <si>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</si>
  <si>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</si>
  <si>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</si>
  <si>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</si>
  <si>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</si>
  <si>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</si>
  <si>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</si>
  <si>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</si>
  <si>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</si>
  <si>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</si>
  <si>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</si>
  <si>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</si>
  <si>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</si>
  <si>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</si>
  <si>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</si>
  <si>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</si>
  <si>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</si>
  <si>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</si>
  <si>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0001018</t>
  </si>
  <si>
    <t>ŠROUB SAMOŘEZNÝ KORTIKÁLNÍ MALÝ FRAGMENTY OCEL</t>
  </si>
  <si>
    <t>0001027</t>
  </si>
  <si>
    <t>0001052</t>
  </si>
  <si>
    <t>DLAHA LC-DCP ROVNÁ MALÉ FRAGMENT OCEL</t>
  </si>
  <si>
    <t>0001719</t>
  </si>
  <si>
    <t>DRÁT CERKLÁŽNÍ OCEL</t>
  </si>
  <si>
    <t>0001739</t>
  </si>
  <si>
    <t>DRÁT KIRSCHNERŮV OCEL</t>
  </si>
  <si>
    <t>0002408</t>
  </si>
  <si>
    <t>FIXÁTOR ZEVNÍ JEDNOROVIN./DVOUROVIN.TRUBKOVÝ,SYNTH</t>
  </si>
  <si>
    <t>0002425</t>
  </si>
  <si>
    <t>0002584</t>
  </si>
  <si>
    <t>ŠROUB SAMOŘEZNÝ KORTIKÁLNÍ PÁNEV OCEL</t>
  </si>
  <si>
    <t>0004070</t>
  </si>
  <si>
    <t>ŠROUB LCP A VA-LCP SAMOŘEZNÝ MALÝ FRAGMENT OCEL</t>
  </si>
  <si>
    <t>0005606</t>
  </si>
  <si>
    <t>NÁVLEK NA OPMI, TYP 71                      306071</t>
  </si>
  <si>
    <t>0010767</t>
  </si>
  <si>
    <t>0010768</t>
  </si>
  <si>
    <t>0012683</t>
  </si>
  <si>
    <t>IMPLANTÁT MAXILLOFACIÁLNÍ</t>
  </si>
  <si>
    <t>0012996</t>
  </si>
  <si>
    <t>ZÁSOBNÍK PRO STAPLER LIN. S NOŽEM - TCR,TVR,TRT 55</t>
  </si>
  <si>
    <t>0013010</t>
  </si>
  <si>
    <t xml:space="preserve">STAPLER LINEÁRNÍ S NOŽEM - TCT75; TLC75; TCD75 (S </t>
  </si>
  <si>
    <t>0017424</t>
  </si>
  <si>
    <t>ŠROUB KORTIKÁLNÍ VELKÝ FRAGMENT OCEL</t>
  </si>
  <si>
    <t>0017743</t>
  </si>
  <si>
    <t>0017748</t>
  </si>
  <si>
    <t>0017751</t>
  </si>
  <si>
    <t>0024993</t>
  </si>
  <si>
    <t>KOTVIČKA TITANOVÁ GII SNAP-PAK PRO STABILIZACI RAM</t>
  </si>
  <si>
    <t>0027737</t>
  </si>
  <si>
    <t>DLAHA LCP ROVNÁ MALÝ FRAGMENT OCEL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</si>
  <si>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</si>
  <si>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</si>
  <si>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</si>
  <si>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</si>
  <si>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</si>
  <si>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</si>
  <si>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</si>
  <si>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0030458</t>
  </si>
  <si>
    <t>0030462</t>
  </si>
  <si>
    <t>0030617</t>
  </si>
  <si>
    <t>STAPLER KOŽNÍ ROYAL - 35W</t>
  </si>
  <si>
    <t>0031337</t>
  </si>
  <si>
    <t>0031437</t>
  </si>
  <si>
    <t>DLAHA LCP A VA-LCP HUMERUS DISTÁLNÍ MALÝ FRAGMENT</t>
  </si>
  <si>
    <t>0031468</t>
  </si>
  <si>
    <t>DLAHA LCP TIBIE PROXIMÁLNÍ OCEL MALÝ FRAGMENT TITA</t>
  </si>
  <si>
    <t>0031469</t>
  </si>
  <si>
    <t>0031933</t>
  </si>
  <si>
    <t>ZASLEPOVACÍ HLAVA TIBIE ÚHLOVĚ STABILNÍ TITAN</t>
  </si>
  <si>
    <t>0031983</t>
  </si>
  <si>
    <t>ŠROUB STARDRIVE ZAJIŠŤOVACÍ TITAN</t>
  </si>
  <si>
    <t>0034884</t>
  </si>
  <si>
    <t>0035016</t>
  </si>
  <si>
    <t>HŘEB TIBIE UHLOVĚ STABILNÍ TITAN</t>
  </si>
  <si>
    <t>0037145</t>
  </si>
  <si>
    <t>PROTÉZA GORE-TEX CÉVNÍ - PRUŽNÁ TENKOSTĚNNÁ</t>
  </si>
  <si>
    <t>0037174</t>
  </si>
  <si>
    <t>PROTÉZA GORE-TEX CÉVNÍ - PRUŽNÁ TENK.S ODSTR.KROUŽ</t>
  </si>
  <si>
    <t>0038482</t>
  </si>
  <si>
    <t>DRÁT VODÍCÍ GUIDE WIRE M</t>
  </si>
  <si>
    <t>0043984</t>
  </si>
  <si>
    <t>ČIDLO PRO MĚŘENÍ NITROLEBNÍHO TLAKU NEUROVENT</t>
  </si>
  <si>
    <t>0046894</t>
  </si>
  <si>
    <t>PROTÉZA CÉVNÍ GELSOFT PLUS DÉLKA 30/25 CM</t>
  </si>
  <si>
    <t>0047759</t>
  </si>
  <si>
    <t>OXYGENÁTOR-KANYLA ŽILNÍ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</si>
  <si>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</si>
  <si>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</si>
  <si>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</si>
  <si>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</si>
  <si>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</si>
  <si>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</si>
  <si>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</si>
  <si>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</si>
  <si>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</si>
  <si>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</si>
  <si>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</si>
  <si>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 (PMP MEMBÁNA) - PLS SET - 14 DNÍ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</si>
  <si>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</si>
  <si>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</si>
  <si>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</si>
  <si>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</si>
  <si>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</si>
  <si>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0056288</t>
  </si>
  <si>
    <t>KATETR BALÓNKOVÝ FOGARTY EMBOLEKTOMICKÝ - 120403F</t>
  </si>
  <si>
    <t>0056290</t>
  </si>
  <si>
    <t>KATETR BALÓNKOVÝ FOGARTY EMBOLEKTOMICKÝ - 120404F</t>
  </si>
  <si>
    <t>0056291</t>
  </si>
  <si>
    <t>KATETR BALÓNKOVÝ FOGARTY EMBOLEKTOMICKÝ - 120804F</t>
  </si>
  <si>
    <t>0056292</t>
  </si>
  <si>
    <t>KATETR BALÓNKOVÝ FOGARTY EMBOLEKTOMICKÝ - 120805F</t>
  </si>
  <si>
    <t>0056299</t>
  </si>
  <si>
    <t>KATETR BALÓNKOVÝ FOGARTY EMBOLEKTOMICKÝ - TRU-LUME</t>
  </si>
  <si>
    <t>0056300</t>
  </si>
  <si>
    <t>0056301</t>
  </si>
  <si>
    <t>0059542</t>
  </si>
  <si>
    <t>OBĚH MIMOTĚLNÍ - OXYGENÁTOR SADA - KANYLA FEMOR.AR</t>
  </si>
  <si>
    <t>0059543</t>
  </si>
  <si>
    <t>OXYGENÁTOR-SADA:KANYLA FEMOR.ARTER./VENÓZNÍ RMI</t>
  </si>
  <si>
    <t>0059618</t>
  </si>
  <si>
    <t>GRASPR ATRAUMATICKÝ ENDOBABCOCK 10MM 174001</t>
  </si>
  <si>
    <t>0066995</t>
  </si>
  <si>
    <t xml:space="preserve">IMPLANTÁT SPINÁLNÍ SYSTÉM CERVIFIX                </t>
  </si>
  <si>
    <t>0067020</t>
  </si>
  <si>
    <t>0067415</t>
  </si>
  <si>
    <t>IMPLANTÁT SPINÁLNÍ SYSTÉM CASPAR KRČNÍ  PŘEDNÍ PŘÍ</t>
  </si>
  <si>
    <t>0067417</t>
  </si>
  <si>
    <t>0067537</t>
  </si>
  <si>
    <t>0067884</t>
  </si>
  <si>
    <t>IMPLANTÁT KOSTNÍ UMĚLÁ NÁHRADA DURÁLNÍ TVRDÉ PLENY</t>
  </si>
  <si>
    <t>0069284</t>
  </si>
  <si>
    <t xml:space="preserve">IMPLANTÁT SPINÁLNÍ SYSTÉM AXON                    </t>
  </si>
  <si>
    <t>0069500</t>
  </si>
  <si>
    <t>KANYLA TRACHEOSTOMICKÁ S NÍZKOTLAKOU MANŽETOU</t>
  </si>
  <si>
    <t>0071602</t>
  </si>
  <si>
    <t>FIXÁTOR ZEVNÍ JEDNOROVIN./DVOUROVIN.TRUBKOVÝ SYNTH</t>
  </si>
  <si>
    <t>NÁHR. KYČ.KL., VLOŽKA CHIRUL.PŘEVÝŠ.JAMKY SFÉR.</t>
  </si>
  <si>
    <t>0073578</t>
  </si>
  <si>
    <t>ŠROUB SAMOŘEZNÝ KORTIKÁLNÍ MINI FRAGMENT TITAN</t>
  </si>
  <si>
    <t>0073660</t>
  </si>
  <si>
    <t>0073679</t>
  </si>
  <si>
    <t>0074312</t>
  </si>
  <si>
    <t>ŠROUB KOMPRESNÍ ZAVÍRACÍ TARGON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</si>
  <si>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</si>
  <si>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</si>
  <si>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</si>
  <si>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</si>
  <si>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</si>
  <si>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</si>
  <si>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0077018</t>
  </si>
  <si>
    <t>NÁHRADA KOLENNÍHO KLOUBU SEARCH EVOLUTION  CEMENT.</t>
  </si>
  <si>
    <t>0082002</t>
  </si>
  <si>
    <t>NPWT-V.A.C. GRANUFOAM (PU PĚNA) VELIKOST XL</t>
  </si>
  <si>
    <t>0082079</t>
  </si>
  <si>
    <t>KRYTÍ COM 30 OBVAZOVÁ TEXTÍLIE KOMBINOVANÁ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</si>
  <si>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</si>
  <si>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</si>
  <si>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</si>
  <si>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</si>
  <si>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</si>
  <si>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</si>
  <si>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0083205</t>
  </si>
  <si>
    <t>DLAHA LCP PÁNEV SYMFÝZA OCEL</t>
  </si>
  <si>
    <t>0083212</t>
  </si>
  <si>
    <t>DLAHA LCP NIZKOPROFILOVÁ  REKONSTRUKČNÍ PÁNEV OCEL</t>
  </si>
  <si>
    <t>0083242</t>
  </si>
  <si>
    <t>DLAHA LCP OLEKRANON MALÝ FRAGMENT OCEL TITAN</t>
  </si>
  <si>
    <t>0091802</t>
  </si>
  <si>
    <t>VÝPLŇ DUTINY - CHRONOS STRIP - 3,75CC</t>
  </si>
  <si>
    <t>0096269</t>
  </si>
  <si>
    <t xml:space="preserve">IMPLANTÁT SPINÁLNÍ OC-FUSION FUZE.OKCIPIT/OBRATEL </t>
  </si>
  <si>
    <t>0096271</t>
  </si>
  <si>
    <t>0096272</t>
  </si>
  <si>
    <t>0097776</t>
  </si>
  <si>
    <t>DLAHA LCP ROVNÁ VELKÝ FRAGMENT OCEL</t>
  </si>
  <si>
    <t>0097790</t>
  </si>
  <si>
    <t>DLAHA LCP HUMERUS DISTÁLNÍ MALÝ FRAGMENT TITAN</t>
  </si>
  <si>
    <t>0097804</t>
  </si>
  <si>
    <t>0097876</t>
  </si>
  <si>
    <t>PODLOŽKA MALÝ FRAGMENT TITAN</t>
  </si>
  <si>
    <t>0099754</t>
  </si>
  <si>
    <t>0099756</t>
  </si>
  <si>
    <t>HŘEB KANYLOVANÝ FEMUR LATERÁLNÍ TITAN</t>
  </si>
  <si>
    <t>0099934</t>
  </si>
  <si>
    <t>ŠROUB SAMOVRTNÝ KANYLOVANÝ VELKÝ FRAGMENT TITAN</t>
  </si>
  <si>
    <t>0105749</t>
  </si>
  <si>
    <t>ŠROUB KORTIKÁLNÍ/HLADKÝ PRO FIXACI FRAK.V DIST.ČÁS</t>
  </si>
  <si>
    <t>0112062</t>
  </si>
  <si>
    <t>CERKLÁŽ - SYSTÉM MODULÁRNÍ CERKLÁŽE PRO STERNUM (M</t>
  </si>
  <si>
    <t>0151021</t>
  </si>
  <si>
    <t>0013054</t>
  </si>
  <si>
    <t>STAPLER KOŽNÍ, 35 NEREZ.OCEL. NÁPLNÍ PMW35,PMR35</t>
  </si>
  <si>
    <t>0048653</t>
  </si>
  <si>
    <t>PROSTŘEDEK HEMOSTATICKÝ - SURGICEL</t>
  </si>
  <si>
    <t>0097835</t>
  </si>
  <si>
    <t>DRÁT VODÍCÍ</t>
  </si>
  <si>
    <t>0073963</t>
  </si>
  <si>
    <t>0001223</t>
  </si>
  <si>
    <t>ŠROUB SAMOŘEZNÝ KORTIKÁLNÍ RUKA OCEL</t>
  </si>
  <si>
    <t>0081995</t>
  </si>
  <si>
    <t>NPWT-RENASYS EZ SBĚRNÁ NÁDOBA VELKÁ</t>
  </si>
  <si>
    <t>0082142</t>
  </si>
  <si>
    <t>NPWT-RENASYS F PŘEVAZOVÝ SET STŘEDNÍ M</t>
  </si>
  <si>
    <t>0054443</t>
  </si>
  <si>
    <t>OBĚH MIMOTĚLNÍ - OXYGENÁTOR-SADA PŘÍSLUŠENSTVÍ,ECM</t>
  </si>
  <si>
    <t>0053479</t>
  </si>
  <si>
    <t>RETRAKTOR SKLOPNÝ- ENDO RETRACT II 10MM</t>
  </si>
  <si>
    <t>0082141</t>
  </si>
  <si>
    <t>NPWT-RENASYS F PŘEVAZOVÝ SET MALÝ S</t>
  </si>
  <si>
    <t>0026142</t>
  </si>
  <si>
    <t>KANYLA TRACHEOSTOMICKÁ S NASTAVITELNÝM ÚCHYTEM</t>
  </si>
  <si>
    <t>0082143</t>
  </si>
  <si>
    <t>NPWT-RENASYS F PŘEVAZOVÝ SET VELKÝ L</t>
  </si>
  <si>
    <t>0073264</t>
  </si>
  <si>
    <t>0114292</t>
  </si>
  <si>
    <t>IMPLANTÁT SPINÁL.NÁHRADA MEZIOBRATL. FUSION CAGE K</t>
  </si>
  <si>
    <t>0114260</t>
  </si>
  <si>
    <t>IMPLANTÁT SPINÁLNÍ FIXAČNÍ SYSTÉM FJR HRUD/BED.ZAD</t>
  </si>
  <si>
    <t>0114261</t>
  </si>
  <si>
    <t>0114263</t>
  </si>
  <si>
    <t>0043968</t>
  </si>
  <si>
    <t>0002263</t>
  </si>
  <si>
    <t>FIXÁTOR ZEVNÍ JEDNOROVINNÝ TUBULÁRNÍ,SYNTHES KOSTI</t>
  </si>
  <si>
    <t>0114295</t>
  </si>
  <si>
    <t>IMPLANTÁT SPINÁL.NÁHRADA MEZIOBRATL. FUSION CAGE B</t>
  </si>
  <si>
    <t>0152127</t>
  </si>
  <si>
    <t>STAPLER LINEÁRNÍ S NOŽEM - LC6045 (PRO PZT 0152133</t>
  </si>
  <si>
    <t>0152130</t>
  </si>
  <si>
    <t>STAPLER LINEÁRNÍ S NOŽEM - LC8045 (PRO PZT 0152134</t>
  </si>
  <si>
    <t>0152124</t>
  </si>
  <si>
    <t>STAPLER CIRKULÁRNÍ ZAHNUTÝ - CSC 21/25/29/33</t>
  </si>
  <si>
    <t>0030261</t>
  </si>
  <si>
    <t>ŠROUB KORTIKÁLNÍ SAMOŘEZNÝ</t>
  </si>
  <si>
    <t>0114660</t>
  </si>
  <si>
    <t>IMPLANTÁT SPINÁL.NÁHRADA OBRATLOVÁ BIOLIGN HRUD/BE</t>
  </si>
  <si>
    <t>0141854</t>
  </si>
  <si>
    <t>OXYGENÁTOR CAPIOX,PŘÍSLUŠENSTVÍ</t>
  </si>
  <si>
    <t>0031470</t>
  </si>
  <si>
    <t>0170137</t>
  </si>
  <si>
    <t>NPWT-RENASYS GO SBĚRNÁ NÁDOBA VELKÁ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</si>
  <si>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</si>
  <si>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</si>
  <si>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</si>
  <si>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</si>
  <si>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</si>
  <si>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0142062</t>
  </si>
  <si>
    <t xml:space="preserve">IMPLANTÁT MAXILLOFACIÁLNÍ STŘEDNÍ OBLIČEJOVÁ ETÁŽ </t>
  </si>
  <si>
    <t>0114288</t>
  </si>
  <si>
    <t>0114289</t>
  </si>
  <si>
    <t>0142096</t>
  </si>
  <si>
    <t>0142063</t>
  </si>
  <si>
    <t>0114513</t>
  </si>
  <si>
    <t>DLAHA VORTEX DISTAL HUMERUS, OLECRANON, ANOD. TITA</t>
  </si>
  <si>
    <t>0114503</t>
  </si>
  <si>
    <t>ŠROUB VORTEX DISTAL RADIUS, CLAVICULA, DISTAL HUME</t>
  </si>
  <si>
    <t>0114511</t>
  </si>
  <si>
    <t xml:space="preserve">ŠROUB KORTIKÁLNÍ TX, CLAVICULA, DIST HUMERUS,DIST </t>
  </si>
  <si>
    <t>0114510</t>
  </si>
  <si>
    <t>ŠROUB VORTEX CLAVICULA,  DISTAL HUMERUS, DISTAL TI</t>
  </si>
  <si>
    <t>0151533</t>
  </si>
  <si>
    <t>ZÁSOBNÍK KLIPÚ TITANOVÝCH SMALL</t>
  </si>
  <si>
    <t>0142098</t>
  </si>
  <si>
    <t>0142105</t>
  </si>
  <si>
    <t>0142085</t>
  </si>
  <si>
    <t>0142089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</si>
  <si>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</si>
  <si>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</si>
  <si>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</si>
  <si>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</si>
  <si>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</si>
  <si>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0161007</t>
  </si>
  <si>
    <t>IMPLANTÁT SPINÁL.SYSTÉM SYNAPSE FIXAČ.VÍCEÚROVŇOVÝ</t>
  </si>
  <si>
    <t>0161010</t>
  </si>
  <si>
    <t>0056298</t>
  </si>
  <si>
    <t>0031497</t>
  </si>
  <si>
    <t>DLAHA LCP FEMUR DISTÁLNÍ VELKÝ FRAGMENT OCEL TITAN</t>
  </si>
  <si>
    <t>0200016</t>
  </si>
  <si>
    <t>IMPLANTÁT SPINÁLNÍ SYSTÉM HERO KRČNÍ PŘEDNÍ PŘÍSTU</t>
  </si>
  <si>
    <t>0200015</t>
  </si>
  <si>
    <t>0051397</t>
  </si>
  <si>
    <t>KATETR NEFROSTOMICKÝ,10F,MALECOT U-082210</t>
  </si>
  <si>
    <t>0114272</t>
  </si>
  <si>
    <t>0114271</t>
  </si>
  <si>
    <t>0046653</t>
  </si>
  <si>
    <t>OXYGENÁTOR-KANYLA VENÓZNÍ ME V XXXX</t>
  </si>
  <si>
    <t>0107352</t>
  </si>
  <si>
    <t>IMPLANTÁT MAXILLOFACIÁLNÍ CMF 1.5</t>
  </si>
  <si>
    <t>0107402</t>
  </si>
  <si>
    <t>0073263</t>
  </si>
  <si>
    <t>K-DRÁT MEDIN</t>
  </si>
  <si>
    <t>0194257</t>
  </si>
  <si>
    <t>ČIDLO PRO MĚŘENÍ NITROLEBNÍHO TLAKU NEUROVENT - BO</t>
  </si>
  <si>
    <t>0142607</t>
  </si>
  <si>
    <t>0055962</t>
  </si>
  <si>
    <t>PROTÉZA GORE-TEX CÉVNÍ TENKOSTĚNNÁ PRUŽNÁ ST0507</t>
  </si>
  <si>
    <t>0067208</t>
  </si>
  <si>
    <t>KANYLA TRACHEOSTOMICKÁ HI-LO NASTAVITELNÁ</t>
  </si>
  <si>
    <t>0001344</t>
  </si>
  <si>
    <t>DRÁT VODÍCÍ ZÁVITOVÝ OCEL</t>
  </si>
  <si>
    <t>0037276</t>
  </si>
  <si>
    <t>PROTÉZA GORE-TEX CÉVNÍ - PRUŽNÁ STANDARD</t>
  </si>
  <si>
    <t>00651</t>
  </si>
  <si>
    <t>OD TYPU 51 - PRO NEMOCNICE TYPU 3, (KATEGORIE 6) -</t>
  </si>
  <si>
    <t>00655</t>
  </si>
  <si>
    <t>OD TYPU 55 - PRO NEMOCNICE TYPU 3, (KATEGORIE 6) -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</si>
  <si>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</si>
  <si>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</si>
  <si>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</si>
  <si>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</si>
  <si>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</si>
  <si>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</si>
  <si>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04860</t>
  </si>
  <si>
    <t>IMOBILIZACE ČELISTÍ</t>
  </si>
  <si>
    <t>61129</t>
  </si>
  <si>
    <t>EXCIZE KOŽNÍ LÉZE, SUTURA OD 2 DO 10 CM</t>
  </si>
  <si>
    <t>63559</t>
  </si>
  <si>
    <t>PROBATORNÍ ABRAZE DUTINY DĚLOŽNÍ</t>
  </si>
  <si>
    <t>76397</t>
  </si>
  <si>
    <t>INCIZE A DRENÁŽ PERIURETRÁLNÍHO ABSCESU, HEMATOMU</t>
  </si>
  <si>
    <t>76559</t>
  </si>
  <si>
    <t>TRANSURETRÁLNÍ RESEKCE TUMORU MOČOVÉHO MĚCHÝŘE NAD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</si>
  <si>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</si>
  <si>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</si>
  <si>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</si>
  <si>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</si>
  <si>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</si>
  <si>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</si>
  <si>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</si>
  <si>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</si>
  <si>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</si>
  <si>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 xml:space="preserve">(DRG) DOBA TRVÁNÍ UMĚLÉ PLICNÍ VENTILACE VÍCE NEŽ </t>
  </si>
  <si>
    <t>99981</t>
  </si>
  <si>
    <t xml:space="preserve">(VZP) PACIENT HOSPITALIZOVANÝ V LŮŽKOVÉM ZAŘÍZENÍ </t>
  </si>
  <si>
    <t>76121</t>
  </si>
  <si>
    <t>NEFROSTOMOGRAM (JEN KLINICKÝ VÝKON)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</si>
  <si>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</si>
  <si>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</si>
  <si>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</si>
  <si>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</si>
  <si>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</si>
  <si>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</si>
  <si>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</si>
  <si>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76531</t>
  </si>
  <si>
    <t>CYSTOURETROSKOPIE</t>
  </si>
  <si>
    <t>90904</t>
  </si>
  <si>
    <t>76215</t>
  </si>
  <si>
    <t>KATETRIZACE URETERU, NEBO EXTRAKCE KONKREMENTU Z M</t>
  </si>
  <si>
    <t>00652</t>
  </si>
  <si>
    <t>OD TYPU 52 - PRO NEMOCNICE TYPU 3, (KATEGORIE 6) -</t>
  </si>
  <si>
    <t>76801</t>
  </si>
  <si>
    <t>POUŽITÍ TELEVIZNÍHO ŘETĚZCE PŘI ENDOSKOPICKÉM VÝKO</t>
  </si>
  <si>
    <t>78880</t>
  </si>
  <si>
    <t xml:space="preserve">PÉČE O DÁRCE ORGÁNU, SPOLUPRÁCE S TRANSPLANTAČNÍM </t>
  </si>
  <si>
    <t>65216</t>
  </si>
  <si>
    <t>ODSTRANĚNÍ DENTÁLNÍ DRÁTĚNÉ DLAHY Z VOLNÉ RUKY - J</t>
  </si>
  <si>
    <t>99980</t>
  </si>
  <si>
    <t>(DRG) PACIENT S DIAGNOSTIKOVANÝM POLYTRAUMATEM S I</t>
  </si>
  <si>
    <t>78816</t>
  </si>
  <si>
    <t>REKUPERACE KRVE</t>
  </si>
  <si>
    <t>78021</t>
  </si>
  <si>
    <t>KOMPLEXNÍ VYŠETŘENÍ ANESTEZIOLOGEM</t>
  </si>
  <si>
    <t>65211</t>
  </si>
  <si>
    <t>OŠETŘENÍ ZLOMENINY ČELISTI DESTIČKOVOU ŠROUBOVANOU</t>
  </si>
  <si>
    <t>65936</t>
  </si>
  <si>
    <t xml:space="preserve">REPOZICE ZLOMENINY ZYGOMATIKOMAXILÁRNÍHO KOMPLEXU </t>
  </si>
  <si>
    <t>90905</t>
  </si>
  <si>
    <t>56450</t>
  </si>
  <si>
    <t>MULTIMODÁLNÍ 24HODINOVÁ NEUROMONITORACE</t>
  </si>
  <si>
    <t>7U8</t>
  </si>
  <si>
    <t>0026139</t>
  </si>
  <si>
    <t>KANYLA TRACHEOSTOMICKÁ VOCALAID S NÍZKOTLAKOU MANŽ</t>
  </si>
  <si>
    <t>00620</t>
  </si>
  <si>
    <t>OŠETŘOVACÍ DEN DLOUHODOBÉ INTENZIVNÍ OŠETŘOVATELSK</t>
  </si>
  <si>
    <t>7D8</t>
  </si>
  <si>
    <t>0069502</t>
  </si>
  <si>
    <t>71625</t>
  </si>
  <si>
    <t>PŘEDNÍ TAMPONÁDA  NOSNÍ PROVEDENÁ OTORINOLARYNGOLO</t>
  </si>
  <si>
    <t>00617</t>
  </si>
  <si>
    <t xml:space="preserve">OŠETŘOVACÍ DEN NÁSLEDNÉ INTENZIVNÍ PÉČE (NIP) PRO </t>
  </si>
  <si>
    <t>00615</t>
  </si>
  <si>
    <t xml:space="preserve">OŠETŘOVACÍ DEN NÁSLEDNÉ VENTILAČNÍ PÉČE (NVP) PRO </t>
  </si>
  <si>
    <t>08</t>
  </si>
  <si>
    <t>78242</t>
  </si>
  <si>
    <t>09</t>
  </si>
  <si>
    <t>10</t>
  </si>
  <si>
    <t>78830</t>
  </si>
  <si>
    <t>ZAVEDENÍ INTRAJEJUNÁLNÍ SONDY PRO ENTERÁLNÍ VÝŽIVU</t>
  </si>
  <si>
    <t>02125</t>
  </si>
  <si>
    <t>OČKOVÁNÍ VČETNĚ OČKOVACÍ LÁTKY, KTERÁ JE HRAZENA Z</t>
  </si>
  <si>
    <t>04438</t>
  </si>
  <si>
    <t>(VZP) BONIFIKAČNÍ KÓD PRO ÚHRADU V OBORU STOMATOLO</t>
  </si>
  <si>
    <t>10437</t>
  </si>
  <si>
    <t>(VZP) DOSPÁVACÍ KÓD V OBORU STOMATOLOGIE PRO PACIE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</si>
  <si>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</si>
  <si>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</si>
  <si>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</si>
  <si>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</si>
  <si>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</si>
  <si>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</si>
  <si>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</si>
  <si>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</si>
  <si>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</si>
  <si>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</si>
  <si>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</si>
  <si>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</si>
  <si>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</si>
  <si>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</si>
  <si>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</si>
  <si>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</si>
  <si>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</si>
  <si>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</si>
  <si>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</si>
  <si>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</si>
  <si>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</si>
  <si>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</si>
  <si>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</si>
  <si>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</si>
  <si>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</si>
  <si>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</si>
  <si>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</si>
  <si>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</si>
  <si>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</si>
  <si>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</si>
  <si>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</si>
  <si>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</si>
  <si>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</si>
  <si>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</si>
  <si>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</si>
  <si>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</si>
  <si>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</si>
  <si>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</si>
  <si>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</si>
  <si>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</si>
  <si>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</si>
  <si>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01303</t>
  </si>
  <si>
    <t xml:space="preserve">PORUCHY A PORANĚNÍ MÍCHY S MCC             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</si>
  <si>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</si>
  <si>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</si>
  <si>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</si>
  <si>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</si>
  <si>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</si>
  <si>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</si>
  <si>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</si>
  <si>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</si>
  <si>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01413</t>
  </si>
  <si>
    <t xml:space="preserve">NETRAUMATICKÁ PORUCHA VĚDOMÍ A KÓMA S MCC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</si>
  <si>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</si>
  <si>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</si>
  <si>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</si>
  <si>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</si>
  <si>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03043</t>
  </si>
  <si>
    <t xml:space="preserve">VÝKONY NA ÚSTECH S MCC                                                                              </t>
  </si>
  <si>
    <t>03303</t>
  </si>
  <si>
    <t xml:space="preserve">MALIGNÍ ONEMOCNĚNÍ UCHA, NOSU, ÚST A HRDLA S MCC                                                    </t>
  </si>
  <si>
    <t>04013</t>
  </si>
  <si>
    <t xml:space="preserve">VELKÉ HRUDNÍ VÝKONY S MCC               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</si>
  <si>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</si>
  <si>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</si>
  <si>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</si>
  <si>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</si>
  <si>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</si>
  <si>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</si>
  <si>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</si>
  <si>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</si>
  <si>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</si>
  <si>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</si>
  <si>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</si>
  <si>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</si>
  <si>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05043</t>
  </si>
  <si>
    <t xml:space="preserve">VÝKONY NA SRDEČNÍ CHLOPNI BEZ SRDEČNÍ KATETRIZACE S MCC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</si>
  <si>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</si>
  <si>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</si>
  <si>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</si>
  <si>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</si>
  <si>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05233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</si>
  <si>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</si>
  <si>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</si>
  <si>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</si>
  <si>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05343</t>
  </si>
  <si>
    <t xml:space="preserve">AKUTNÍ A SUBAKUTNÍ ENDOKARDITIDA S MCC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</si>
  <si>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</si>
  <si>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</si>
  <si>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</si>
  <si>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</si>
  <si>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</si>
  <si>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</si>
  <si>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</si>
  <si>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</si>
  <si>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</si>
  <si>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</si>
  <si>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</si>
  <si>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</si>
  <si>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06103</t>
  </si>
  <si>
    <t xml:space="preserve">JINÉ VÝKONY PŘI PORUCHÁCH A ONEMOCNĚNÍCH TRÁVICÍHO SYSTÉMU S                                        </t>
  </si>
  <si>
    <t>06313</t>
  </si>
  <si>
    <t xml:space="preserve">PEPTICKÝ VŘED A GASTRITIDA S MCC                                                                    </t>
  </si>
  <si>
    <t>06323</t>
  </si>
  <si>
    <t xml:space="preserve">PORUCHY JÍCNU S MCC                                         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</si>
  <si>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</si>
  <si>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</si>
  <si>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</si>
  <si>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</si>
  <si>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08033</t>
  </si>
  <si>
    <t xml:space="preserve">FÚZE PÁTEŘE, NE PRO DEFORMITY S MCC                                                                 </t>
  </si>
  <si>
    <t>09333</t>
  </si>
  <si>
    <t xml:space="preserve">PORANĚNÍ KŮŽE, PODKOŽNÍ TKÁNĚ A PRSU S MCC                                                          </t>
  </si>
  <si>
    <t>11013</t>
  </si>
  <si>
    <t xml:space="preserve">TRANSPLANTACE LEDVIN S MCC   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</si>
  <si>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</si>
  <si>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</si>
  <si>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</si>
  <si>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</si>
  <si>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</si>
  <si>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</si>
  <si>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</si>
  <si>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</si>
  <si>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</si>
  <si>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</si>
  <si>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</si>
  <si>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</si>
  <si>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</si>
  <si>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</si>
  <si>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</si>
  <si>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</si>
  <si>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</si>
  <si>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</si>
  <si>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</si>
  <si>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</si>
  <si>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</si>
  <si>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</si>
  <si>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</si>
  <si>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</si>
  <si>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</si>
  <si>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</si>
  <si>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</si>
  <si>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 xml:space="preserve">DLOUHODOBÁ MECHANICKÁ VENTILACE PŘI POLYTRAUMATU &gt; 240 HODIN                                        </t>
  </si>
  <si>
    <t>25063</t>
  </si>
  <si>
    <t xml:space="preserve">DLOUHODOBÁ MECHANICKÁ VENTILACE PŘI POLYTRAUMATU S KRANIOTOMI                                       </t>
  </si>
  <si>
    <t>25073</t>
  </si>
  <si>
    <t xml:space="preserve">DLOUHODOBÁ MECHANICKÁ VENTILACE PŘI POLYTRAUMATU &gt; 96 HODIN (                                       </t>
  </si>
  <si>
    <t>25370</t>
  </si>
  <si>
    <t xml:space="preserve">ÚMRTÍ DO 5 DNÍ OD PŘÍJMU PŘI POLYTRAUMATU    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</si>
  <si>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</si>
  <si>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</si>
  <si>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</si>
  <si>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</si>
  <si>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</si>
  <si>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</si>
  <si>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</si>
  <si>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</si>
  <si>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</si>
  <si>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</si>
  <si>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</si>
  <si>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</si>
  <si>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</si>
  <si>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</si>
  <si>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</si>
  <si>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</si>
  <si>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</si>
  <si>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</si>
  <si>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</si>
  <si>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</si>
  <si>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</si>
  <si>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</si>
  <si>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</si>
  <si>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</si>
  <si>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</si>
  <si>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</si>
  <si>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</si>
  <si>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</si>
  <si>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</si>
  <si>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</si>
  <si>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0224707</t>
  </si>
  <si>
    <t>ULTRAVIST 370</t>
  </si>
  <si>
    <t>0002087</t>
  </si>
  <si>
    <t>18F-FDG</t>
  </si>
  <si>
    <t>47355</t>
  </si>
  <si>
    <t>HYBRIDNÍ VÝPOČETNÍ A POZITRONOVÁ EMISNÍ TOMOGRAFIE</t>
  </si>
  <si>
    <t>816</t>
  </si>
  <si>
    <t>94195</t>
  </si>
  <si>
    <t>SYNTÉZA cDNA REVERZNÍ TRANSKRIPCÍ</t>
  </si>
  <si>
    <t>94225</t>
  </si>
  <si>
    <t>IZOLACE A BANKING LIDSKÝCH NUKLEOVÝCH KYSELIN (DNA</t>
  </si>
  <si>
    <t>94337</t>
  </si>
  <si>
    <t>ANALÝZA LIDSKÉHO SOMATICKÉHO GENOMU METODOU KVANTI</t>
  </si>
  <si>
    <t>94239</t>
  </si>
  <si>
    <t>FRAGMENTAČNÍ ANALÝZA LIDSKÉHO SOMATICKÉHO GENOMU</t>
  </si>
  <si>
    <t>818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</si>
  <si>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</si>
  <si>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</si>
  <si>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</si>
  <si>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</si>
  <si>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</si>
  <si>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</si>
  <si>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</si>
  <si>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</si>
  <si>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</si>
  <si>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</si>
  <si>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</si>
  <si>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</si>
  <si>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</si>
  <si>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</si>
  <si>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</si>
  <si>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</si>
  <si>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</si>
  <si>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</si>
  <si>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</si>
  <si>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</si>
  <si>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</si>
  <si>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</si>
  <si>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</si>
  <si>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</si>
  <si>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</si>
  <si>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</si>
  <si>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</si>
  <si>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</si>
  <si>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</si>
  <si>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</si>
  <si>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</si>
  <si>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</si>
  <si>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</si>
  <si>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</si>
  <si>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</si>
  <si>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</si>
  <si>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</si>
  <si>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</si>
  <si>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</si>
  <si>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</si>
  <si>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</si>
  <si>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</si>
  <si>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</si>
  <si>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</si>
  <si>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</si>
  <si>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</si>
  <si>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</si>
  <si>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</si>
  <si>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</si>
  <si>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</si>
  <si>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</si>
  <si>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</si>
  <si>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</si>
  <si>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</si>
  <si>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</si>
  <si>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</si>
  <si>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</si>
  <si>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</si>
  <si>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</si>
  <si>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</si>
  <si>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</si>
  <si>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</si>
  <si>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</si>
  <si>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</si>
  <si>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</si>
  <si>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</si>
  <si>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</si>
  <si>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</si>
  <si>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</si>
  <si>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</si>
  <si>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</si>
  <si>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</si>
  <si>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96894</t>
  </si>
  <si>
    <t>STATIMOVÉ STANOVENÍ MOLEKULÁRNÍCH MARKERŮ HEMOSTÁZ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</si>
  <si>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</si>
  <si>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</si>
  <si>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</si>
  <si>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</si>
  <si>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</si>
  <si>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</si>
  <si>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</si>
  <si>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</si>
  <si>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</si>
  <si>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</si>
  <si>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</si>
  <si>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</si>
  <si>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</si>
  <si>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</si>
  <si>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</si>
  <si>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</si>
  <si>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</si>
  <si>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</si>
  <si>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</si>
  <si>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</si>
  <si>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</si>
  <si>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</si>
  <si>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</si>
  <si>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</si>
  <si>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</si>
  <si>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</si>
  <si>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</si>
  <si>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</si>
  <si>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</si>
  <si>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</si>
  <si>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</si>
  <si>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</si>
  <si>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</si>
  <si>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</si>
  <si>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</si>
  <si>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</si>
  <si>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</si>
  <si>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</si>
  <si>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</si>
  <si>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</si>
  <si>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</si>
  <si>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</si>
  <si>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</si>
  <si>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</si>
  <si>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</si>
  <si>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</si>
  <si>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</si>
  <si>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</si>
  <si>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</si>
  <si>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</si>
  <si>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</si>
  <si>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</si>
  <si>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</si>
  <si>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</si>
  <si>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</si>
  <si>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</si>
  <si>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</si>
  <si>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</si>
  <si>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</si>
  <si>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</si>
  <si>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</si>
  <si>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</si>
  <si>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</si>
  <si>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</si>
  <si>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</si>
  <si>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</si>
  <si>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</si>
  <si>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</si>
  <si>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</si>
  <si>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</si>
  <si>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</si>
  <si>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</si>
  <si>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</si>
  <si>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</si>
  <si>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</si>
  <si>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</si>
  <si>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</si>
  <si>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</si>
  <si>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</si>
  <si>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</si>
  <si>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</si>
  <si>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</si>
  <si>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</si>
  <si>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</si>
  <si>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</si>
  <si>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</si>
  <si>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</si>
  <si>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</si>
  <si>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</si>
  <si>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</si>
  <si>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</si>
  <si>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</si>
  <si>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</si>
  <si>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</si>
  <si>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</si>
  <si>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</si>
  <si>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</si>
  <si>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</si>
  <si>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</si>
  <si>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</si>
  <si>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</si>
  <si>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</si>
  <si>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</si>
  <si>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</si>
  <si>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</si>
  <si>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</si>
  <si>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</si>
  <si>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</si>
  <si>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</si>
  <si>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</si>
  <si>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</si>
  <si>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</si>
  <si>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</si>
  <si>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</si>
  <si>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</si>
  <si>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</si>
  <si>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</si>
  <si>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</si>
  <si>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</si>
  <si>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</si>
  <si>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</si>
  <si>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</si>
  <si>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</si>
  <si>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</si>
  <si>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</si>
  <si>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</si>
  <si>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</si>
  <si>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</si>
  <si>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</si>
  <si>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</si>
  <si>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</si>
  <si>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</si>
  <si>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</si>
  <si>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</si>
  <si>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</si>
  <si>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</si>
  <si>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</si>
  <si>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</si>
  <si>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</si>
  <si>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</si>
  <si>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</si>
  <si>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</si>
  <si>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</si>
  <si>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</si>
  <si>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</si>
  <si>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</si>
  <si>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</si>
  <si>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</si>
  <si>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</si>
  <si>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</si>
  <si>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</si>
  <si>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</si>
  <si>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</si>
  <si>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</si>
  <si>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</si>
  <si>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</si>
  <si>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</si>
  <si>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</si>
  <si>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</si>
  <si>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</si>
  <si>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</si>
  <si>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</si>
  <si>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</si>
  <si>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</si>
  <si>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91133</t>
  </si>
  <si>
    <t>STANOVENÍ IgM</t>
  </si>
  <si>
    <t>81533</t>
  </si>
  <si>
    <t>LIPÁZA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</si>
  <si>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</si>
  <si>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</si>
  <si>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</si>
  <si>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</si>
  <si>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</si>
  <si>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</si>
  <si>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</si>
  <si>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</si>
  <si>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</si>
  <si>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</si>
  <si>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</si>
  <si>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</si>
  <si>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</si>
  <si>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</si>
  <si>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</si>
  <si>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</si>
  <si>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</si>
  <si>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</si>
  <si>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</si>
  <si>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</si>
  <si>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</si>
  <si>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</si>
  <si>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</si>
  <si>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</si>
  <si>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</si>
  <si>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</si>
  <si>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</si>
  <si>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</si>
  <si>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</si>
  <si>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</si>
  <si>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</si>
  <si>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</si>
  <si>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</si>
  <si>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</si>
  <si>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</si>
  <si>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</si>
  <si>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</si>
  <si>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</si>
  <si>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</si>
  <si>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</si>
  <si>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81129</t>
  </si>
  <si>
    <t>BÍLKOVINA KVANTITATIVNĚ (MOČ, VÝPOTEK, CSF) STATIM</t>
  </si>
  <si>
    <t>81159</t>
  </si>
  <si>
    <t>CHOLINESTERÁZA STATIM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</si>
  <si>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</si>
  <si>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</si>
  <si>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</si>
  <si>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</si>
  <si>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</si>
  <si>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</si>
  <si>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81373</t>
  </si>
  <si>
    <t>KYSELINA CITRONOVÁ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</si>
  <si>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</si>
  <si>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</si>
  <si>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</si>
  <si>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</si>
  <si>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</si>
  <si>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</si>
  <si>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</si>
  <si>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</si>
  <si>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</si>
  <si>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</si>
  <si>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81753</t>
  </si>
  <si>
    <t>VYŠETŘENÍ AKTIVITY BIOTINIDÁZY V RÁMCI NOVOROZENEC</t>
  </si>
  <si>
    <t>81757</t>
  </si>
  <si>
    <t>SEMIKVANTITATIVNÍ FLUORIMETRICKÉ STANOVENÍ BIOTINI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</si>
  <si>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</si>
  <si>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</si>
  <si>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</si>
  <si>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</si>
  <si>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</si>
  <si>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</si>
  <si>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</si>
  <si>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</si>
  <si>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</si>
  <si>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34</t>
  </si>
  <si>
    <t>809</t>
  </si>
  <si>
    <t>0042433</t>
  </si>
  <si>
    <t>0042439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</si>
  <si>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</si>
  <si>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</si>
  <si>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</si>
  <si>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</si>
  <si>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</si>
  <si>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</si>
  <si>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</si>
  <si>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0093626</t>
  </si>
  <si>
    <t>0095607</t>
  </si>
  <si>
    <t>MICROPAQUE</t>
  </si>
  <si>
    <t>0151208</t>
  </si>
  <si>
    <t>0224716</t>
  </si>
  <si>
    <t>0224709</t>
  </si>
  <si>
    <t>0207733</t>
  </si>
  <si>
    <t>GADOVIST</t>
  </si>
  <si>
    <t>0207745</t>
  </si>
  <si>
    <t>0224696</t>
  </si>
  <si>
    <t>0224708</t>
  </si>
  <si>
    <t>0038462</t>
  </si>
  <si>
    <t>0038471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</si>
  <si>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</si>
  <si>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</si>
  <si>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</si>
  <si>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</si>
  <si>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</si>
  <si>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</si>
  <si>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</si>
  <si>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</si>
  <si>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0049439</t>
  </si>
  <si>
    <t>STENTGRAFT AORTÁLNÍ HRUDNÍ - ZENITH TX2 ZTEG-2P; T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</si>
  <si>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</si>
  <si>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</si>
  <si>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</si>
  <si>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</si>
  <si>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</si>
  <si>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</si>
  <si>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</si>
  <si>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</si>
  <si>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</si>
  <si>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</si>
  <si>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</si>
  <si>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</si>
  <si>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</si>
  <si>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</si>
  <si>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</si>
  <si>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</si>
  <si>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</si>
  <si>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</si>
  <si>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</si>
  <si>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</si>
  <si>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</si>
  <si>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</si>
  <si>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</si>
  <si>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</si>
  <si>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</si>
  <si>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</si>
  <si>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</si>
  <si>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</si>
  <si>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</si>
  <si>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</si>
  <si>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</si>
  <si>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</si>
  <si>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</si>
  <si>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</si>
  <si>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</si>
  <si>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</si>
  <si>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</si>
  <si>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</si>
  <si>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</si>
  <si>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</si>
  <si>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</si>
  <si>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</si>
  <si>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</si>
  <si>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</si>
  <si>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</si>
  <si>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</si>
  <si>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</si>
  <si>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</si>
  <si>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</si>
  <si>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</si>
  <si>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</si>
  <si>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</si>
  <si>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</si>
  <si>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</si>
  <si>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</si>
  <si>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</si>
  <si>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</si>
  <si>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0192089</t>
  </si>
  <si>
    <t>STENTGRAFT AORTÁLNÍ BŘIŠNÍ - ZENITH LP - BIFURKAČN</t>
  </si>
  <si>
    <t>0193339</t>
  </si>
  <si>
    <t>STENTGRAFT AORTÁLNÍ BŘIŠNÍ - ZENITH - NOHA SPIRÁLN</t>
  </si>
  <si>
    <t>0192083</t>
  </si>
  <si>
    <t>OKLUDER AVP - AMPLATZER</t>
  </si>
  <si>
    <t>0051244</t>
  </si>
  <si>
    <t>KATETR VODÍCÍ GUIDER</t>
  </si>
  <si>
    <t>0059796</t>
  </si>
  <si>
    <t>DRÁT VODÍCÍ ANGIODYN J3 SFC-FS 150-0,35</t>
  </si>
  <si>
    <t>0038891</t>
  </si>
  <si>
    <t>STENT PERIFERNÍ VASKULÁRNÍ -PALMAZŮV; BALONEXPANDI</t>
  </si>
  <si>
    <t>0057846</t>
  </si>
  <si>
    <t>TĚLÍSKO EMBOLIZAČNÍ HILAL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</si>
  <si>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</si>
  <si>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</si>
  <si>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</si>
  <si>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</si>
  <si>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</si>
  <si>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</si>
  <si>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</si>
  <si>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</si>
  <si>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0051321</t>
  </si>
  <si>
    <t>KATETR MĚŘÍCÍ ANGIOGRAFICKÝ</t>
  </si>
  <si>
    <t>0038497</t>
  </si>
  <si>
    <t>KATETR ANGIOGRAFICKÝ GLIDECATH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</si>
  <si>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</si>
  <si>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</si>
  <si>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</si>
  <si>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</si>
  <si>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</si>
  <si>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</si>
  <si>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0043993</t>
  </si>
  <si>
    <t>LEPIDLO TKÁŇOVÉ,HISTOACRYL -1050052, 1050060</t>
  </si>
  <si>
    <t>0192117</t>
  </si>
  <si>
    <t xml:space="preserve">KATETR DIAGNOSTICKÝ HYDROFILNÍ 4,5 F,BENTSON 1,2, </t>
  </si>
  <si>
    <t>0049253</t>
  </si>
  <si>
    <t>INDEFLÁTOR - ZAŘÍZENÍ INSUFLAČNÍ</t>
  </si>
  <si>
    <t>0152785</t>
  </si>
  <si>
    <t>STENTGRAFT AORTÁLNÍ HRUDNÍ - ZENITH TX2 DISSECTION</t>
  </si>
  <si>
    <t>0026398</t>
  </si>
  <si>
    <t>JEHLA BIOPTICKÁ SILENT (NEW)</t>
  </si>
  <si>
    <t>0152139</t>
  </si>
  <si>
    <t>DRÁT VODÍCÍ PERIFERNÍ, KORONÁRNÍ - ACCOAT SELDINGE</t>
  </si>
  <si>
    <t>0049606</t>
  </si>
  <si>
    <t>SADA AG - JEHLA,VODIČ,DILATÁTOR -  VENA-STICK</t>
  </si>
  <si>
    <t>0152042</t>
  </si>
  <si>
    <t xml:space="preserve">SPIRÁLA EMBOLIZAČNÍ -INTRAKRANIÁLNÍ,TARGET XL 360 </t>
  </si>
  <si>
    <t>0038498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</si>
  <si>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</si>
  <si>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</si>
  <si>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</si>
  <si>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</si>
  <si>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</si>
  <si>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</si>
  <si>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</si>
  <si>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</si>
  <si>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</si>
  <si>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</si>
  <si>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</si>
  <si>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</si>
  <si>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</si>
  <si>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</si>
  <si>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</si>
  <si>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</si>
  <si>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</si>
  <si>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</si>
  <si>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</si>
  <si>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</si>
  <si>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</si>
  <si>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</si>
  <si>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</si>
  <si>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</si>
  <si>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</si>
  <si>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</si>
  <si>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</si>
  <si>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</si>
  <si>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</si>
  <si>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</si>
  <si>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</si>
  <si>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</si>
  <si>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</si>
  <si>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</si>
  <si>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</si>
  <si>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</si>
  <si>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</si>
  <si>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</si>
  <si>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</si>
  <si>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</si>
  <si>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</si>
  <si>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</si>
  <si>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</si>
  <si>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</si>
  <si>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</si>
  <si>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</si>
  <si>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</si>
  <si>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</si>
  <si>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</si>
  <si>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</si>
  <si>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</si>
  <si>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</si>
  <si>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</si>
  <si>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</si>
  <si>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</si>
  <si>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</si>
  <si>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</si>
  <si>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</si>
  <si>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</si>
  <si>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</si>
  <si>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</si>
  <si>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</si>
  <si>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</si>
  <si>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</si>
  <si>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</si>
  <si>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</si>
  <si>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</si>
  <si>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</si>
  <si>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</si>
  <si>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</si>
  <si>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</si>
  <si>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</si>
  <si>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</si>
  <si>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</si>
  <si>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</si>
  <si>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</si>
  <si>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</si>
  <si>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</si>
  <si>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</si>
  <si>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89141</t>
  </si>
  <si>
    <t>VYŠETŘENÍ DOLNÍCH KONČETIN VCELKU JEDNÍM RENTGENOV</t>
  </si>
  <si>
    <t>89421</t>
  </si>
  <si>
    <t>MĚŘENÍ TLAKU PŘI ANGIOGRAFII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</si>
  <si>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</si>
  <si>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</si>
  <si>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</si>
  <si>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</si>
  <si>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</si>
  <si>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</si>
  <si>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</si>
  <si>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</si>
  <si>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</si>
  <si>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</si>
  <si>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</si>
  <si>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</si>
  <si>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</si>
  <si>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</si>
  <si>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</si>
  <si>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</si>
  <si>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</si>
  <si>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</si>
  <si>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</si>
  <si>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</si>
  <si>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</si>
  <si>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</si>
  <si>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</si>
  <si>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</si>
  <si>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</si>
  <si>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</si>
  <si>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</si>
  <si>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</si>
  <si>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</si>
  <si>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</si>
  <si>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</si>
  <si>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</si>
  <si>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</si>
  <si>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</si>
  <si>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</si>
  <si>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</si>
  <si>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</si>
  <si>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</si>
  <si>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</si>
  <si>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</si>
  <si>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</si>
  <si>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</si>
  <si>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</si>
  <si>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</si>
  <si>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</si>
  <si>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</si>
  <si>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</si>
  <si>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</si>
  <si>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</si>
  <si>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</si>
  <si>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</si>
  <si>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</si>
  <si>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</si>
  <si>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</si>
  <si>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</si>
  <si>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</si>
  <si>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</si>
  <si>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</si>
  <si>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</si>
  <si>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</si>
  <si>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</si>
  <si>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</si>
  <si>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</si>
  <si>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</si>
  <si>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</si>
  <si>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</si>
  <si>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</si>
  <si>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</si>
  <si>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</si>
  <si>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</si>
  <si>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</si>
  <si>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</si>
  <si>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</si>
  <si>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</si>
  <si>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</si>
  <si>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</si>
  <si>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</si>
  <si>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</si>
  <si>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</si>
  <si>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</si>
  <si>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</si>
  <si>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</si>
  <si>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</si>
  <si>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</si>
  <si>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</si>
  <si>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</si>
  <si>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</si>
  <si>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</si>
  <si>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</si>
  <si>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</si>
  <si>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</si>
  <si>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</si>
  <si>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</si>
  <si>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</si>
  <si>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</si>
  <si>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</si>
  <si>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</si>
  <si>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</si>
  <si>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</si>
  <si>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</si>
  <si>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</si>
  <si>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</si>
  <si>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</si>
  <si>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</si>
  <si>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</si>
  <si>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</si>
  <si>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</si>
  <si>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</si>
  <si>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</si>
  <si>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</si>
  <si>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</si>
  <si>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</si>
  <si>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</si>
  <si>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</si>
  <si>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</si>
  <si>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</si>
  <si>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</si>
  <si>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</si>
  <si>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</si>
  <si>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</si>
  <si>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</si>
  <si>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</si>
  <si>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</si>
  <si>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</si>
  <si>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</si>
  <si>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</si>
  <si>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</si>
  <si>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</si>
  <si>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</si>
  <si>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</si>
  <si>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</si>
  <si>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</si>
  <si>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</si>
  <si>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</si>
  <si>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</si>
  <si>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</si>
  <si>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</si>
  <si>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</si>
  <si>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</si>
  <si>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</si>
  <si>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</si>
  <si>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</si>
  <si>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</si>
  <si>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</si>
  <si>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</si>
  <si>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</si>
  <si>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</si>
  <si>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</si>
  <si>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</si>
  <si>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</si>
  <si>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</si>
  <si>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</si>
  <si>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</si>
  <si>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</si>
  <si>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</si>
  <si>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</si>
  <si>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</si>
  <si>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</si>
  <si>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86213</t>
  </si>
  <si>
    <t>URČOVÁNÍ HLA ANTIGENŮ I. TŘÍDY - KOMBINOVANÝ SET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</si>
  <si>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</si>
  <si>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</si>
  <si>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</si>
  <si>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</si>
  <si>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</si>
  <si>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</si>
  <si>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</si>
  <si>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</si>
  <si>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</si>
  <si>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</si>
  <si>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</si>
  <si>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</si>
  <si>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</si>
  <si>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</si>
  <si>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</si>
  <si>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</si>
  <si>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</si>
  <si>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</si>
  <si>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</si>
  <si>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</si>
  <si>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</si>
  <si>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</si>
  <si>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</si>
  <si>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</si>
  <si>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</si>
  <si>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</si>
  <si>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91427</t>
  </si>
  <si>
    <t>IZOLACE MONONUKLEÁRŮ Z PERIFERNÍ KRVE GRADIENTOVOU</t>
  </si>
  <si>
    <t>91431</t>
  </si>
  <si>
    <t>ZVLÁŠTĚ NÁROČNÉ IZOLACE BUNĚK GRADIENTOVOU CENTRIF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</si>
  <si>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</si>
  <si>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</si>
  <si>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</si>
  <si>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</si>
  <si>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</si>
  <si>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</si>
  <si>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>94191</t>
  </si>
  <si>
    <t>FOTOGRAFIE GELU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</si>
  <si>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</si>
  <si>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</si>
  <si>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</si>
  <si>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</si>
  <si>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</si>
  <si>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</si>
  <si>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</si>
  <si>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</si>
  <si>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</si>
  <si>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</si>
  <si>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</si>
  <si>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</si>
  <si>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</si>
  <si>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</si>
  <si>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</si>
  <si>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</si>
  <si>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</si>
  <si>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</si>
  <si>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</si>
  <si>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</si>
  <si>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</si>
  <si>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</si>
  <si>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</si>
  <si>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</si>
  <si>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91269</t>
  </si>
  <si>
    <t>STANOVENÍ ANTI U1-RNP Ab ELISA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</si>
  <si>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</si>
  <si>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</si>
  <si>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</si>
  <si>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</si>
  <si>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</si>
  <si>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</si>
  <si>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86415</t>
  </si>
  <si>
    <t>SCREENING PROTILÁTEK NA PANELU 100 DÁRCŮ POMOCÍ DT</t>
  </si>
  <si>
    <t>91579</t>
  </si>
  <si>
    <t>MOLEKULÁRNĚ GENETICKÁ TYPIZACE JEDNOHO HLA GENU (L</t>
  </si>
  <si>
    <t>91575</t>
  </si>
  <si>
    <t>STANOVENÍ TRYPTÁZY METODOU ENZYMOVÉ ANALÝZY EIA</t>
  </si>
  <si>
    <t>44</t>
  </si>
  <si>
    <t>Zdravotní výkony (vybraných odborností) vyžádané pro pacienty hospitalizované na vlastním pracovišti - orientační přehled</t>
  </si>
  <si>
    <t>TISS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</si>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</sst>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71" fillId="0" borderId="154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0.19731296209626148</c:v>
                </c:pt>
                <c:pt idx="1">
                  <c:v>0.24573840081736806</c:v>
                </c:pt>
                <c:pt idx="2">
                  <c:v>0.25270509623922754</c:v>
                </c:pt>
                <c:pt idx="3">
                  <c:v>0.20585239975103251</c:v>
                </c:pt>
                <c:pt idx="4">
                  <c:v>0.20415534023977491</c:v>
                </c:pt>
                <c:pt idx="5">
                  <c:v>0.20351810073980658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0.59450171821305842</c:v>
                </c:pt>
                <c:pt idx="1">
                  <c:v>0.54395604395604391</c:v>
                </c:pt>
                <c:pt idx="2">
                  <c:v>0.5869175627240143</c:v>
                </c:pt>
                <c:pt idx="3">
                  <c:v>0.58110367892976589</c:v>
                </c:pt>
                <c:pt idx="4">
                  <c:v>0.55876288659793816</c:v>
                </c:pt>
                <c:pt idx="5">
                  <c:v>0.58743331357439244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1" totalsRowShown="0" headerRowDxfId="116" tableBorderDxfId="115">
  <autoFilter ref="A7:S21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89" totalsRowShown="0">
  <autoFilter ref="C3:S8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2405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3783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3784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3837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4962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4987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5032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5165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5167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6113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6250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7069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571B4F7D-AD52-4D57-BF4D-4BE2484F166E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1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2405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710.4</v>
      </c>
      <c r="G3" s="47">
        <f>SUBTOTAL(9,G6:G1048576)</f>
        <v>92544.406000000017</v>
      </c>
      <c r="H3" s="48">
        <f>IF(M3=0,0,G3/M3)</f>
        <v>3.1265541134589001E-2</v>
      </c>
      <c r="I3" s="47">
        <f>SUBTOTAL(9,I6:I1048576)</f>
        <v>8561.6583333333328</v>
      </c>
      <c r="J3" s="47">
        <f>SUBTOTAL(9,J6:J1048576)</f>
        <v>2867404.5551142003</v>
      </c>
      <c r="K3" s="48">
        <f>IF(M3=0,0,J3/M3)</f>
        <v>0.96873445886541099</v>
      </c>
      <c r="L3" s="47">
        <f>SUBTOTAL(9,L6:L1048576)</f>
        <v>9272.0583333333325</v>
      </c>
      <c r="M3" s="49">
        <f>SUBTOTAL(9,M6:M1048576)</f>
        <v>2959948.9611142003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590</v>
      </c>
      <c r="B6" s="723" t="s">
        <v>1982</v>
      </c>
      <c r="C6" s="723" t="s">
        <v>1983</v>
      </c>
      <c r="D6" s="723" t="s">
        <v>1131</v>
      </c>
      <c r="E6" s="723" t="s">
        <v>1984</v>
      </c>
      <c r="F6" s="727"/>
      <c r="G6" s="727"/>
      <c r="H6" s="747">
        <v>0</v>
      </c>
      <c r="I6" s="727">
        <v>1</v>
      </c>
      <c r="J6" s="727">
        <v>49.32</v>
      </c>
      <c r="K6" s="747">
        <v>1</v>
      </c>
      <c r="L6" s="727">
        <v>1</v>
      </c>
      <c r="M6" s="728">
        <v>49.32</v>
      </c>
    </row>
    <row r="7" spans="1:13" ht="14.45" customHeight="1" x14ac:dyDescent="0.2">
      <c r="A7" s="729" t="s">
        <v>590</v>
      </c>
      <c r="B7" s="730" t="s">
        <v>1985</v>
      </c>
      <c r="C7" s="730" t="s">
        <v>1986</v>
      </c>
      <c r="D7" s="730" t="s">
        <v>674</v>
      </c>
      <c r="E7" s="730" t="s">
        <v>1987</v>
      </c>
      <c r="F7" s="734"/>
      <c r="G7" s="734"/>
      <c r="H7" s="748">
        <v>0</v>
      </c>
      <c r="I7" s="734">
        <v>6</v>
      </c>
      <c r="J7" s="734">
        <v>223.08000000000004</v>
      </c>
      <c r="K7" s="748">
        <v>1</v>
      </c>
      <c r="L7" s="734">
        <v>6</v>
      </c>
      <c r="M7" s="735">
        <v>223.08000000000004</v>
      </c>
    </row>
    <row r="8" spans="1:13" ht="14.45" customHeight="1" x14ac:dyDescent="0.2">
      <c r="A8" s="729" t="s">
        <v>590</v>
      </c>
      <c r="B8" s="730" t="s">
        <v>1985</v>
      </c>
      <c r="C8" s="730" t="s">
        <v>1988</v>
      </c>
      <c r="D8" s="730" t="s">
        <v>704</v>
      </c>
      <c r="E8" s="730" t="s">
        <v>1989</v>
      </c>
      <c r="F8" s="734"/>
      <c r="G8" s="734"/>
      <c r="H8" s="748">
        <v>0</v>
      </c>
      <c r="I8" s="734">
        <v>10</v>
      </c>
      <c r="J8" s="734">
        <v>648.99999999999989</v>
      </c>
      <c r="K8" s="748">
        <v>1</v>
      </c>
      <c r="L8" s="734">
        <v>10</v>
      </c>
      <c r="M8" s="735">
        <v>648.99999999999989</v>
      </c>
    </row>
    <row r="9" spans="1:13" ht="14.45" customHeight="1" x14ac:dyDescent="0.2">
      <c r="A9" s="729" t="s">
        <v>590</v>
      </c>
      <c r="B9" s="730" t="s">
        <v>1990</v>
      </c>
      <c r="C9" s="730" t="s">
        <v>1991</v>
      </c>
      <c r="D9" s="730" t="s">
        <v>1992</v>
      </c>
      <c r="E9" s="730" t="s">
        <v>1993</v>
      </c>
      <c r="F9" s="734"/>
      <c r="G9" s="734"/>
      <c r="H9" s="748">
        <v>0</v>
      </c>
      <c r="I9" s="734">
        <v>6</v>
      </c>
      <c r="J9" s="734">
        <v>660</v>
      </c>
      <c r="K9" s="748">
        <v>1</v>
      </c>
      <c r="L9" s="734">
        <v>6</v>
      </c>
      <c r="M9" s="735">
        <v>660</v>
      </c>
    </row>
    <row r="10" spans="1:13" ht="14.45" customHeight="1" x14ac:dyDescent="0.2">
      <c r="A10" s="729" t="s">
        <v>590</v>
      </c>
      <c r="B10" s="730" t="s">
        <v>1994</v>
      </c>
      <c r="C10" s="730" t="s">
        <v>1995</v>
      </c>
      <c r="D10" s="730" t="s">
        <v>700</v>
      </c>
      <c r="E10" s="730" t="s">
        <v>1996</v>
      </c>
      <c r="F10" s="734"/>
      <c r="G10" s="734"/>
      <c r="H10" s="748">
        <v>0</v>
      </c>
      <c r="I10" s="734">
        <v>8</v>
      </c>
      <c r="J10" s="734">
        <v>358.26999999999992</v>
      </c>
      <c r="K10" s="748">
        <v>1</v>
      </c>
      <c r="L10" s="734">
        <v>8</v>
      </c>
      <c r="M10" s="735">
        <v>358.26999999999992</v>
      </c>
    </row>
    <row r="11" spans="1:13" ht="14.45" customHeight="1" x14ac:dyDescent="0.2">
      <c r="A11" s="729" t="s">
        <v>590</v>
      </c>
      <c r="B11" s="730" t="s">
        <v>1997</v>
      </c>
      <c r="C11" s="730" t="s">
        <v>1998</v>
      </c>
      <c r="D11" s="730" t="s">
        <v>1999</v>
      </c>
      <c r="E11" s="730" t="s">
        <v>2000</v>
      </c>
      <c r="F11" s="734"/>
      <c r="G11" s="734"/>
      <c r="H11" s="748">
        <v>0</v>
      </c>
      <c r="I11" s="734">
        <v>1</v>
      </c>
      <c r="J11" s="734">
        <v>466.68</v>
      </c>
      <c r="K11" s="748">
        <v>1</v>
      </c>
      <c r="L11" s="734">
        <v>1</v>
      </c>
      <c r="M11" s="735">
        <v>466.68</v>
      </c>
    </row>
    <row r="12" spans="1:13" ht="14.45" customHeight="1" x14ac:dyDescent="0.2">
      <c r="A12" s="729" t="s">
        <v>590</v>
      </c>
      <c r="B12" s="730" t="s">
        <v>1997</v>
      </c>
      <c r="C12" s="730" t="s">
        <v>2001</v>
      </c>
      <c r="D12" s="730" t="s">
        <v>1999</v>
      </c>
      <c r="E12" s="730" t="s">
        <v>2002</v>
      </c>
      <c r="F12" s="734"/>
      <c r="G12" s="734"/>
      <c r="H12" s="748">
        <v>0</v>
      </c>
      <c r="I12" s="734">
        <v>1</v>
      </c>
      <c r="J12" s="734">
        <v>155.56200000000001</v>
      </c>
      <c r="K12" s="748">
        <v>1</v>
      </c>
      <c r="L12" s="734">
        <v>1</v>
      </c>
      <c r="M12" s="735">
        <v>155.56200000000001</v>
      </c>
    </row>
    <row r="13" spans="1:13" ht="14.45" customHeight="1" x14ac:dyDescent="0.2">
      <c r="A13" s="729" t="s">
        <v>590</v>
      </c>
      <c r="B13" s="730" t="s">
        <v>1997</v>
      </c>
      <c r="C13" s="730" t="s">
        <v>2003</v>
      </c>
      <c r="D13" s="730" t="s">
        <v>1999</v>
      </c>
      <c r="E13" s="730" t="s">
        <v>2004</v>
      </c>
      <c r="F13" s="734"/>
      <c r="G13" s="734"/>
      <c r="H13" s="748">
        <v>0</v>
      </c>
      <c r="I13" s="734">
        <v>1</v>
      </c>
      <c r="J13" s="734">
        <v>236.78</v>
      </c>
      <c r="K13" s="748">
        <v>1</v>
      </c>
      <c r="L13" s="734">
        <v>1</v>
      </c>
      <c r="M13" s="735">
        <v>236.78</v>
      </c>
    </row>
    <row r="14" spans="1:13" ht="14.45" customHeight="1" x14ac:dyDescent="0.2">
      <c r="A14" s="729" t="s">
        <v>590</v>
      </c>
      <c r="B14" s="730" t="s">
        <v>1997</v>
      </c>
      <c r="C14" s="730" t="s">
        <v>2005</v>
      </c>
      <c r="D14" s="730" t="s">
        <v>1999</v>
      </c>
      <c r="E14" s="730" t="s">
        <v>2000</v>
      </c>
      <c r="F14" s="734"/>
      <c r="G14" s="734"/>
      <c r="H14" s="748">
        <v>0</v>
      </c>
      <c r="I14" s="734">
        <v>3</v>
      </c>
      <c r="J14" s="734">
        <v>1399.7600000000002</v>
      </c>
      <c r="K14" s="748">
        <v>1</v>
      </c>
      <c r="L14" s="734">
        <v>3</v>
      </c>
      <c r="M14" s="735">
        <v>1399.7600000000002</v>
      </c>
    </row>
    <row r="15" spans="1:13" ht="14.45" customHeight="1" x14ac:dyDescent="0.2">
      <c r="A15" s="729" t="s">
        <v>595</v>
      </c>
      <c r="B15" s="730" t="s">
        <v>2006</v>
      </c>
      <c r="C15" s="730" t="s">
        <v>2007</v>
      </c>
      <c r="D15" s="730" t="s">
        <v>2008</v>
      </c>
      <c r="E15" s="730" t="s">
        <v>2009</v>
      </c>
      <c r="F15" s="734"/>
      <c r="G15" s="734"/>
      <c r="H15" s="748">
        <v>0</v>
      </c>
      <c r="I15" s="734">
        <v>1030</v>
      </c>
      <c r="J15" s="734">
        <v>17080.400000000001</v>
      </c>
      <c r="K15" s="748">
        <v>1</v>
      </c>
      <c r="L15" s="734">
        <v>1030</v>
      </c>
      <c r="M15" s="735">
        <v>17080.400000000001</v>
      </c>
    </row>
    <row r="16" spans="1:13" ht="14.45" customHeight="1" x14ac:dyDescent="0.2">
      <c r="A16" s="729" t="s">
        <v>595</v>
      </c>
      <c r="B16" s="730" t="s">
        <v>2006</v>
      </c>
      <c r="C16" s="730" t="s">
        <v>2010</v>
      </c>
      <c r="D16" s="730" t="s">
        <v>2008</v>
      </c>
      <c r="E16" s="730" t="s">
        <v>2011</v>
      </c>
      <c r="F16" s="734"/>
      <c r="G16" s="734"/>
      <c r="H16" s="748">
        <v>0</v>
      </c>
      <c r="I16" s="734">
        <v>1</v>
      </c>
      <c r="J16" s="734">
        <v>12.21</v>
      </c>
      <c r="K16" s="748">
        <v>1</v>
      </c>
      <c r="L16" s="734">
        <v>1</v>
      </c>
      <c r="M16" s="735">
        <v>12.21</v>
      </c>
    </row>
    <row r="17" spans="1:13" ht="14.45" customHeight="1" x14ac:dyDescent="0.2">
      <c r="A17" s="729" t="s">
        <v>595</v>
      </c>
      <c r="B17" s="730" t="s">
        <v>2006</v>
      </c>
      <c r="C17" s="730" t="s">
        <v>2012</v>
      </c>
      <c r="D17" s="730" t="s">
        <v>2008</v>
      </c>
      <c r="E17" s="730" t="s">
        <v>2013</v>
      </c>
      <c r="F17" s="734"/>
      <c r="G17" s="734"/>
      <c r="H17" s="748">
        <v>0</v>
      </c>
      <c r="I17" s="734">
        <v>1</v>
      </c>
      <c r="J17" s="734">
        <v>43.260000000000005</v>
      </c>
      <c r="K17" s="748">
        <v>1</v>
      </c>
      <c r="L17" s="734">
        <v>1</v>
      </c>
      <c r="M17" s="735">
        <v>43.260000000000005</v>
      </c>
    </row>
    <row r="18" spans="1:13" ht="14.45" customHeight="1" x14ac:dyDescent="0.2">
      <c r="A18" s="729" t="s">
        <v>595</v>
      </c>
      <c r="B18" s="730" t="s">
        <v>2014</v>
      </c>
      <c r="C18" s="730" t="s">
        <v>2015</v>
      </c>
      <c r="D18" s="730" t="s">
        <v>1059</v>
      </c>
      <c r="E18" s="730" t="s">
        <v>1060</v>
      </c>
      <c r="F18" s="734"/>
      <c r="G18" s="734"/>
      <c r="H18" s="748">
        <v>0</v>
      </c>
      <c r="I18" s="734">
        <v>2</v>
      </c>
      <c r="J18" s="734">
        <v>246.33999999999997</v>
      </c>
      <c r="K18" s="748">
        <v>1</v>
      </c>
      <c r="L18" s="734">
        <v>2</v>
      </c>
      <c r="M18" s="735">
        <v>246.33999999999997</v>
      </c>
    </row>
    <row r="19" spans="1:13" ht="14.45" customHeight="1" x14ac:dyDescent="0.2">
      <c r="A19" s="729" t="s">
        <v>595</v>
      </c>
      <c r="B19" s="730" t="s">
        <v>2016</v>
      </c>
      <c r="C19" s="730" t="s">
        <v>2017</v>
      </c>
      <c r="D19" s="730" t="s">
        <v>2018</v>
      </c>
      <c r="E19" s="730" t="s">
        <v>2019</v>
      </c>
      <c r="F19" s="734"/>
      <c r="G19" s="734"/>
      <c r="H19" s="748">
        <v>0</v>
      </c>
      <c r="I19" s="734">
        <v>4</v>
      </c>
      <c r="J19" s="734">
        <v>1095.5999457653938</v>
      </c>
      <c r="K19" s="748">
        <v>1</v>
      </c>
      <c r="L19" s="734">
        <v>4</v>
      </c>
      <c r="M19" s="735">
        <v>1095.5999457653938</v>
      </c>
    </row>
    <row r="20" spans="1:13" ht="14.45" customHeight="1" x14ac:dyDescent="0.2">
      <c r="A20" s="729" t="s">
        <v>595</v>
      </c>
      <c r="B20" s="730" t="s">
        <v>2020</v>
      </c>
      <c r="C20" s="730" t="s">
        <v>2021</v>
      </c>
      <c r="D20" s="730" t="s">
        <v>2022</v>
      </c>
      <c r="E20" s="730" t="s">
        <v>2023</v>
      </c>
      <c r="F20" s="734"/>
      <c r="G20" s="734"/>
      <c r="H20" s="748">
        <v>0</v>
      </c>
      <c r="I20" s="734">
        <v>66</v>
      </c>
      <c r="J20" s="734">
        <v>26893.460000000003</v>
      </c>
      <c r="K20" s="748">
        <v>1</v>
      </c>
      <c r="L20" s="734">
        <v>66</v>
      </c>
      <c r="M20" s="735">
        <v>26893.460000000003</v>
      </c>
    </row>
    <row r="21" spans="1:13" ht="14.45" customHeight="1" x14ac:dyDescent="0.2">
      <c r="A21" s="729" t="s">
        <v>595</v>
      </c>
      <c r="B21" s="730" t="s">
        <v>2024</v>
      </c>
      <c r="C21" s="730" t="s">
        <v>2025</v>
      </c>
      <c r="D21" s="730" t="s">
        <v>943</v>
      </c>
      <c r="E21" s="730" t="s">
        <v>2026</v>
      </c>
      <c r="F21" s="734"/>
      <c r="G21" s="734"/>
      <c r="H21" s="748">
        <v>0</v>
      </c>
      <c r="I21" s="734">
        <v>11</v>
      </c>
      <c r="J21" s="734">
        <v>36300</v>
      </c>
      <c r="K21" s="748">
        <v>1</v>
      </c>
      <c r="L21" s="734">
        <v>11</v>
      </c>
      <c r="M21" s="735">
        <v>36300</v>
      </c>
    </row>
    <row r="22" spans="1:13" ht="14.45" customHeight="1" x14ac:dyDescent="0.2">
      <c r="A22" s="729" t="s">
        <v>595</v>
      </c>
      <c r="B22" s="730" t="s">
        <v>2027</v>
      </c>
      <c r="C22" s="730" t="s">
        <v>2028</v>
      </c>
      <c r="D22" s="730" t="s">
        <v>2029</v>
      </c>
      <c r="E22" s="730" t="s">
        <v>2030</v>
      </c>
      <c r="F22" s="734"/>
      <c r="G22" s="734"/>
      <c r="H22" s="748">
        <v>0</v>
      </c>
      <c r="I22" s="734">
        <v>1</v>
      </c>
      <c r="J22" s="734">
        <v>138.95000000000002</v>
      </c>
      <c r="K22" s="748">
        <v>1</v>
      </c>
      <c r="L22" s="734">
        <v>1</v>
      </c>
      <c r="M22" s="735">
        <v>138.95000000000002</v>
      </c>
    </row>
    <row r="23" spans="1:13" ht="14.45" customHeight="1" x14ac:dyDescent="0.2">
      <c r="A23" s="729" t="s">
        <v>595</v>
      </c>
      <c r="B23" s="730" t="s">
        <v>2031</v>
      </c>
      <c r="C23" s="730" t="s">
        <v>2032</v>
      </c>
      <c r="D23" s="730" t="s">
        <v>1214</v>
      </c>
      <c r="E23" s="730" t="s">
        <v>1215</v>
      </c>
      <c r="F23" s="734">
        <v>1</v>
      </c>
      <c r="G23" s="734">
        <v>119.05</v>
      </c>
      <c r="H23" s="748">
        <v>1</v>
      </c>
      <c r="I23" s="734"/>
      <c r="J23" s="734"/>
      <c r="K23" s="748">
        <v>0</v>
      </c>
      <c r="L23" s="734">
        <v>1</v>
      </c>
      <c r="M23" s="735">
        <v>119.05</v>
      </c>
    </row>
    <row r="24" spans="1:13" ht="14.45" customHeight="1" x14ac:dyDescent="0.2">
      <c r="A24" s="729" t="s">
        <v>595</v>
      </c>
      <c r="B24" s="730" t="s">
        <v>2033</v>
      </c>
      <c r="C24" s="730" t="s">
        <v>2034</v>
      </c>
      <c r="D24" s="730" t="s">
        <v>838</v>
      </c>
      <c r="E24" s="730" t="s">
        <v>2035</v>
      </c>
      <c r="F24" s="734"/>
      <c r="G24" s="734"/>
      <c r="H24" s="748">
        <v>0</v>
      </c>
      <c r="I24" s="734">
        <v>88</v>
      </c>
      <c r="J24" s="734">
        <v>11293.09</v>
      </c>
      <c r="K24" s="748">
        <v>1</v>
      </c>
      <c r="L24" s="734">
        <v>88</v>
      </c>
      <c r="M24" s="735">
        <v>11293.09</v>
      </c>
    </row>
    <row r="25" spans="1:13" ht="14.45" customHeight="1" x14ac:dyDescent="0.2">
      <c r="A25" s="729" t="s">
        <v>595</v>
      </c>
      <c r="B25" s="730" t="s">
        <v>2033</v>
      </c>
      <c r="C25" s="730" t="s">
        <v>2036</v>
      </c>
      <c r="D25" s="730" t="s">
        <v>838</v>
      </c>
      <c r="E25" s="730" t="s">
        <v>2037</v>
      </c>
      <c r="F25" s="734"/>
      <c r="G25" s="734"/>
      <c r="H25" s="748">
        <v>0</v>
      </c>
      <c r="I25" s="734">
        <v>1</v>
      </c>
      <c r="J25" s="734">
        <v>45.28</v>
      </c>
      <c r="K25" s="748">
        <v>1</v>
      </c>
      <c r="L25" s="734">
        <v>1</v>
      </c>
      <c r="M25" s="735">
        <v>45.28</v>
      </c>
    </row>
    <row r="26" spans="1:13" ht="14.45" customHeight="1" x14ac:dyDescent="0.2">
      <c r="A26" s="729" t="s">
        <v>595</v>
      </c>
      <c r="B26" s="730" t="s">
        <v>1982</v>
      </c>
      <c r="C26" s="730" t="s">
        <v>2038</v>
      </c>
      <c r="D26" s="730" t="s">
        <v>1131</v>
      </c>
      <c r="E26" s="730" t="s">
        <v>2039</v>
      </c>
      <c r="F26" s="734"/>
      <c r="G26" s="734"/>
      <c r="H26" s="748">
        <v>0</v>
      </c>
      <c r="I26" s="734">
        <v>735</v>
      </c>
      <c r="J26" s="734">
        <v>181251.00053202178</v>
      </c>
      <c r="K26" s="748">
        <v>1</v>
      </c>
      <c r="L26" s="734">
        <v>735</v>
      </c>
      <c r="M26" s="735">
        <v>181251.00053202178</v>
      </c>
    </row>
    <row r="27" spans="1:13" ht="14.45" customHeight="1" x14ac:dyDescent="0.2">
      <c r="A27" s="729" t="s">
        <v>595</v>
      </c>
      <c r="B27" s="730" t="s">
        <v>2040</v>
      </c>
      <c r="C27" s="730" t="s">
        <v>2041</v>
      </c>
      <c r="D27" s="730" t="s">
        <v>948</v>
      </c>
      <c r="E27" s="730" t="s">
        <v>949</v>
      </c>
      <c r="F27" s="734"/>
      <c r="G27" s="734"/>
      <c r="H27" s="748">
        <v>0</v>
      </c>
      <c r="I27" s="734">
        <v>19</v>
      </c>
      <c r="J27" s="734">
        <v>766.65000000000009</v>
      </c>
      <c r="K27" s="748">
        <v>1</v>
      </c>
      <c r="L27" s="734">
        <v>19</v>
      </c>
      <c r="M27" s="735">
        <v>766.65000000000009</v>
      </c>
    </row>
    <row r="28" spans="1:13" ht="14.45" customHeight="1" x14ac:dyDescent="0.2">
      <c r="A28" s="729" t="s">
        <v>595</v>
      </c>
      <c r="B28" s="730" t="s">
        <v>2040</v>
      </c>
      <c r="C28" s="730" t="s">
        <v>2042</v>
      </c>
      <c r="D28" s="730" t="s">
        <v>948</v>
      </c>
      <c r="E28" s="730" t="s">
        <v>949</v>
      </c>
      <c r="F28" s="734"/>
      <c r="G28" s="734"/>
      <c r="H28" s="748">
        <v>0</v>
      </c>
      <c r="I28" s="734">
        <v>21</v>
      </c>
      <c r="J28" s="734">
        <v>847.87</v>
      </c>
      <c r="K28" s="748">
        <v>1</v>
      </c>
      <c r="L28" s="734">
        <v>21</v>
      </c>
      <c r="M28" s="735">
        <v>847.87</v>
      </c>
    </row>
    <row r="29" spans="1:13" ht="14.45" customHeight="1" x14ac:dyDescent="0.2">
      <c r="A29" s="729" t="s">
        <v>595</v>
      </c>
      <c r="B29" s="730" t="s">
        <v>2040</v>
      </c>
      <c r="C29" s="730" t="s">
        <v>2043</v>
      </c>
      <c r="D29" s="730" t="s">
        <v>945</v>
      </c>
      <c r="E29" s="730" t="s">
        <v>2044</v>
      </c>
      <c r="F29" s="734"/>
      <c r="G29" s="734"/>
      <c r="H29" s="748">
        <v>0</v>
      </c>
      <c r="I29" s="734">
        <v>2</v>
      </c>
      <c r="J29" s="734">
        <v>63.220000000000013</v>
      </c>
      <c r="K29" s="748">
        <v>1</v>
      </c>
      <c r="L29" s="734">
        <v>2</v>
      </c>
      <c r="M29" s="735">
        <v>63.220000000000013</v>
      </c>
    </row>
    <row r="30" spans="1:13" ht="14.45" customHeight="1" x14ac:dyDescent="0.2">
      <c r="A30" s="729" t="s">
        <v>595</v>
      </c>
      <c r="B30" s="730" t="s">
        <v>2040</v>
      </c>
      <c r="C30" s="730" t="s">
        <v>2045</v>
      </c>
      <c r="D30" s="730" t="s">
        <v>945</v>
      </c>
      <c r="E30" s="730" t="s">
        <v>2046</v>
      </c>
      <c r="F30" s="734"/>
      <c r="G30" s="734"/>
      <c r="H30" s="748">
        <v>0</v>
      </c>
      <c r="I30" s="734">
        <v>1</v>
      </c>
      <c r="J30" s="734">
        <v>58.14</v>
      </c>
      <c r="K30" s="748">
        <v>1</v>
      </c>
      <c r="L30" s="734">
        <v>1</v>
      </c>
      <c r="M30" s="735">
        <v>58.14</v>
      </c>
    </row>
    <row r="31" spans="1:13" ht="14.45" customHeight="1" x14ac:dyDescent="0.2">
      <c r="A31" s="729" t="s">
        <v>595</v>
      </c>
      <c r="B31" s="730" t="s">
        <v>2047</v>
      </c>
      <c r="C31" s="730" t="s">
        <v>2048</v>
      </c>
      <c r="D31" s="730" t="s">
        <v>984</v>
      </c>
      <c r="E31" s="730" t="s">
        <v>2049</v>
      </c>
      <c r="F31" s="734"/>
      <c r="G31" s="734"/>
      <c r="H31" s="748">
        <v>0</v>
      </c>
      <c r="I31" s="734">
        <v>11</v>
      </c>
      <c r="J31" s="734">
        <v>677.8599999999999</v>
      </c>
      <c r="K31" s="748">
        <v>1</v>
      </c>
      <c r="L31" s="734">
        <v>11</v>
      </c>
      <c r="M31" s="735">
        <v>677.8599999999999</v>
      </c>
    </row>
    <row r="32" spans="1:13" ht="14.45" customHeight="1" x14ac:dyDescent="0.2">
      <c r="A32" s="729" t="s">
        <v>595</v>
      </c>
      <c r="B32" s="730" t="s">
        <v>2047</v>
      </c>
      <c r="C32" s="730" t="s">
        <v>2050</v>
      </c>
      <c r="D32" s="730" t="s">
        <v>984</v>
      </c>
      <c r="E32" s="730" t="s">
        <v>2051</v>
      </c>
      <c r="F32" s="734"/>
      <c r="G32" s="734"/>
      <c r="H32" s="748">
        <v>0</v>
      </c>
      <c r="I32" s="734">
        <v>11</v>
      </c>
      <c r="J32" s="734">
        <v>661.03000000000009</v>
      </c>
      <c r="K32" s="748">
        <v>1</v>
      </c>
      <c r="L32" s="734">
        <v>11</v>
      </c>
      <c r="M32" s="735">
        <v>661.03000000000009</v>
      </c>
    </row>
    <row r="33" spans="1:13" ht="14.45" customHeight="1" x14ac:dyDescent="0.2">
      <c r="A33" s="729" t="s">
        <v>595</v>
      </c>
      <c r="B33" s="730" t="s">
        <v>2052</v>
      </c>
      <c r="C33" s="730" t="s">
        <v>2053</v>
      </c>
      <c r="D33" s="730" t="s">
        <v>771</v>
      </c>
      <c r="E33" s="730" t="s">
        <v>772</v>
      </c>
      <c r="F33" s="734"/>
      <c r="G33" s="734"/>
      <c r="H33" s="748">
        <v>0</v>
      </c>
      <c r="I33" s="734">
        <v>1</v>
      </c>
      <c r="J33" s="734">
        <v>204.69000000000003</v>
      </c>
      <c r="K33" s="748">
        <v>1</v>
      </c>
      <c r="L33" s="734">
        <v>1</v>
      </c>
      <c r="M33" s="735">
        <v>204.69000000000003</v>
      </c>
    </row>
    <row r="34" spans="1:13" ht="14.45" customHeight="1" x14ac:dyDescent="0.2">
      <c r="A34" s="729" t="s">
        <v>595</v>
      </c>
      <c r="B34" s="730" t="s">
        <v>2052</v>
      </c>
      <c r="C34" s="730" t="s">
        <v>2054</v>
      </c>
      <c r="D34" s="730" t="s">
        <v>769</v>
      </c>
      <c r="E34" s="730" t="s">
        <v>770</v>
      </c>
      <c r="F34" s="734"/>
      <c r="G34" s="734"/>
      <c r="H34" s="748">
        <v>0</v>
      </c>
      <c r="I34" s="734">
        <v>30</v>
      </c>
      <c r="J34" s="734">
        <v>2650.2000000000003</v>
      </c>
      <c r="K34" s="748">
        <v>1</v>
      </c>
      <c r="L34" s="734">
        <v>30</v>
      </c>
      <c r="M34" s="735">
        <v>2650.2000000000003</v>
      </c>
    </row>
    <row r="35" spans="1:13" ht="14.45" customHeight="1" x14ac:dyDescent="0.2">
      <c r="A35" s="729" t="s">
        <v>595</v>
      </c>
      <c r="B35" s="730" t="s">
        <v>2052</v>
      </c>
      <c r="C35" s="730" t="s">
        <v>2055</v>
      </c>
      <c r="D35" s="730" t="s">
        <v>2056</v>
      </c>
      <c r="E35" s="730" t="s">
        <v>2057</v>
      </c>
      <c r="F35" s="734">
        <v>1</v>
      </c>
      <c r="G35" s="734">
        <v>108.99999999999999</v>
      </c>
      <c r="H35" s="748">
        <v>1</v>
      </c>
      <c r="I35" s="734"/>
      <c r="J35" s="734"/>
      <c r="K35" s="748">
        <v>0</v>
      </c>
      <c r="L35" s="734">
        <v>1</v>
      </c>
      <c r="M35" s="735">
        <v>108.99999999999999</v>
      </c>
    </row>
    <row r="36" spans="1:13" ht="14.45" customHeight="1" x14ac:dyDescent="0.2">
      <c r="A36" s="729" t="s">
        <v>595</v>
      </c>
      <c r="B36" s="730" t="s">
        <v>2058</v>
      </c>
      <c r="C36" s="730" t="s">
        <v>2059</v>
      </c>
      <c r="D36" s="730" t="s">
        <v>779</v>
      </c>
      <c r="E36" s="730" t="s">
        <v>780</v>
      </c>
      <c r="F36" s="734"/>
      <c r="G36" s="734"/>
      <c r="H36" s="748">
        <v>0</v>
      </c>
      <c r="I36" s="734">
        <v>1</v>
      </c>
      <c r="J36" s="734">
        <v>52.239999999999995</v>
      </c>
      <c r="K36" s="748">
        <v>1</v>
      </c>
      <c r="L36" s="734">
        <v>1</v>
      </c>
      <c r="M36" s="735">
        <v>52.239999999999995</v>
      </c>
    </row>
    <row r="37" spans="1:13" ht="14.45" customHeight="1" x14ac:dyDescent="0.2">
      <c r="A37" s="729" t="s">
        <v>595</v>
      </c>
      <c r="B37" s="730" t="s">
        <v>2060</v>
      </c>
      <c r="C37" s="730" t="s">
        <v>2061</v>
      </c>
      <c r="D37" s="730" t="s">
        <v>2062</v>
      </c>
      <c r="E37" s="730" t="s">
        <v>2063</v>
      </c>
      <c r="F37" s="734"/>
      <c r="G37" s="734"/>
      <c r="H37" s="748">
        <v>0</v>
      </c>
      <c r="I37" s="734">
        <v>1</v>
      </c>
      <c r="J37" s="734">
        <v>15</v>
      </c>
      <c r="K37" s="748">
        <v>1</v>
      </c>
      <c r="L37" s="734">
        <v>1</v>
      </c>
      <c r="M37" s="735">
        <v>15</v>
      </c>
    </row>
    <row r="38" spans="1:13" ht="14.45" customHeight="1" x14ac:dyDescent="0.2">
      <c r="A38" s="729" t="s">
        <v>595</v>
      </c>
      <c r="B38" s="730" t="s">
        <v>2064</v>
      </c>
      <c r="C38" s="730" t="s">
        <v>2065</v>
      </c>
      <c r="D38" s="730" t="s">
        <v>1043</v>
      </c>
      <c r="E38" s="730" t="s">
        <v>1044</v>
      </c>
      <c r="F38" s="734"/>
      <c r="G38" s="734"/>
      <c r="H38" s="748">
        <v>0</v>
      </c>
      <c r="I38" s="734">
        <v>1</v>
      </c>
      <c r="J38" s="734">
        <v>89.51</v>
      </c>
      <c r="K38" s="748">
        <v>1</v>
      </c>
      <c r="L38" s="734">
        <v>1</v>
      </c>
      <c r="M38" s="735">
        <v>89.51</v>
      </c>
    </row>
    <row r="39" spans="1:13" ht="14.45" customHeight="1" x14ac:dyDescent="0.2">
      <c r="A39" s="729" t="s">
        <v>595</v>
      </c>
      <c r="B39" s="730" t="s">
        <v>2066</v>
      </c>
      <c r="C39" s="730" t="s">
        <v>2067</v>
      </c>
      <c r="D39" s="730" t="s">
        <v>1182</v>
      </c>
      <c r="E39" s="730" t="s">
        <v>2068</v>
      </c>
      <c r="F39" s="734"/>
      <c r="G39" s="734"/>
      <c r="H39" s="748">
        <v>0</v>
      </c>
      <c r="I39" s="734">
        <v>1</v>
      </c>
      <c r="J39" s="734">
        <v>188.82</v>
      </c>
      <c r="K39" s="748">
        <v>1</v>
      </c>
      <c r="L39" s="734">
        <v>1</v>
      </c>
      <c r="M39" s="735">
        <v>188.82</v>
      </c>
    </row>
    <row r="40" spans="1:13" ht="14.45" customHeight="1" x14ac:dyDescent="0.2">
      <c r="A40" s="729" t="s">
        <v>595</v>
      </c>
      <c r="B40" s="730" t="s">
        <v>2069</v>
      </c>
      <c r="C40" s="730" t="s">
        <v>2070</v>
      </c>
      <c r="D40" s="730" t="s">
        <v>2071</v>
      </c>
      <c r="E40" s="730" t="s">
        <v>2072</v>
      </c>
      <c r="F40" s="734"/>
      <c r="G40" s="734"/>
      <c r="H40" s="748">
        <v>0</v>
      </c>
      <c r="I40" s="734">
        <v>1</v>
      </c>
      <c r="J40" s="734">
        <v>200.95999999999998</v>
      </c>
      <c r="K40" s="748">
        <v>1</v>
      </c>
      <c r="L40" s="734">
        <v>1</v>
      </c>
      <c r="M40" s="735">
        <v>200.95999999999998</v>
      </c>
    </row>
    <row r="41" spans="1:13" ht="14.45" customHeight="1" x14ac:dyDescent="0.2">
      <c r="A41" s="729" t="s">
        <v>595</v>
      </c>
      <c r="B41" s="730" t="s">
        <v>2073</v>
      </c>
      <c r="C41" s="730" t="s">
        <v>2074</v>
      </c>
      <c r="D41" s="730" t="s">
        <v>2075</v>
      </c>
      <c r="E41" s="730" t="s">
        <v>2076</v>
      </c>
      <c r="F41" s="734"/>
      <c r="G41" s="734"/>
      <c r="H41" s="748">
        <v>0</v>
      </c>
      <c r="I41" s="734">
        <v>1</v>
      </c>
      <c r="J41" s="734">
        <v>254.25</v>
      </c>
      <c r="K41" s="748">
        <v>1</v>
      </c>
      <c r="L41" s="734">
        <v>1</v>
      </c>
      <c r="M41" s="735">
        <v>254.25</v>
      </c>
    </row>
    <row r="42" spans="1:13" ht="14.45" customHeight="1" x14ac:dyDescent="0.2">
      <c r="A42" s="729" t="s">
        <v>595</v>
      </c>
      <c r="B42" s="730" t="s">
        <v>2077</v>
      </c>
      <c r="C42" s="730" t="s">
        <v>2078</v>
      </c>
      <c r="D42" s="730" t="s">
        <v>1080</v>
      </c>
      <c r="E42" s="730" t="s">
        <v>2079</v>
      </c>
      <c r="F42" s="734"/>
      <c r="G42" s="734"/>
      <c r="H42" s="748">
        <v>0</v>
      </c>
      <c r="I42" s="734">
        <v>1</v>
      </c>
      <c r="J42" s="734">
        <v>52.590000000000018</v>
      </c>
      <c r="K42" s="748">
        <v>1</v>
      </c>
      <c r="L42" s="734">
        <v>1</v>
      </c>
      <c r="M42" s="735">
        <v>52.590000000000018</v>
      </c>
    </row>
    <row r="43" spans="1:13" ht="14.45" customHeight="1" x14ac:dyDescent="0.2">
      <c r="A43" s="729" t="s">
        <v>595</v>
      </c>
      <c r="B43" s="730" t="s">
        <v>2080</v>
      </c>
      <c r="C43" s="730" t="s">
        <v>2081</v>
      </c>
      <c r="D43" s="730" t="s">
        <v>2082</v>
      </c>
      <c r="E43" s="730" t="s">
        <v>2083</v>
      </c>
      <c r="F43" s="734"/>
      <c r="G43" s="734"/>
      <c r="H43" s="748">
        <v>0</v>
      </c>
      <c r="I43" s="734">
        <v>1</v>
      </c>
      <c r="J43" s="734">
        <v>176.91</v>
      </c>
      <c r="K43" s="748">
        <v>1</v>
      </c>
      <c r="L43" s="734">
        <v>1</v>
      </c>
      <c r="M43" s="735">
        <v>176.91</v>
      </c>
    </row>
    <row r="44" spans="1:13" ht="14.45" customHeight="1" x14ac:dyDescent="0.2">
      <c r="A44" s="729" t="s">
        <v>595</v>
      </c>
      <c r="B44" s="730" t="s">
        <v>2084</v>
      </c>
      <c r="C44" s="730" t="s">
        <v>2085</v>
      </c>
      <c r="D44" s="730" t="s">
        <v>2086</v>
      </c>
      <c r="E44" s="730" t="s">
        <v>2087</v>
      </c>
      <c r="F44" s="734"/>
      <c r="G44" s="734"/>
      <c r="H44" s="748">
        <v>0</v>
      </c>
      <c r="I44" s="734">
        <v>5</v>
      </c>
      <c r="J44" s="734">
        <v>6875</v>
      </c>
      <c r="K44" s="748">
        <v>1</v>
      </c>
      <c r="L44" s="734">
        <v>5</v>
      </c>
      <c r="M44" s="735">
        <v>6875</v>
      </c>
    </row>
    <row r="45" spans="1:13" ht="14.45" customHeight="1" x14ac:dyDescent="0.2">
      <c r="A45" s="729" t="s">
        <v>595</v>
      </c>
      <c r="B45" s="730" t="s">
        <v>1985</v>
      </c>
      <c r="C45" s="730" t="s">
        <v>1988</v>
      </c>
      <c r="D45" s="730" t="s">
        <v>704</v>
      </c>
      <c r="E45" s="730" t="s">
        <v>1989</v>
      </c>
      <c r="F45" s="734"/>
      <c r="G45" s="734"/>
      <c r="H45" s="748">
        <v>0</v>
      </c>
      <c r="I45" s="734">
        <v>106</v>
      </c>
      <c r="J45" s="734">
        <v>6879.4</v>
      </c>
      <c r="K45" s="748">
        <v>1</v>
      </c>
      <c r="L45" s="734">
        <v>106</v>
      </c>
      <c r="M45" s="735">
        <v>6879.4</v>
      </c>
    </row>
    <row r="46" spans="1:13" ht="14.45" customHeight="1" x14ac:dyDescent="0.2">
      <c r="A46" s="729" t="s">
        <v>595</v>
      </c>
      <c r="B46" s="730" t="s">
        <v>1985</v>
      </c>
      <c r="C46" s="730" t="s">
        <v>2088</v>
      </c>
      <c r="D46" s="730" t="s">
        <v>704</v>
      </c>
      <c r="E46" s="730" t="s">
        <v>2089</v>
      </c>
      <c r="F46" s="734"/>
      <c r="G46" s="734"/>
      <c r="H46" s="748">
        <v>0</v>
      </c>
      <c r="I46" s="734">
        <v>10</v>
      </c>
      <c r="J46" s="734">
        <v>703.30000000000018</v>
      </c>
      <c r="K46" s="748">
        <v>1</v>
      </c>
      <c r="L46" s="734">
        <v>10</v>
      </c>
      <c r="M46" s="735">
        <v>703.30000000000018</v>
      </c>
    </row>
    <row r="47" spans="1:13" ht="14.45" customHeight="1" x14ac:dyDescent="0.2">
      <c r="A47" s="729" t="s">
        <v>595</v>
      </c>
      <c r="B47" s="730" t="s">
        <v>2090</v>
      </c>
      <c r="C47" s="730" t="s">
        <v>2091</v>
      </c>
      <c r="D47" s="730" t="s">
        <v>2092</v>
      </c>
      <c r="E47" s="730" t="s">
        <v>2093</v>
      </c>
      <c r="F47" s="734"/>
      <c r="G47" s="734"/>
      <c r="H47" s="748">
        <v>0</v>
      </c>
      <c r="I47" s="734">
        <v>5</v>
      </c>
      <c r="J47" s="734">
        <v>490.04999999999995</v>
      </c>
      <c r="K47" s="748">
        <v>1</v>
      </c>
      <c r="L47" s="734">
        <v>5</v>
      </c>
      <c r="M47" s="735">
        <v>490.04999999999995</v>
      </c>
    </row>
    <row r="48" spans="1:13" ht="14.45" customHeight="1" x14ac:dyDescent="0.2">
      <c r="A48" s="729" t="s">
        <v>595</v>
      </c>
      <c r="B48" s="730" t="s">
        <v>2090</v>
      </c>
      <c r="C48" s="730" t="s">
        <v>2094</v>
      </c>
      <c r="D48" s="730" t="s">
        <v>923</v>
      </c>
      <c r="E48" s="730" t="s">
        <v>924</v>
      </c>
      <c r="F48" s="734"/>
      <c r="G48" s="734"/>
      <c r="H48" s="748">
        <v>0</v>
      </c>
      <c r="I48" s="734">
        <v>1</v>
      </c>
      <c r="J48" s="734">
        <v>78.67</v>
      </c>
      <c r="K48" s="748">
        <v>1</v>
      </c>
      <c r="L48" s="734">
        <v>1</v>
      </c>
      <c r="M48" s="735">
        <v>78.67</v>
      </c>
    </row>
    <row r="49" spans="1:13" ht="14.45" customHeight="1" x14ac:dyDescent="0.2">
      <c r="A49" s="729" t="s">
        <v>595</v>
      </c>
      <c r="B49" s="730" t="s">
        <v>2090</v>
      </c>
      <c r="C49" s="730" t="s">
        <v>2095</v>
      </c>
      <c r="D49" s="730" t="s">
        <v>923</v>
      </c>
      <c r="E49" s="730" t="s">
        <v>925</v>
      </c>
      <c r="F49" s="734"/>
      <c r="G49" s="734"/>
      <c r="H49" s="748">
        <v>0</v>
      </c>
      <c r="I49" s="734">
        <v>2</v>
      </c>
      <c r="J49" s="734">
        <v>261.95999999999987</v>
      </c>
      <c r="K49" s="748">
        <v>1</v>
      </c>
      <c r="L49" s="734">
        <v>2</v>
      </c>
      <c r="M49" s="735">
        <v>261.95999999999987</v>
      </c>
    </row>
    <row r="50" spans="1:13" ht="14.45" customHeight="1" x14ac:dyDescent="0.2">
      <c r="A50" s="729" t="s">
        <v>595</v>
      </c>
      <c r="B50" s="730" t="s">
        <v>2090</v>
      </c>
      <c r="C50" s="730" t="s">
        <v>2096</v>
      </c>
      <c r="D50" s="730" t="s">
        <v>923</v>
      </c>
      <c r="E50" s="730" t="s">
        <v>2097</v>
      </c>
      <c r="F50" s="734"/>
      <c r="G50" s="734"/>
      <c r="H50" s="748">
        <v>0</v>
      </c>
      <c r="I50" s="734">
        <v>1</v>
      </c>
      <c r="J50" s="734">
        <v>61.039999999999985</v>
      </c>
      <c r="K50" s="748">
        <v>1</v>
      </c>
      <c r="L50" s="734">
        <v>1</v>
      </c>
      <c r="M50" s="735">
        <v>61.039999999999985</v>
      </c>
    </row>
    <row r="51" spans="1:13" ht="14.45" customHeight="1" x14ac:dyDescent="0.2">
      <c r="A51" s="729" t="s">
        <v>595</v>
      </c>
      <c r="B51" s="730" t="s">
        <v>2098</v>
      </c>
      <c r="C51" s="730" t="s">
        <v>2099</v>
      </c>
      <c r="D51" s="730" t="s">
        <v>2100</v>
      </c>
      <c r="E51" s="730" t="s">
        <v>2101</v>
      </c>
      <c r="F51" s="734"/>
      <c r="G51" s="734"/>
      <c r="H51" s="748">
        <v>0</v>
      </c>
      <c r="I51" s="734">
        <v>22</v>
      </c>
      <c r="J51" s="734">
        <v>49230.05999999999</v>
      </c>
      <c r="K51" s="748">
        <v>1</v>
      </c>
      <c r="L51" s="734">
        <v>22</v>
      </c>
      <c r="M51" s="735">
        <v>49230.05999999999</v>
      </c>
    </row>
    <row r="52" spans="1:13" ht="14.45" customHeight="1" x14ac:dyDescent="0.2">
      <c r="A52" s="729" t="s">
        <v>595</v>
      </c>
      <c r="B52" s="730" t="s">
        <v>2102</v>
      </c>
      <c r="C52" s="730" t="s">
        <v>2103</v>
      </c>
      <c r="D52" s="730" t="s">
        <v>2104</v>
      </c>
      <c r="E52" s="730" t="s">
        <v>2105</v>
      </c>
      <c r="F52" s="734">
        <v>120</v>
      </c>
      <c r="G52" s="734">
        <v>12753.39</v>
      </c>
      <c r="H52" s="748">
        <v>1</v>
      </c>
      <c r="I52" s="734"/>
      <c r="J52" s="734"/>
      <c r="K52" s="748">
        <v>0</v>
      </c>
      <c r="L52" s="734">
        <v>120</v>
      </c>
      <c r="M52" s="735">
        <v>12753.39</v>
      </c>
    </row>
    <row r="53" spans="1:13" ht="14.45" customHeight="1" x14ac:dyDescent="0.2">
      <c r="A53" s="729" t="s">
        <v>595</v>
      </c>
      <c r="B53" s="730" t="s">
        <v>2106</v>
      </c>
      <c r="C53" s="730" t="s">
        <v>2107</v>
      </c>
      <c r="D53" s="730" t="s">
        <v>2108</v>
      </c>
      <c r="E53" s="730" t="s">
        <v>2109</v>
      </c>
      <c r="F53" s="734">
        <v>15</v>
      </c>
      <c r="G53" s="734">
        <v>6251.6999999999989</v>
      </c>
      <c r="H53" s="748">
        <v>1</v>
      </c>
      <c r="I53" s="734"/>
      <c r="J53" s="734"/>
      <c r="K53" s="748">
        <v>0</v>
      </c>
      <c r="L53" s="734">
        <v>15</v>
      </c>
      <c r="M53" s="735">
        <v>6251.6999999999989</v>
      </c>
    </row>
    <row r="54" spans="1:13" ht="14.45" customHeight="1" x14ac:dyDescent="0.2">
      <c r="A54" s="729" t="s">
        <v>595</v>
      </c>
      <c r="B54" s="730" t="s">
        <v>2106</v>
      </c>
      <c r="C54" s="730" t="s">
        <v>2110</v>
      </c>
      <c r="D54" s="730" t="s">
        <v>1419</v>
      </c>
      <c r="E54" s="730" t="s">
        <v>2111</v>
      </c>
      <c r="F54" s="734"/>
      <c r="G54" s="734"/>
      <c r="H54" s="748">
        <v>0</v>
      </c>
      <c r="I54" s="734">
        <v>2</v>
      </c>
      <c r="J54" s="734">
        <v>227.5</v>
      </c>
      <c r="K54" s="748">
        <v>1</v>
      </c>
      <c r="L54" s="734">
        <v>2</v>
      </c>
      <c r="M54" s="735">
        <v>227.5</v>
      </c>
    </row>
    <row r="55" spans="1:13" ht="14.45" customHeight="1" x14ac:dyDescent="0.2">
      <c r="A55" s="729" t="s">
        <v>595</v>
      </c>
      <c r="B55" s="730" t="s">
        <v>2112</v>
      </c>
      <c r="C55" s="730" t="s">
        <v>2113</v>
      </c>
      <c r="D55" s="730" t="s">
        <v>2114</v>
      </c>
      <c r="E55" s="730" t="s">
        <v>1492</v>
      </c>
      <c r="F55" s="734"/>
      <c r="G55" s="734"/>
      <c r="H55" s="748">
        <v>0</v>
      </c>
      <c r="I55" s="734">
        <v>18</v>
      </c>
      <c r="J55" s="734">
        <v>38245.06</v>
      </c>
      <c r="K55" s="748">
        <v>1</v>
      </c>
      <c r="L55" s="734">
        <v>18</v>
      </c>
      <c r="M55" s="735">
        <v>38245.06</v>
      </c>
    </row>
    <row r="56" spans="1:13" ht="14.45" customHeight="1" x14ac:dyDescent="0.2">
      <c r="A56" s="729" t="s">
        <v>595</v>
      </c>
      <c r="B56" s="730" t="s">
        <v>2115</v>
      </c>
      <c r="C56" s="730" t="s">
        <v>2116</v>
      </c>
      <c r="D56" s="730" t="s">
        <v>2117</v>
      </c>
      <c r="E56" s="730" t="s">
        <v>2118</v>
      </c>
      <c r="F56" s="734"/>
      <c r="G56" s="734"/>
      <c r="H56" s="748">
        <v>0</v>
      </c>
      <c r="I56" s="734">
        <v>4</v>
      </c>
      <c r="J56" s="734">
        <v>784.08</v>
      </c>
      <c r="K56" s="748">
        <v>1</v>
      </c>
      <c r="L56" s="734">
        <v>4</v>
      </c>
      <c r="M56" s="735">
        <v>784.08</v>
      </c>
    </row>
    <row r="57" spans="1:13" ht="14.45" customHeight="1" x14ac:dyDescent="0.2">
      <c r="A57" s="729" t="s">
        <v>595</v>
      </c>
      <c r="B57" s="730" t="s">
        <v>2119</v>
      </c>
      <c r="C57" s="730" t="s">
        <v>2120</v>
      </c>
      <c r="D57" s="730" t="s">
        <v>2121</v>
      </c>
      <c r="E57" s="730" t="s">
        <v>1499</v>
      </c>
      <c r="F57" s="734">
        <v>445</v>
      </c>
      <c r="G57" s="734">
        <v>14863</v>
      </c>
      <c r="H57" s="748">
        <v>1</v>
      </c>
      <c r="I57" s="734"/>
      <c r="J57" s="734"/>
      <c r="K57" s="748">
        <v>0</v>
      </c>
      <c r="L57" s="734">
        <v>445</v>
      </c>
      <c r="M57" s="735">
        <v>14863</v>
      </c>
    </row>
    <row r="58" spans="1:13" ht="14.45" customHeight="1" x14ac:dyDescent="0.2">
      <c r="A58" s="729" t="s">
        <v>595</v>
      </c>
      <c r="B58" s="730" t="s">
        <v>2119</v>
      </c>
      <c r="C58" s="730" t="s">
        <v>2122</v>
      </c>
      <c r="D58" s="730" t="s">
        <v>1498</v>
      </c>
      <c r="E58" s="730" t="s">
        <v>1499</v>
      </c>
      <c r="F58" s="734"/>
      <c r="G58" s="734"/>
      <c r="H58" s="748">
        <v>0</v>
      </c>
      <c r="I58" s="734">
        <v>30</v>
      </c>
      <c r="J58" s="734">
        <v>571.19999999999993</v>
      </c>
      <c r="K58" s="748">
        <v>1</v>
      </c>
      <c r="L58" s="734">
        <v>30</v>
      </c>
      <c r="M58" s="735">
        <v>571.19999999999993</v>
      </c>
    </row>
    <row r="59" spans="1:13" ht="14.45" customHeight="1" x14ac:dyDescent="0.2">
      <c r="A59" s="729" t="s">
        <v>595</v>
      </c>
      <c r="B59" s="730" t="s">
        <v>2123</v>
      </c>
      <c r="C59" s="730" t="s">
        <v>2124</v>
      </c>
      <c r="D59" s="730" t="s">
        <v>2125</v>
      </c>
      <c r="E59" s="730" t="s">
        <v>1480</v>
      </c>
      <c r="F59" s="734"/>
      <c r="G59" s="734"/>
      <c r="H59" s="748">
        <v>0</v>
      </c>
      <c r="I59" s="734">
        <v>3</v>
      </c>
      <c r="J59" s="734">
        <v>420.09000000000003</v>
      </c>
      <c r="K59" s="748">
        <v>1</v>
      </c>
      <c r="L59" s="734">
        <v>3</v>
      </c>
      <c r="M59" s="735">
        <v>420.09000000000003</v>
      </c>
    </row>
    <row r="60" spans="1:13" ht="14.45" customHeight="1" x14ac:dyDescent="0.2">
      <c r="A60" s="729" t="s">
        <v>595</v>
      </c>
      <c r="B60" s="730" t="s">
        <v>2126</v>
      </c>
      <c r="C60" s="730" t="s">
        <v>2127</v>
      </c>
      <c r="D60" s="730" t="s">
        <v>1479</v>
      </c>
      <c r="E60" s="730" t="s">
        <v>1480</v>
      </c>
      <c r="F60" s="734"/>
      <c r="G60" s="734"/>
      <c r="H60" s="748">
        <v>0</v>
      </c>
      <c r="I60" s="734">
        <v>92.1</v>
      </c>
      <c r="J60" s="734">
        <v>75989.868000000002</v>
      </c>
      <c r="K60" s="748">
        <v>1</v>
      </c>
      <c r="L60" s="734">
        <v>92.1</v>
      </c>
      <c r="M60" s="735">
        <v>75989.868000000002</v>
      </c>
    </row>
    <row r="61" spans="1:13" ht="14.45" customHeight="1" x14ac:dyDescent="0.2">
      <c r="A61" s="729" t="s">
        <v>595</v>
      </c>
      <c r="B61" s="730" t="s">
        <v>2128</v>
      </c>
      <c r="C61" s="730" t="s">
        <v>2129</v>
      </c>
      <c r="D61" s="730" t="s">
        <v>2130</v>
      </c>
      <c r="E61" s="730" t="s">
        <v>2131</v>
      </c>
      <c r="F61" s="734"/>
      <c r="G61" s="734"/>
      <c r="H61" s="748">
        <v>0</v>
      </c>
      <c r="I61" s="734">
        <v>3</v>
      </c>
      <c r="J61" s="734">
        <v>125.06999999999996</v>
      </c>
      <c r="K61" s="748">
        <v>1</v>
      </c>
      <c r="L61" s="734">
        <v>3</v>
      </c>
      <c r="M61" s="735">
        <v>125.06999999999996</v>
      </c>
    </row>
    <row r="62" spans="1:13" ht="14.45" customHeight="1" x14ac:dyDescent="0.2">
      <c r="A62" s="729" t="s">
        <v>595</v>
      </c>
      <c r="B62" s="730" t="s">
        <v>2132</v>
      </c>
      <c r="C62" s="730" t="s">
        <v>2133</v>
      </c>
      <c r="D62" s="730" t="s">
        <v>2134</v>
      </c>
      <c r="E62" s="730" t="s">
        <v>2135</v>
      </c>
      <c r="F62" s="734"/>
      <c r="G62" s="734"/>
      <c r="H62" s="748">
        <v>0</v>
      </c>
      <c r="I62" s="734">
        <v>5</v>
      </c>
      <c r="J62" s="734">
        <v>753.5</v>
      </c>
      <c r="K62" s="748">
        <v>1</v>
      </c>
      <c r="L62" s="734">
        <v>5</v>
      </c>
      <c r="M62" s="735">
        <v>753.5</v>
      </c>
    </row>
    <row r="63" spans="1:13" ht="14.45" customHeight="1" x14ac:dyDescent="0.2">
      <c r="A63" s="729" t="s">
        <v>595</v>
      </c>
      <c r="B63" s="730" t="s">
        <v>2132</v>
      </c>
      <c r="C63" s="730" t="s">
        <v>2136</v>
      </c>
      <c r="D63" s="730" t="s">
        <v>2134</v>
      </c>
      <c r="E63" s="730" t="s">
        <v>2137</v>
      </c>
      <c r="F63" s="734"/>
      <c r="G63" s="734"/>
      <c r="H63" s="748">
        <v>0</v>
      </c>
      <c r="I63" s="734">
        <v>6</v>
      </c>
      <c r="J63" s="734">
        <v>1584</v>
      </c>
      <c r="K63" s="748">
        <v>1</v>
      </c>
      <c r="L63" s="734">
        <v>6</v>
      </c>
      <c r="M63" s="735">
        <v>1584</v>
      </c>
    </row>
    <row r="64" spans="1:13" ht="14.45" customHeight="1" x14ac:dyDescent="0.2">
      <c r="A64" s="729" t="s">
        <v>595</v>
      </c>
      <c r="B64" s="730" t="s">
        <v>2138</v>
      </c>
      <c r="C64" s="730" t="s">
        <v>2139</v>
      </c>
      <c r="D64" s="730" t="s">
        <v>2140</v>
      </c>
      <c r="E64" s="730" t="s">
        <v>2141</v>
      </c>
      <c r="F64" s="734"/>
      <c r="G64" s="734"/>
      <c r="H64" s="748">
        <v>0</v>
      </c>
      <c r="I64" s="734">
        <v>2.9999999999999991</v>
      </c>
      <c r="J64" s="734">
        <v>1633.1699999999994</v>
      </c>
      <c r="K64" s="748">
        <v>1</v>
      </c>
      <c r="L64" s="734">
        <v>2.9999999999999991</v>
      </c>
      <c r="M64" s="735">
        <v>1633.1699999999994</v>
      </c>
    </row>
    <row r="65" spans="1:13" ht="14.45" customHeight="1" x14ac:dyDescent="0.2">
      <c r="A65" s="729" t="s">
        <v>595</v>
      </c>
      <c r="B65" s="730" t="s">
        <v>2138</v>
      </c>
      <c r="C65" s="730" t="s">
        <v>2142</v>
      </c>
      <c r="D65" s="730" t="s">
        <v>2143</v>
      </c>
      <c r="E65" s="730" t="s">
        <v>2141</v>
      </c>
      <c r="F65" s="734">
        <v>2</v>
      </c>
      <c r="G65" s="734">
        <v>1088.78</v>
      </c>
      <c r="H65" s="748">
        <v>1</v>
      </c>
      <c r="I65" s="734"/>
      <c r="J65" s="734"/>
      <c r="K65" s="748">
        <v>0</v>
      </c>
      <c r="L65" s="734">
        <v>2</v>
      </c>
      <c r="M65" s="735">
        <v>1088.78</v>
      </c>
    </row>
    <row r="66" spans="1:13" ht="14.45" customHeight="1" x14ac:dyDescent="0.2">
      <c r="A66" s="729" t="s">
        <v>595</v>
      </c>
      <c r="B66" s="730" t="s">
        <v>2144</v>
      </c>
      <c r="C66" s="730" t="s">
        <v>2145</v>
      </c>
      <c r="D66" s="730" t="s">
        <v>2146</v>
      </c>
      <c r="E66" s="730" t="s">
        <v>2147</v>
      </c>
      <c r="F66" s="734">
        <v>1</v>
      </c>
      <c r="G66" s="734">
        <v>7581.09</v>
      </c>
      <c r="H66" s="748">
        <v>1</v>
      </c>
      <c r="I66" s="734"/>
      <c r="J66" s="734"/>
      <c r="K66" s="748">
        <v>0</v>
      </c>
      <c r="L66" s="734">
        <v>1</v>
      </c>
      <c r="M66" s="735">
        <v>7581.09</v>
      </c>
    </row>
    <row r="67" spans="1:13" ht="14.45" customHeight="1" x14ac:dyDescent="0.2">
      <c r="A67" s="729" t="s">
        <v>595</v>
      </c>
      <c r="B67" s="730" t="s">
        <v>2148</v>
      </c>
      <c r="C67" s="730" t="s">
        <v>2149</v>
      </c>
      <c r="D67" s="730" t="s">
        <v>2150</v>
      </c>
      <c r="E67" s="730" t="s">
        <v>2151</v>
      </c>
      <c r="F67" s="734"/>
      <c r="G67" s="734"/>
      <c r="H67" s="748">
        <v>0</v>
      </c>
      <c r="I67" s="734">
        <v>10</v>
      </c>
      <c r="J67" s="734">
        <v>333.9</v>
      </c>
      <c r="K67" s="748">
        <v>1</v>
      </c>
      <c r="L67" s="734">
        <v>10</v>
      </c>
      <c r="M67" s="735">
        <v>333.9</v>
      </c>
    </row>
    <row r="68" spans="1:13" ht="14.45" customHeight="1" x14ac:dyDescent="0.2">
      <c r="A68" s="729" t="s">
        <v>595</v>
      </c>
      <c r="B68" s="730" t="s">
        <v>2148</v>
      </c>
      <c r="C68" s="730" t="s">
        <v>2152</v>
      </c>
      <c r="D68" s="730" t="s">
        <v>2150</v>
      </c>
      <c r="E68" s="730" t="s">
        <v>2153</v>
      </c>
      <c r="F68" s="734"/>
      <c r="G68" s="734"/>
      <c r="H68" s="748">
        <v>0</v>
      </c>
      <c r="I68" s="734">
        <v>30</v>
      </c>
      <c r="J68" s="734">
        <v>1586.4</v>
      </c>
      <c r="K68" s="748">
        <v>1</v>
      </c>
      <c r="L68" s="734">
        <v>30</v>
      </c>
      <c r="M68" s="735">
        <v>1586.4</v>
      </c>
    </row>
    <row r="69" spans="1:13" ht="14.45" customHeight="1" x14ac:dyDescent="0.2">
      <c r="A69" s="729" t="s">
        <v>595</v>
      </c>
      <c r="B69" s="730" t="s">
        <v>2154</v>
      </c>
      <c r="C69" s="730" t="s">
        <v>2155</v>
      </c>
      <c r="D69" s="730" t="s">
        <v>1481</v>
      </c>
      <c r="E69" s="730" t="s">
        <v>2156</v>
      </c>
      <c r="F69" s="734">
        <v>33</v>
      </c>
      <c r="G69" s="734">
        <v>6219.1799999999994</v>
      </c>
      <c r="H69" s="748">
        <v>1</v>
      </c>
      <c r="I69" s="734"/>
      <c r="J69" s="734"/>
      <c r="K69" s="748">
        <v>0</v>
      </c>
      <c r="L69" s="734">
        <v>33</v>
      </c>
      <c r="M69" s="735">
        <v>6219.1799999999994</v>
      </c>
    </row>
    <row r="70" spans="1:13" ht="14.45" customHeight="1" x14ac:dyDescent="0.2">
      <c r="A70" s="729" t="s">
        <v>595</v>
      </c>
      <c r="B70" s="730" t="s">
        <v>2154</v>
      </c>
      <c r="C70" s="730" t="s">
        <v>2157</v>
      </c>
      <c r="D70" s="730" t="s">
        <v>1481</v>
      </c>
      <c r="E70" s="730" t="s">
        <v>2158</v>
      </c>
      <c r="F70" s="734"/>
      <c r="G70" s="734"/>
      <c r="H70" s="748">
        <v>0</v>
      </c>
      <c r="I70" s="734">
        <v>12</v>
      </c>
      <c r="J70" s="734">
        <v>4523.04</v>
      </c>
      <c r="K70" s="748">
        <v>1</v>
      </c>
      <c r="L70" s="734">
        <v>12</v>
      </c>
      <c r="M70" s="735">
        <v>4523.04</v>
      </c>
    </row>
    <row r="71" spans="1:13" ht="14.45" customHeight="1" x14ac:dyDescent="0.2">
      <c r="A71" s="729" t="s">
        <v>595</v>
      </c>
      <c r="B71" s="730" t="s">
        <v>2159</v>
      </c>
      <c r="C71" s="730" t="s">
        <v>2160</v>
      </c>
      <c r="D71" s="730" t="s">
        <v>1510</v>
      </c>
      <c r="E71" s="730" t="s">
        <v>2161</v>
      </c>
      <c r="F71" s="734"/>
      <c r="G71" s="734"/>
      <c r="H71" s="748">
        <v>0</v>
      </c>
      <c r="I71" s="734">
        <v>4.8</v>
      </c>
      <c r="J71" s="734">
        <v>5447.4240000000009</v>
      </c>
      <c r="K71" s="748">
        <v>1</v>
      </c>
      <c r="L71" s="734">
        <v>4.8</v>
      </c>
      <c r="M71" s="735">
        <v>5447.4240000000009</v>
      </c>
    </row>
    <row r="72" spans="1:13" ht="14.45" customHeight="1" x14ac:dyDescent="0.2">
      <c r="A72" s="729" t="s">
        <v>595</v>
      </c>
      <c r="B72" s="730" t="s">
        <v>2162</v>
      </c>
      <c r="C72" s="730" t="s">
        <v>2163</v>
      </c>
      <c r="D72" s="730" t="s">
        <v>2164</v>
      </c>
      <c r="E72" s="730" t="s">
        <v>2165</v>
      </c>
      <c r="F72" s="734"/>
      <c r="G72" s="734"/>
      <c r="H72" s="748">
        <v>0</v>
      </c>
      <c r="I72" s="734">
        <v>31</v>
      </c>
      <c r="J72" s="734">
        <v>9889.0000929486559</v>
      </c>
      <c r="K72" s="748">
        <v>1</v>
      </c>
      <c r="L72" s="734">
        <v>31</v>
      </c>
      <c r="M72" s="735">
        <v>9889.0000929486559</v>
      </c>
    </row>
    <row r="73" spans="1:13" ht="14.45" customHeight="1" x14ac:dyDescent="0.2">
      <c r="A73" s="729" t="s">
        <v>595</v>
      </c>
      <c r="B73" s="730" t="s">
        <v>2162</v>
      </c>
      <c r="C73" s="730" t="s">
        <v>2166</v>
      </c>
      <c r="D73" s="730" t="s">
        <v>2164</v>
      </c>
      <c r="E73" s="730" t="s">
        <v>2167</v>
      </c>
      <c r="F73" s="734"/>
      <c r="G73" s="734"/>
      <c r="H73" s="748">
        <v>0</v>
      </c>
      <c r="I73" s="734">
        <v>7</v>
      </c>
      <c r="J73" s="734">
        <v>4466.0000743589253</v>
      </c>
      <c r="K73" s="748">
        <v>1</v>
      </c>
      <c r="L73" s="734">
        <v>7</v>
      </c>
      <c r="M73" s="735">
        <v>4466.0000743589253</v>
      </c>
    </row>
    <row r="74" spans="1:13" ht="14.45" customHeight="1" x14ac:dyDescent="0.2">
      <c r="A74" s="729" t="s">
        <v>595</v>
      </c>
      <c r="B74" s="730" t="s">
        <v>2168</v>
      </c>
      <c r="C74" s="730" t="s">
        <v>2169</v>
      </c>
      <c r="D74" s="730" t="s">
        <v>708</v>
      </c>
      <c r="E74" s="730" t="s">
        <v>709</v>
      </c>
      <c r="F74" s="734">
        <v>17</v>
      </c>
      <c r="G74" s="734">
        <v>9238.99</v>
      </c>
      <c r="H74" s="748">
        <v>1</v>
      </c>
      <c r="I74" s="734"/>
      <c r="J74" s="734"/>
      <c r="K74" s="748">
        <v>0</v>
      </c>
      <c r="L74" s="734">
        <v>17</v>
      </c>
      <c r="M74" s="735">
        <v>9238.99</v>
      </c>
    </row>
    <row r="75" spans="1:13" ht="14.45" customHeight="1" x14ac:dyDescent="0.2">
      <c r="A75" s="729" t="s">
        <v>595</v>
      </c>
      <c r="B75" s="730" t="s">
        <v>2170</v>
      </c>
      <c r="C75" s="730" t="s">
        <v>2171</v>
      </c>
      <c r="D75" s="730" t="s">
        <v>2172</v>
      </c>
      <c r="E75" s="730" t="s">
        <v>819</v>
      </c>
      <c r="F75" s="734"/>
      <c r="G75" s="734"/>
      <c r="H75" s="748"/>
      <c r="I75" s="734">
        <v>0</v>
      </c>
      <c r="J75" s="734">
        <v>0</v>
      </c>
      <c r="K75" s="748"/>
      <c r="L75" s="734">
        <v>0</v>
      </c>
      <c r="M75" s="735">
        <v>0</v>
      </c>
    </row>
    <row r="76" spans="1:13" ht="14.45" customHeight="1" x14ac:dyDescent="0.2">
      <c r="A76" s="729" t="s">
        <v>595</v>
      </c>
      <c r="B76" s="730" t="s">
        <v>2173</v>
      </c>
      <c r="C76" s="730" t="s">
        <v>2174</v>
      </c>
      <c r="D76" s="730" t="s">
        <v>2175</v>
      </c>
      <c r="E76" s="730" t="s">
        <v>2176</v>
      </c>
      <c r="F76" s="734"/>
      <c r="G76" s="734"/>
      <c r="H76" s="748">
        <v>0</v>
      </c>
      <c r="I76" s="734">
        <v>2</v>
      </c>
      <c r="J76" s="734">
        <v>1067.24</v>
      </c>
      <c r="K76" s="748">
        <v>1</v>
      </c>
      <c r="L76" s="734">
        <v>2</v>
      </c>
      <c r="M76" s="735">
        <v>1067.24</v>
      </c>
    </row>
    <row r="77" spans="1:13" ht="14.45" customHeight="1" x14ac:dyDescent="0.2">
      <c r="A77" s="729" t="s">
        <v>595</v>
      </c>
      <c r="B77" s="730" t="s">
        <v>2177</v>
      </c>
      <c r="C77" s="730" t="s">
        <v>2178</v>
      </c>
      <c r="D77" s="730" t="s">
        <v>2179</v>
      </c>
      <c r="E77" s="730" t="s">
        <v>2180</v>
      </c>
      <c r="F77" s="734"/>
      <c r="G77" s="734"/>
      <c r="H77" s="748">
        <v>0</v>
      </c>
      <c r="I77" s="734">
        <v>1</v>
      </c>
      <c r="J77" s="734">
        <v>818.66</v>
      </c>
      <c r="K77" s="748">
        <v>1</v>
      </c>
      <c r="L77" s="734">
        <v>1</v>
      </c>
      <c r="M77" s="735">
        <v>818.66</v>
      </c>
    </row>
    <row r="78" spans="1:13" ht="14.45" customHeight="1" x14ac:dyDescent="0.2">
      <c r="A78" s="729" t="s">
        <v>595</v>
      </c>
      <c r="B78" s="730" t="s">
        <v>2181</v>
      </c>
      <c r="C78" s="730" t="s">
        <v>2182</v>
      </c>
      <c r="D78" s="730" t="s">
        <v>2183</v>
      </c>
      <c r="E78" s="730" t="s">
        <v>1213</v>
      </c>
      <c r="F78" s="734">
        <v>1</v>
      </c>
      <c r="G78" s="734">
        <v>715</v>
      </c>
      <c r="H78" s="748">
        <v>1</v>
      </c>
      <c r="I78" s="734"/>
      <c r="J78" s="734"/>
      <c r="K78" s="748">
        <v>0</v>
      </c>
      <c r="L78" s="734">
        <v>1</v>
      </c>
      <c r="M78" s="735">
        <v>715</v>
      </c>
    </row>
    <row r="79" spans="1:13" ht="14.45" customHeight="1" x14ac:dyDescent="0.2">
      <c r="A79" s="729" t="s">
        <v>595</v>
      </c>
      <c r="B79" s="730" t="s">
        <v>2181</v>
      </c>
      <c r="C79" s="730" t="s">
        <v>2184</v>
      </c>
      <c r="D79" s="730" t="s">
        <v>1212</v>
      </c>
      <c r="E79" s="730" t="s">
        <v>1213</v>
      </c>
      <c r="F79" s="734"/>
      <c r="G79" s="734"/>
      <c r="H79" s="748">
        <v>0</v>
      </c>
      <c r="I79" s="734">
        <v>4</v>
      </c>
      <c r="J79" s="734">
        <v>1980.0000000000002</v>
      </c>
      <c r="K79" s="748">
        <v>1</v>
      </c>
      <c r="L79" s="734">
        <v>4</v>
      </c>
      <c r="M79" s="735">
        <v>1980.0000000000002</v>
      </c>
    </row>
    <row r="80" spans="1:13" ht="14.45" customHeight="1" x14ac:dyDescent="0.2">
      <c r="A80" s="729" t="s">
        <v>595</v>
      </c>
      <c r="B80" s="730" t="s">
        <v>2185</v>
      </c>
      <c r="C80" s="730" t="s">
        <v>2186</v>
      </c>
      <c r="D80" s="730" t="s">
        <v>2187</v>
      </c>
      <c r="E80" s="730" t="s">
        <v>2188</v>
      </c>
      <c r="F80" s="734"/>
      <c r="G80" s="734"/>
      <c r="H80" s="748">
        <v>0</v>
      </c>
      <c r="I80" s="734">
        <v>115</v>
      </c>
      <c r="J80" s="734">
        <v>72105</v>
      </c>
      <c r="K80" s="748">
        <v>1</v>
      </c>
      <c r="L80" s="734">
        <v>115</v>
      </c>
      <c r="M80" s="735">
        <v>72105</v>
      </c>
    </row>
    <row r="81" spans="1:13" ht="14.45" customHeight="1" x14ac:dyDescent="0.2">
      <c r="A81" s="729" t="s">
        <v>595</v>
      </c>
      <c r="B81" s="730" t="s">
        <v>1990</v>
      </c>
      <c r="C81" s="730" t="s">
        <v>1991</v>
      </c>
      <c r="D81" s="730" t="s">
        <v>1992</v>
      </c>
      <c r="E81" s="730" t="s">
        <v>1993</v>
      </c>
      <c r="F81" s="734"/>
      <c r="G81" s="734"/>
      <c r="H81" s="748">
        <v>0</v>
      </c>
      <c r="I81" s="734">
        <v>37</v>
      </c>
      <c r="J81" s="734">
        <v>4388.97</v>
      </c>
      <c r="K81" s="748">
        <v>1</v>
      </c>
      <c r="L81" s="734">
        <v>37</v>
      </c>
      <c r="M81" s="735">
        <v>4388.97</v>
      </c>
    </row>
    <row r="82" spans="1:13" ht="14.45" customHeight="1" x14ac:dyDescent="0.2">
      <c r="A82" s="729" t="s">
        <v>595</v>
      </c>
      <c r="B82" s="730" t="s">
        <v>1994</v>
      </c>
      <c r="C82" s="730" t="s">
        <v>2189</v>
      </c>
      <c r="D82" s="730" t="s">
        <v>700</v>
      </c>
      <c r="E82" s="730" t="s">
        <v>1133</v>
      </c>
      <c r="F82" s="734"/>
      <c r="G82" s="734"/>
      <c r="H82" s="748">
        <v>0</v>
      </c>
      <c r="I82" s="734">
        <v>8</v>
      </c>
      <c r="J82" s="734">
        <v>264.08799767770159</v>
      </c>
      <c r="K82" s="748">
        <v>1</v>
      </c>
      <c r="L82" s="734">
        <v>8</v>
      </c>
      <c r="M82" s="735">
        <v>264.08799767770159</v>
      </c>
    </row>
    <row r="83" spans="1:13" ht="14.45" customHeight="1" x14ac:dyDescent="0.2">
      <c r="A83" s="729" t="s">
        <v>595</v>
      </c>
      <c r="B83" s="730" t="s">
        <v>1994</v>
      </c>
      <c r="C83" s="730" t="s">
        <v>1995</v>
      </c>
      <c r="D83" s="730" t="s">
        <v>700</v>
      </c>
      <c r="E83" s="730" t="s">
        <v>1996</v>
      </c>
      <c r="F83" s="734"/>
      <c r="G83" s="734"/>
      <c r="H83" s="748">
        <v>0</v>
      </c>
      <c r="I83" s="734">
        <v>65</v>
      </c>
      <c r="J83" s="734">
        <v>2974.27</v>
      </c>
      <c r="K83" s="748">
        <v>1</v>
      </c>
      <c r="L83" s="734">
        <v>65</v>
      </c>
      <c r="M83" s="735">
        <v>2974.27</v>
      </c>
    </row>
    <row r="84" spans="1:13" ht="14.45" customHeight="1" x14ac:dyDescent="0.2">
      <c r="A84" s="729" t="s">
        <v>595</v>
      </c>
      <c r="B84" s="730" t="s">
        <v>2190</v>
      </c>
      <c r="C84" s="730" t="s">
        <v>2191</v>
      </c>
      <c r="D84" s="730" t="s">
        <v>2192</v>
      </c>
      <c r="E84" s="730" t="s">
        <v>2193</v>
      </c>
      <c r="F84" s="734"/>
      <c r="G84" s="734"/>
      <c r="H84" s="748">
        <v>0</v>
      </c>
      <c r="I84" s="734">
        <v>24</v>
      </c>
      <c r="J84" s="734">
        <v>3696</v>
      </c>
      <c r="K84" s="748">
        <v>1</v>
      </c>
      <c r="L84" s="734">
        <v>24</v>
      </c>
      <c r="M84" s="735">
        <v>3696</v>
      </c>
    </row>
    <row r="85" spans="1:13" ht="14.45" customHeight="1" x14ac:dyDescent="0.2">
      <c r="A85" s="729" t="s">
        <v>595</v>
      </c>
      <c r="B85" s="730" t="s">
        <v>2190</v>
      </c>
      <c r="C85" s="730" t="s">
        <v>2194</v>
      </c>
      <c r="D85" s="730" t="s">
        <v>1154</v>
      </c>
      <c r="E85" s="730" t="s">
        <v>1155</v>
      </c>
      <c r="F85" s="734">
        <v>2</v>
      </c>
      <c r="G85" s="734">
        <v>50.16</v>
      </c>
      <c r="H85" s="748">
        <v>1</v>
      </c>
      <c r="I85" s="734"/>
      <c r="J85" s="734"/>
      <c r="K85" s="748">
        <v>0</v>
      </c>
      <c r="L85" s="734">
        <v>2</v>
      </c>
      <c r="M85" s="735">
        <v>50.16</v>
      </c>
    </row>
    <row r="86" spans="1:13" ht="14.45" customHeight="1" x14ac:dyDescent="0.2">
      <c r="A86" s="729" t="s">
        <v>595</v>
      </c>
      <c r="B86" s="730" t="s">
        <v>2195</v>
      </c>
      <c r="C86" s="730" t="s">
        <v>2196</v>
      </c>
      <c r="D86" s="730" t="s">
        <v>2197</v>
      </c>
      <c r="E86" s="730" t="s">
        <v>2198</v>
      </c>
      <c r="F86" s="734"/>
      <c r="G86" s="734"/>
      <c r="H86" s="748">
        <v>0</v>
      </c>
      <c r="I86" s="734">
        <v>341</v>
      </c>
      <c r="J86" s="734">
        <v>81761.990000000005</v>
      </c>
      <c r="K86" s="748">
        <v>1</v>
      </c>
      <c r="L86" s="734">
        <v>341</v>
      </c>
      <c r="M86" s="735">
        <v>81761.990000000005</v>
      </c>
    </row>
    <row r="87" spans="1:13" ht="14.45" customHeight="1" x14ac:dyDescent="0.2">
      <c r="A87" s="729" t="s">
        <v>595</v>
      </c>
      <c r="B87" s="730" t="s">
        <v>2195</v>
      </c>
      <c r="C87" s="730" t="s">
        <v>2199</v>
      </c>
      <c r="D87" s="730" t="s">
        <v>2200</v>
      </c>
      <c r="E87" s="730" t="s">
        <v>2201</v>
      </c>
      <c r="F87" s="734"/>
      <c r="G87" s="734"/>
      <c r="H87" s="748">
        <v>0</v>
      </c>
      <c r="I87" s="734">
        <v>1</v>
      </c>
      <c r="J87" s="734">
        <v>125.86</v>
      </c>
      <c r="K87" s="748">
        <v>1</v>
      </c>
      <c r="L87" s="734">
        <v>1</v>
      </c>
      <c r="M87" s="735">
        <v>125.86</v>
      </c>
    </row>
    <row r="88" spans="1:13" ht="14.45" customHeight="1" x14ac:dyDescent="0.2">
      <c r="A88" s="729" t="s">
        <v>595</v>
      </c>
      <c r="B88" s="730" t="s">
        <v>2195</v>
      </c>
      <c r="C88" s="730" t="s">
        <v>2202</v>
      </c>
      <c r="D88" s="730" t="s">
        <v>2203</v>
      </c>
      <c r="E88" s="730" t="s">
        <v>2204</v>
      </c>
      <c r="F88" s="734"/>
      <c r="G88" s="734"/>
      <c r="H88" s="748">
        <v>0</v>
      </c>
      <c r="I88" s="734">
        <v>2</v>
      </c>
      <c r="J88" s="734">
        <v>116.72000000000003</v>
      </c>
      <c r="K88" s="748">
        <v>1</v>
      </c>
      <c r="L88" s="734">
        <v>2</v>
      </c>
      <c r="M88" s="735">
        <v>116.72000000000003</v>
      </c>
    </row>
    <row r="89" spans="1:13" ht="14.45" customHeight="1" x14ac:dyDescent="0.2">
      <c r="A89" s="729" t="s">
        <v>595</v>
      </c>
      <c r="B89" s="730" t="s">
        <v>2205</v>
      </c>
      <c r="C89" s="730" t="s">
        <v>2206</v>
      </c>
      <c r="D89" s="730" t="s">
        <v>2207</v>
      </c>
      <c r="E89" s="730" t="s">
        <v>2208</v>
      </c>
      <c r="F89" s="734"/>
      <c r="G89" s="734"/>
      <c r="H89" s="748">
        <v>0</v>
      </c>
      <c r="I89" s="734">
        <v>1</v>
      </c>
      <c r="J89" s="734">
        <v>126.19999999999997</v>
      </c>
      <c r="K89" s="748">
        <v>1</v>
      </c>
      <c r="L89" s="734">
        <v>1</v>
      </c>
      <c r="M89" s="735">
        <v>126.19999999999997</v>
      </c>
    </row>
    <row r="90" spans="1:13" ht="14.45" customHeight="1" x14ac:dyDescent="0.2">
      <c r="A90" s="729" t="s">
        <v>595</v>
      </c>
      <c r="B90" s="730" t="s">
        <v>2205</v>
      </c>
      <c r="C90" s="730" t="s">
        <v>2209</v>
      </c>
      <c r="D90" s="730" t="s">
        <v>2207</v>
      </c>
      <c r="E90" s="730" t="s">
        <v>2210</v>
      </c>
      <c r="F90" s="734"/>
      <c r="G90" s="734"/>
      <c r="H90" s="748">
        <v>0</v>
      </c>
      <c r="I90" s="734">
        <v>1</v>
      </c>
      <c r="J90" s="734">
        <v>254.95000000000005</v>
      </c>
      <c r="K90" s="748">
        <v>1</v>
      </c>
      <c r="L90" s="734">
        <v>1</v>
      </c>
      <c r="M90" s="735">
        <v>254.95000000000005</v>
      </c>
    </row>
    <row r="91" spans="1:13" ht="14.45" customHeight="1" x14ac:dyDescent="0.2">
      <c r="A91" s="729" t="s">
        <v>595</v>
      </c>
      <c r="B91" s="730" t="s">
        <v>2211</v>
      </c>
      <c r="C91" s="730" t="s">
        <v>2212</v>
      </c>
      <c r="D91" s="730" t="s">
        <v>2213</v>
      </c>
      <c r="E91" s="730" t="s">
        <v>2214</v>
      </c>
      <c r="F91" s="734"/>
      <c r="G91" s="734"/>
      <c r="H91" s="748">
        <v>0</v>
      </c>
      <c r="I91" s="734">
        <v>1</v>
      </c>
      <c r="J91" s="734">
        <v>723.17999999999972</v>
      </c>
      <c r="K91" s="748">
        <v>1</v>
      </c>
      <c r="L91" s="734">
        <v>1</v>
      </c>
      <c r="M91" s="735">
        <v>723.17999999999972</v>
      </c>
    </row>
    <row r="92" spans="1:13" ht="14.45" customHeight="1" x14ac:dyDescent="0.2">
      <c r="A92" s="729" t="s">
        <v>595</v>
      </c>
      <c r="B92" s="730" t="s">
        <v>2215</v>
      </c>
      <c r="C92" s="730" t="s">
        <v>2216</v>
      </c>
      <c r="D92" s="730" t="s">
        <v>2217</v>
      </c>
      <c r="E92" s="730" t="s">
        <v>2218</v>
      </c>
      <c r="F92" s="734"/>
      <c r="G92" s="734"/>
      <c r="H92" s="748">
        <v>0</v>
      </c>
      <c r="I92" s="734">
        <v>1</v>
      </c>
      <c r="J92" s="734">
        <v>135.51999999999995</v>
      </c>
      <c r="K92" s="748">
        <v>1</v>
      </c>
      <c r="L92" s="734">
        <v>1</v>
      </c>
      <c r="M92" s="735">
        <v>135.51999999999995</v>
      </c>
    </row>
    <row r="93" spans="1:13" ht="14.45" customHeight="1" x14ac:dyDescent="0.2">
      <c r="A93" s="729" t="s">
        <v>595</v>
      </c>
      <c r="B93" s="730" t="s">
        <v>2219</v>
      </c>
      <c r="C93" s="730" t="s">
        <v>2220</v>
      </c>
      <c r="D93" s="730" t="s">
        <v>2221</v>
      </c>
      <c r="E93" s="730" t="s">
        <v>2222</v>
      </c>
      <c r="F93" s="734"/>
      <c r="G93" s="734"/>
      <c r="H93" s="748">
        <v>0</v>
      </c>
      <c r="I93" s="734">
        <v>1</v>
      </c>
      <c r="J93" s="734">
        <v>19.59</v>
      </c>
      <c r="K93" s="748">
        <v>1</v>
      </c>
      <c r="L93" s="734">
        <v>1</v>
      </c>
      <c r="M93" s="735">
        <v>19.59</v>
      </c>
    </row>
    <row r="94" spans="1:13" ht="14.45" customHeight="1" x14ac:dyDescent="0.2">
      <c r="A94" s="729" t="s">
        <v>595</v>
      </c>
      <c r="B94" s="730" t="s">
        <v>2219</v>
      </c>
      <c r="C94" s="730" t="s">
        <v>2223</v>
      </c>
      <c r="D94" s="730" t="s">
        <v>2221</v>
      </c>
      <c r="E94" s="730" t="s">
        <v>2224</v>
      </c>
      <c r="F94" s="734"/>
      <c r="G94" s="734"/>
      <c r="H94" s="748">
        <v>0</v>
      </c>
      <c r="I94" s="734">
        <v>4</v>
      </c>
      <c r="J94" s="734">
        <v>36.319999999999993</v>
      </c>
      <c r="K94" s="748">
        <v>1</v>
      </c>
      <c r="L94" s="734">
        <v>4</v>
      </c>
      <c r="M94" s="735">
        <v>36.319999999999993</v>
      </c>
    </row>
    <row r="95" spans="1:13" ht="14.45" customHeight="1" x14ac:dyDescent="0.2">
      <c r="A95" s="729" t="s">
        <v>595</v>
      </c>
      <c r="B95" s="730" t="s">
        <v>1997</v>
      </c>
      <c r="C95" s="730" t="s">
        <v>1998</v>
      </c>
      <c r="D95" s="730" t="s">
        <v>1999</v>
      </c>
      <c r="E95" s="730" t="s">
        <v>2000</v>
      </c>
      <c r="F95" s="734"/>
      <c r="G95" s="734"/>
      <c r="H95" s="748">
        <v>0</v>
      </c>
      <c r="I95" s="734">
        <v>25</v>
      </c>
      <c r="J95" s="734">
        <v>11667.000000000002</v>
      </c>
      <c r="K95" s="748">
        <v>1</v>
      </c>
      <c r="L95" s="734">
        <v>25</v>
      </c>
      <c r="M95" s="735">
        <v>11667.000000000002</v>
      </c>
    </row>
    <row r="96" spans="1:13" ht="14.45" customHeight="1" x14ac:dyDescent="0.2">
      <c r="A96" s="729" t="s">
        <v>595</v>
      </c>
      <c r="B96" s="730" t="s">
        <v>1997</v>
      </c>
      <c r="C96" s="730" t="s">
        <v>2225</v>
      </c>
      <c r="D96" s="730" t="s">
        <v>1999</v>
      </c>
      <c r="E96" s="730" t="s">
        <v>2226</v>
      </c>
      <c r="F96" s="734"/>
      <c r="G96" s="734"/>
      <c r="H96" s="748">
        <v>0</v>
      </c>
      <c r="I96" s="734">
        <v>3</v>
      </c>
      <c r="J96" s="734">
        <v>4666.71</v>
      </c>
      <c r="K96" s="748">
        <v>1</v>
      </c>
      <c r="L96" s="734">
        <v>3</v>
      </c>
      <c r="M96" s="735">
        <v>4666.71</v>
      </c>
    </row>
    <row r="97" spans="1:13" ht="14.45" customHeight="1" x14ac:dyDescent="0.2">
      <c r="A97" s="729" t="s">
        <v>595</v>
      </c>
      <c r="B97" s="730" t="s">
        <v>1997</v>
      </c>
      <c r="C97" s="730" t="s">
        <v>2005</v>
      </c>
      <c r="D97" s="730" t="s">
        <v>1999</v>
      </c>
      <c r="E97" s="730" t="s">
        <v>2000</v>
      </c>
      <c r="F97" s="734"/>
      <c r="G97" s="734"/>
      <c r="H97" s="748">
        <v>0</v>
      </c>
      <c r="I97" s="734">
        <v>3</v>
      </c>
      <c r="J97" s="734">
        <v>1402.77</v>
      </c>
      <c r="K97" s="748">
        <v>1</v>
      </c>
      <c r="L97" s="734">
        <v>3</v>
      </c>
      <c r="M97" s="735">
        <v>1402.77</v>
      </c>
    </row>
    <row r="98" spans="1:13" ht="14.45" customHeight="1" x14ac:dyDescent="0.2">
      <c r="A98" s="729" t="s">
        <v>595</v>
      </c>
      <c r="B98" s="730" t="s">
        <v>1997</v>
      </c>
      <c r="C98" s="730" t="s">
        <v>2227</v>
      </c>
      <c r="D98" s="730" t="s">
        <v>2228</v>
      </c>
      <c r="E98" s="730" t="s">
        <v>2226</v>
      </c>
      <c r="F98" s="734">
        <v>9</v>
      </c>
      <c r="G98" s="734">
        <v>9059.130000000001</v>
      </c>
      <c r="H98" s="748">
        <v>1</v>
      </c>
      <c r="I98" s="734"/>
      <c r="J98" s="734"/>
      <c r="K98" s="748">
        <v>0</v>
      </c>
      <c r="L98" s="734">
        <v>9</v>
      </c>
      <c r="M98" s="735">
        <v>9059.130000000001</v>
      </c>
    </row>
    <row r="99" spans="1:13" ht="14.45" customHeight="1" x14ac:dyDescent="0.2">
      <c r="A99" s="729" t="s">
        <v>595</v>
      </c>
      <c r="B99" s="730" t="s">
        <v>2229</v>
      </c>
      <c r="C99" s="730" t="s">
        <v>2230</v>
      </c>
      <c r="D99" s="730" t="s">
        <v>1322</v>
      </c>
      <c r="E99" s="730" t="s">
        <v>2231</v>
      </c>
      <c r="F99" s="734"/>
      <c r="G99" s="734"/>
      <c r="H99" s="748">
        <v>0</v>
      </c>
      <c r="I99" s="734">
        <v>4</v>
      </c>
      <c r="J99" s="734">
        <v>181.95999999999998</v>
      </c>
      <c r="K99" s="748">
        <v>1</v>
      </c>
      <c r="L99" s="734">
        <v>4</v>
      </c>
      <c r="M99" s="735">
        <v>181.95999999999998</v>
      </c>
    </row>
    <row r="100" spans="1:13" ht="14.45" customHeight="1" x14ac:dyDescent="0.2">
      <c r="A100" s="729" t="s">
        <v>595</v>
      </c>
      <c r="B100" s="730" t="s">
        <v>2232</v>
      </c>
      <c r="C100" s="730" t="s">
        <v>2233</v>
      </c>
      <c r="D100" s="730" t="s">
        <v>855</v>
      </c>
      <c r="E100" s="730" t="s">
        <v>856</v>
      </c>
      <c r="F100" s="734"/>
      <c r="G100" s="734"/>
      <c r="H100" s="748">
        <v>0</v>
      </c>
      <c r="I100" s="734">
        <v>31</v>
      </c>
      <c r="J100" s="734">
        <v>154885.21</v>
      </c>
      <c r="K100" s="748">
        <v>1</v>
      </c>
      <c r="L100" s="734">
        <v>31</v>
      </c>
      <c r="M100" s="735">
        <v>154885.21</v>
      </c>
    </row>
    <row r="101" spans="1:13" ht="14.45" customHeight="1" x14ac:dyDescent="0.2">
      <c r="A101" s="729" t="s">
        <v>595</v>
      </c>
      <c r="B101" s="730" t="s">
        <v>2234</v>
      </c>
      <c r="C101" s="730" t="s">
        <v>2235</v>
      </c>
      <c r="D101" s="730" t="s">
        <v>2236</v>
      </c>
      <c r="E101" s="730" t="s">
        <v>2237</v>
      </c>
      <c r="F101" s="734"/>
      <c r="G101" s="734"/>
      <c r="H101" s="748">
        <v>0</v>
      </c>
      <c r="I101" s="734">
        <v>1</v>
      </c>
      <c r="J101" s="734">
        <v>331.94999999999993</v>
      </c>
      <c r="K101" s="748">
        <v>1</v>
      </c>
      <c r="L101" s="734">
        <v>1</v>
      </c>
      <c r="M101" s="735">
        <v>331.94999999999993</v>
      </c>
    </row>
    <row r="102" spans="1:13" ht="14.45" customHeight="1" x14ac:dyDescent="0.2">
      <c r="A102" s="729" t="s">
        <v>595</v>
      </c>
      <c r="B102" s="730" t="s">
        <v>2234</v>
      </c>
      <c r="C102" s="730" t="s">
        <v>2238</v>
      </c>
      <c r="D102" s="730" t="s">
        <v>2239</v>
      </c>
      <c r="E102" s="730" t="s">
        <v>2240</v>
      </c>
      <c r="F102" s="734"/>
      <c r="G102" s="734"/>
      <c r="H102" s="748">
        <v>0</v>
      </c>
      <c r="I102" s="734">
        <v>1</v>
      </c>
      <c r="J102" s="734">
        <v>183.29399999999998</v>
      </c>
      <c r="K102" s="748">
        <v>1</v>
      </c>
      <c r="L102" s="734">
        <v>1</v>
      </c>
      <c r="M102" s="735">
        <v>183.29399999999998</v>
      </c>
    </row>
    <row r="103" spans="1:13" ht="14.45" customHeight="1" x14ac:dyDescent="0.2">
      <c r="A103" s="729" t="s">
        <v>595</v>
      </c>
      <c r="B103" s="730" t="s">
        <v>2241</v>
      </c>
      <c r="C103" s="730" t="s">
        <v>2242</v>
      </c>
      <c r="D103" s="730" t="s">
        <v>2243</v>
      </c>
      <c r="E103" s="730" t="s">
        <v>2244</v>
      </c>
      <c r="F103" s="734">
        <v>3</v>
      </c>
      <c r="G103" s="734">
        <v>299.70999999999998</v>
      </c>
      <c r="H103" s="748">
        <v>1</v>
      </c>
      <c r="I103" s="734"/>
      <c r="J103" s="734"/>
      <c r="K103" s="748">
        <v>0</v>
      </c>
      <c r="L103" s="734">
        <v>3</v>
      </c>
      <c r="M103" s="735">
        <v>299.70999999999998</v>
      </c>
    </row>
    <row r="104" spans="1:13" ht="14.45" customHeight="1" x14ac:dyDescent="0.2">
      <c r="A104" s="729" t="s">
        <v>595</v>
      </c>
      <c r="B104" s="730" t="s">
        <v>2245</v>
      </c>
      <c r="C104" s="730" t="s">
        <v>2246</v>
      </c>
      <c r="D104" s="730" t="s">
        <v>1293</v>
      </c>
      <c r="E104" s="730" t="s">
        <v>1294</v>
      </c>
      <c r="F104" s="734"/>
      <c r="G104" s="734"/>
      <c r="H104" s="748">
        <v>0</v>
      </c>
      <c r="I104" s="734">
        <v>20</v>
      </c>
      <c r="J104" s="734">
        <v>1630.3000000000002</v>
      </c>
      <c r="K104" s="748">
        <v>1</v>
      </c>
      <c r="L104" s="734">
        <v>20</v>
      </c>
      <c r="M104" s="735">
        <v>1630.3000000000002</v>
      </c>
    </row>
    <row r="105" spans="1:13" ht="14.45" customHeight="1" x14ac:dyDescent="0.2">
      <c r="A105" s="729" t="s">
        <v>595</v>
      </c>
      <c r="B105" s="730" t="s">
        <v>2247</v>
      </c>
      <c r="C105" s="730" t="s">
        <v>2248</v>
      </c>
      <c r="D105" s="730" t="s">
        <v>1316</v>
      </c>
      <c r="E105" s="730" t="s">
        <v>2249</v>
      </c>
      <c r="F105" s="734"/>
      <c r="G105" s="734"/>
      <c r="H105" s="748">
        <v>0</v>
      </c>
      <c r="I105" s="734">
        <v>1</v>
      </c>
      <c r="J105" s="734">
        <v>75.03</v>
      </c>
      <c r="K105" s="748">
        <v>1</v>
      </c>
      <c r="L105" s="734">
        <v>1</v>
      </c>
      <c r="M105" s="735">
        <v>75.03</v>
      </c>
    </row>
    <row r="106" spans="1:13" ht="14.45" customHeight="1" x14ac:dyDescent="0.2">
      <c r="A106" s="729" t="s">
        <v>595</v>
      </c>
      <c r="B106" s="730" t="s">
        <v>2247</v>
      </c>
      <c r="C106" s="730" t="s">
        <v>2250</v>
      </c>
      <c r="D106" s="730" t="s">
        <v>1316</v>
      </c>
      <c r="E106" s="730" t="s">
        <v>780</v>
      </c>
      <c r="F106" s="734"/>
      <c r="G106" s="734"/>
      <c r="H106" s="748">
        <v>0</v>
      </c>
      <c r="I106" s="734">
        <v>2</v>
      </c>
      <c r="J106" s="734">
        <v>59.74</v>
      </c>
      <c r="K106" s="748">
        <v>1</v>
      </c>
      <c r="L106" s="734">
        <v>2</v>
      </c>
      <c r="M106" s="735">
        <v>59.74</v>
      </c>
    </row>
    <row r="107" spans="1:13" ht="14.45" customHeight="1" x14ac:dyDescent="0.2">
      <c r="A107" s="729" t="s">
        <v>595</v>
      </c>
      <c r="B107" s="730" t="s">
        <v>2247</v>
      </c>
      <c r="C107" s="730" t="s">
        <v>2251</v>
      </c>
      <c r="D107" s="730" t="s">
        <v>1316</v>
      </c>
      <c r="E107" s="730" t="s">
        <v>2252</v>
      </c>
      <c r="F107" s="734"/>
      <c r="G107" s="734"/>
      <c r="H107" s="748">
        <v>0</v>
      </c>
      <c r="I107" s="734">
        <v>1</v>
      </c>
      <c r="J107" s="734">
        <v>99.89</v>
      </c>
      <c r="K107" s="748">
        <v>1</v>
      </c>
      <c r="L107" s="734">
        <v>1</v>
      </c>
      <c r="M107" s="735">
        <v>99.89</v>
      </c>
    </row>
    <row r="108" spans="1:13" ht="14.45" customHeight="1" x14ac:dyDescent="0.2">
      <c r="A108" s="729" t="s">
        <v>595</v>
      </c>
      <c r="B108" s="730" t="s">
        <v>2253</v>
      </c>
      <c r="C108" s="730" t="s">
        <v>2254</v>
      </c>
      <c r="D108" s="730" t="s">
        <v>1372</v>
      </c>
      <c r="E108" s="730" t="s">
        <v>1373</v>
      </c>
      <c r="F108" s="734"/>
      <c r="G108" s="734"/>
      <c r="H108" s="748">
        <v>0</v>
      </c>
      <c r="I108" s="734">
        <v>20</v>
      </c>
      <c r="J108" s="734">
        <v>22465.690000000002</v>
      </c>
      <c r="K108" s="748">
        <v>1</v>
      </c>
      <c r="L108" s="734">
        <v>20</v>
      </c>
      <c r="M108" s="735">
        <v>22465.690000000002</v>
      </c>
    </row>
    <row r="109" spans="1:13" ht="14.45" customHeight="1" x14ac:dyDescent="0.2">
      <c r="A109" s="729" t="s">
        <v>595</v>
      </c>
      <c r="B109" s="730" t="s">
        <v>2253</v>
      </c>
      <c r="C109" s="730" t="s">
        <v>2255</v>
      </c>
      <c r="D109" s="730" t="s">
        <v>1385</v>
      </c>
      <c r="E109" s="730" t="s">
        <v>2256</v>
      </c>
      <c r="F109" s="734"/>
      <c r="G109" s="734"/>
      <c r="H109" s="748">
        <v>0</v>
      </c>
      <c r="I109" s="734">
        <v>2</v>
      </c>
      <c r="J109" s="734">
        <v>391.49999999999989</v>
      </c>
      <c r="K109" s="748">
        <v>1</v>
      </c>
      <c r="L109" s="734">
        <v>2</v>
      </c>
      <c r="M109" s="735">
        <v>391.49999999999989</v>
      </c>
    </row>
    <row r="110" spans="1:13" ht="14.45" customHeight="1" x14ac:dyDescent="0.2">
      <c r="A110" s="729" t="s">
        <v>595</v>
      </c>
      <c r="B110" s="730" t="s">
        <v>2253</v>
      </c>
      <c r="C110" s="730" t="s">
        <v>2257</v>
      </c>
      <c r="D110" s="730" t="s">
        <v>2258</v>
      </c>
      <c r="E110" s="730" t="s">
        <v>1375</v>
      </c>
      <c r="F110" s="734"/>
      <c r="G110" s="734"/>
      <c r="H110" s="748">
        <v>0</v>
      </c>
      <c r="I110" s="734">
        <v>6</v>
      </c>
      <c r="J110" s="734">
        <v>773.1600000000002</v>
      </c>
      <c r="K110" s="748">
        <v>1</v>
      </c>
      <c r="L110" s="734">
        <v>6</v>
      </c>
      <c r="M110" s="735">
        <v>773.1600000000002</v>
      </c>
    </row>
    <row r="111" spans="1:13" ht="14.45" customHeight="1" x14ac:dyDescent="0.2">
      <c r="A111" s="729" t="s">
        <v>595</v>
      </c>
      <c r="B111" s="730" t="s">
        <v>2253</v>
      </c>
      <c r="C111" s="730" t="s">
        <v>2259</v>
      </c>
      <c r="D111" s="730" t="s">
        <v>1379</v>
      </c>
      <c r="E111" s="730" t="s">
        <v>1375</v>
      </c>
      <c r="F111" s="734"/>
      <c r="G111" s="734"/>
      <c r="H111" s="748">
        <v>0</v>
      </c>
      <c r="I111" s="734">
        <v>41</v>
      </c>
      <c r="J111" s="734">
        <v>12171.67</v>
      </c>
      <c r="K111" s="748">
        <v>1</v>
      </c>
      <c r="L111" s="734">
        <v>41</v>
      </c>
      <c r="M111" s="735">
        <v>12171.67</v>
      </c>
    </row>
    <row r="112" spans="1:13" ht="14.45" customHeight="1" x14ac:dyDescent="0.2">
      <c r="A112" s="729" t="s">
        <v>595</v>
      </c>
      <c r="B112" s="730" t="s">
        <v>2253</v>
      </c>
      <c r="C112" s="730" t="s">
        <v>2260</v>
      </c>
      <c r="D112" s="730" t="s">
        <v>1374</v>
      </c>
      <c r="E112" s="730" t="s">
        <v>1375</v>
      </c>
      <c r="F112" s="734"/>
      <c r="G112" s="734"/>
      <c r="H112" s="748">
        <v>0</v>
      </c>
      <c r="I112" s="734">
        <v>3</v>
      </c>
      <c r="J112" s="734">
        <v>973.82999999999993</v>
      </c>
      <c r="K112" s="748">
        <v>1</v>
      </c>
      <c r="L112" s="734">
        <v>3</v>
      </c>
      <c r="M112" s="735">
        <v>973.82999999999993</v>
      </c>
    </row>
    <row r="113" spans="1:13" ht="14.45" customHeight="1" x14ac:dyDescent="0.2">
      <c r="A113" s="729" t="s">
        <v>595</v>
      </c>
      <c r="B113" s="730" t="s">
        <v>2253</v>
      </c>
      <c r="C113" s="730" t="s">
        <v>2261</v>
      </c>
      <c r="D113" s="730" t="s">
        <v>1381</v>
      </c>
      <c r="E113" s="730" t="s">
        <v>1375</v>
      </c>
      <c r="F113" s="734"/>
      <c r="G113" s="734"/>
      <c r="H113" s="748">
        <v>0</v>
      </c>
      <c r="I113" s="734">
        <v>52</v>
      </c>
      <c r="J113" s="734">
        <v>8183.24</v>
      </c>
      <c r="K113" s="748">
        <v>1</v>
      </c>
      <c r="L113" s="734">
        <v>52</v>
      </c>
      <c r="M113" s="735">
        <v>8183.24</v>
      </c>
    </row>
    <row r="114" spans="1:13" ht="14.45" customHeight="1" x14ac:dyDescent="0.2">
      <c r="A114" s="729" t="s">
        <v>595</v>
      </c>
      <c r="B114" s="730" t="s">
        <v>2253</v>
      </c>
      <c r="C114" s="730" t="s">
        <v>2262</v>
      </c>
      <c r="D114" s="730" t="s">
        <v>1366</v>
      </c>
      <c r="E114" s="730" t="s">
        <v>1797</v>
      </c>
      <c r="F114" s="734"/>
      <c r="G114" s="734"/>
      <c r="H114" s="748">
        <v>0</v>
      </c>
      <c r="I114" s="734">
        <v>9</v>
      </c>
      <c r="J114" s="734">
        <v>868.94999999999982</v>
      </c>
      <c r="K114" s="748">
        <v>1</v>
      </c>
      <c r="L114" s="734">
        <v>9</v>
      </c>
      <c r="M114" s="735">
        <v>868.94999999999982</v>
      </c>
    </row>
    <row r="115" spans="1:13" ht="14.45" customHeight="1" x14ac:dyDescent="0.2">
      <c r="A115" s="729" t="s">
        <v>595</v>
      </c>
      <c r="B115" s="730" t="s">
        <v>2253</v>
      </c>
      <c r="C115" s="730" t="s">
        <v>2263</v>
      </c>
      <c r="D115" s="730" t="s">
        <v>1364</v>
      </c>
      <c r="E115" s="730" t="s">
        <v>1797</v>
      </c>
      <c r="F115" s="734"/>
      <c r="G115" s="734"/>
      <c r="H115" s="748">
        <v>0</v>
      </c>
      <c r="I115" s="734">
        <v>4</v>
      </c>
      <c r="J115" s="734">
        <v>386.20000000000005</v>
      </c>
      <c r="K115" s="748">
        <v>1</v>
      </c>
      <c r="L115" s="734">
        <v>4</v>
      </c>
      <c r="M115" s="735">
        <v>386.20000000000005</v>
      </c>
    </row>
    <row r="116" spans="1:13" ht="14.45" customHeight="1" x14ac:dyDescent="0.2">
      <c r="A116" s="729" t="s">
        <v>595</v>
      </c>
      <c r="B116" s="730" t="s">
        <v>2253</v>
      </c>
      <c r="C116" s="730" t="s">
        <v>2264</v>
      </c>
      <c r="D116" s="730" t="s">
        <v>1352</v>
      </c>
      <c r="E116" s="730" t="s">
        <v>1353</v>
      </c>
      <c r="F116" s="734"/>
      <c r="G116" s="734"/>
      <c r="H116" s="748">
        <v>0</v>
      </c>
      <c r="I116" s="734">
        <v>12</v>
      </c>
      <c r="J116" s="734">
        <v>2006.6399999999999</v>
      </c>
      <c r="K116" s="748">
        <v>1</v>
      </c>
      <c r="L116" s="734">
        <v>12</v>
      </c>
      <c r="M116" s="735">
        <v>2006.6399999999999</v>
      </c>
    </row>
    <row r="117" spans="1:13" ht="14.45" customHeight="1" x14ac:dyDescent="0.2">
      <c r="A117" s="729" t="s">
        <v>595</v>
      </c>
      <c r="B117" s="730" t="s">
        <v>2253</v>
      </c>
      <c r="C117" s="730" t="s">
        <v>2265</v>
      </c>
      <c r="D117" s="730" t="s">
        <v>1368</v>
      </c>
      <c r="E117" s="730" t="s">
        <v>1353</v>
      </c>
      <c r="F117" s="734"/>
      <c r="G117" s="734"/>
      <c r="H117" s="748">
        <v>0</v>
      </c>
      <c r="I117" s="734">
        <v>10</v>
      </c>
      <c r="J117" s="734">
        <v>1281.8500000000001</v>
      </c>
      <c r="K117" s="748">
        <v>1</v>
      </c>
      <c r="L117" s="734">
        <v>10</v>
      </c>
      <c r="M117" s="735">
        <v>1281.8500000000001</v>
      </c>
    </row>
    <row r="118" spans="1:13" ht="14.45" customHeight="1" x14ac:dyDescent="0.2">
      <c r="A118" s="729" t="s">
        <v>595</v>
      </c>
      <c r="B118" s="730" t="s">
        <v>2253</v>
      </c>
      <c r="C118" s="730" t="s">
        <v>2266</v>
      </c>
      <c r="D118" s="730" t="s">
        <v>1369</v>
      </c>
      <c r="E118" s="730" t="s">
        <v>1353</v>
      </c>
      <c r="F118" s="734"/>
      <c r="G118" s="734"/>
      <c r="H118" s="748">
        <v>0</v>
      </c>
      <c r="I118" s="734">
        <v>7</v>
      </c>
      <c r="J118" s="734">
        <v>1004.5300000000001</v>
      </c>
      <c r="K118" s="748">
        <v>1</v>
      </c>
      <c r="L118" s="734">
        <v>7</v>
      </c>
      <c r="M118" s="735">
        <v>1004.5300000000001</v>
      </c>
    </row>
    <row r="119" spans="1:13" ht="14.45" customHeight="1" x14ac:dyDescent="0.2">
      <c r="A119" s="729" t="s">
        <v>595</v>
      </c>
      <c r="B119" s="730" t="s">
        <v>2253</v>
      </c>
      <c r="C119" s="730" t="s">
        <v>2267</v>
      </c>
      <c r="D119" s="730" t="s">
        <v>2268</v>
      </c>
      <c r="E119" s="730" t="s">
        <v>1363</v>
      </c>
      <c r="F119" s="734"/>
      <c r="G119" s="734"/>
      <c r="H119" s="748">
        <v>0</v>
      </c>
      <c r="I119" s="734">
        <v>10</v>
      </c>
      <c r="J119" s="734">
        <v>1831.4999999999998</v>
      </c>
      <c r="K119" s="748">
        <v>1</v>
      </c>
      <c r="L119" s="734">
        <v>10</v>
      </c>
      <c r="M119" s="735">
        <v>1831.4999999999998</v>
      </c>
    </row>
    <row r="120" spans="1:13" ht="14.45" customHeight="1" x14ac:dyDescent="0.2">
      <c r="A120" s="729" t="s">
        <v>595</v>
      </c>
      <c r="B120" s="730" t="s">
        <v>2253</v>
      </c>
      <c r="C120" s="730" t="s">
        <v>2269</v>
      </c>
      <c r="D120" s="730" t="s">
        <v>1370</v>
      </c>
      <c r="E120" s="730" t="s">
        <v>1353</v>
      </c>
      <c r="F120" s="734"/>
      <c r="G120" s="734"/>
      <c r="H120" s="748">
        <v>0</v>
      </c>
      <c r="I120" s="734">
        <v>1</v>
      </c>
      <c r="J120" s="734">
        <v>132.79</v>
      </c>
      <c r="K120" s="748">
        <v>1</v>
      </c>
      <c r="L120" s="734">
        <v>1</v>
      </c>
      <c r="M120" s="735">
        <v>132.79</v>
      </c>
    </row>
    <row r="121" spans="1:13" ht="14.45" customHeight="1" x14ac:dyDescent="0.2">
      <c r="A121" s="729" t="s">
        <v>595</v>
      </c>
      <c r="B121" s="730" t="s">
        <v>2253</v>
      </c>
      <c r="C121" s="730" t="s">
        <v>2270</v>
      </c>
      <c r="D121" s="730" t="s">
        <v>1371</v>
      </c>
      <c r="E121" s="730" t="s">
        <v>1353</v>
      </c>
      <c r="F121" s="734"/>
      <c r="G121" s="734"/>
      <c r="H121" s="748">
        <v>0</v>
      </c>
      <c r="I121" s="734">
        <v>1</v>
      </c>
      <c r="J121" s="734">
        <v>132.79</v>
      </c>
      <c r="K121" s="748">
        <v>1</v>
      </c>
      <c r="L121" s="734">
        <v>1</v>
      </c>
      <c r="M121" s="735">
        <v>132.79</v>
      </c>
    </row>
    <row r="122" spans="1:13" ht="14.45" customHeight="1" x14ac:dyDescent="0.2">
      <c r="A122" s="729" t="s">
        <v>595</v>
      </c>
      <c r="B122" s="730" t="s">
        <v>2253</v>
      </c>
      <c r="C122" s="730" t="s">
        <v>2271</v>
      </c>
      <c r="D122" s="730" t="s">
        <v>1367</v>
      </c>
      <c r="E122" s="730" t="s">
        <v>1353</v>
      </c>
      <c r="F122" s="734"/>
      <c r="G122" s="734"/>
      <c r="H122" s="748">
        <v>0</v>
      </c>
      <c r="I122" s="734">
        <v>1</v>
      </c>
      <c r="J122" s="734">
        <v>141.41999999999999</v>
      </c>
      <c r="K122" s="748">
        <v>1</v>
      </c>
      <c r="L122" s="734">
        <v>1</v>
      </c>
      <c r="M122" s="735">
        <v>141.41999999999999</v>
      </c>
    </row>
    <row r="123" spans="1:13" ht="14.45" customHeight="1" x14ac:dyDescent="0.2">
      <c r="A123" s="729" t="s">
        <v>619</v>
      </c>
      <c r="B123" s="730" t="s">
        <v>2006</v>
      </c>
      <c r="C123" s="730" t="s">
        <v>2007</v>
      </c>
      <c r="D123" s="730" t="s">
        <v>2008</v>
      </c>
      <c r="E123" s="730" t="s">
        <v>2009</v>
      </c>
      <c r="F123" s="734"/>
      <c r="G123" s="734"/>
      <c r="H123" s="748">
        <v>0</v>
      </c>
      <c r="I123" s="734">
        <v>100</v>
      </c>
      <c r="J123" s="734">
        <v>1658.7</v>
      </c>
      <c r="K123" s="748">
        <v>1</v>
      </c>
      <c r="L123" s="734">
        <v>100</v>
      </c>
      <c r="M123" s="735">
        <v>1658.7</v>
      </c>
    </row>
    <row r="124" spans="1:13" ht="14.45" customHeight="1" x14ac:dyDescent="0.2">
      <c r="A124" s="729" t="s">
        <v>619</v>
      </c>
      <c r="B124" s="730" t="s">
        <v>2006</v>
      </c>
      <c r="C124" s="730" t="s">
        <v>2010</v>
      </c>
      <c r="D124" s="730" t="s">
        <v>2008</v>
      </c>
      <c r="E124" s="730" t="s">
        <v>2011</v>
      </c>
      <c r="F124" s="734"/>
      <c r="G124" s="734"/>
      <c r="H124" s="748">
        <v>0</v>
      </c>
      <c r="I124" s="734">
        <v>27</v>
      </c>
      <c r="J124" s="734">
        <v>329.41999999999996</v>
      </c>
      <c r="K124" s="748">
        <v>1</v>
      </c>
      <c r="L124" s="734">
        <v>27</v>
      </c>
      <c r="M124" s="735">
        <v>329.41999999999996</v>
      </c>
    </row>
    <row r="125" spans="1:13" ht="14.45" customHeight="1" x14ac:dyDescent="0.2">
      <c r="A125" s="729" t="s">
        <v>619</v>
      </c>
      <c r="B125" s="730" t="s">
        <v>2006</v>
      </c>
      <c r="C125" s="730" t="s">
        <v>2012</v>
      </c>
      <c r="D125" s="730" t="s">
        <v>2008</v>
      </c>
      <c r="E125" s="730" t="s">
        <v>2013</v>
      </c>
      <c r="F125" s="734"/>
      <c r="G125" s="734"/>
      <c r="H125" s="748">
        <v>0</v>
      </c>
      <c r="I125" s="734">
        <v>5</v>
      </c>
      <c r="J125" s="734">
        <v>214.25</v>
      </c>
      <c r="K125" s="748">
        <v>1</v>
      </c>
      <c r="L125" s="734">
        <v>5</v>
      </c>
      <c r="M125" s="735">
        <v>214.25</v>
      </c>
    </row>
    <row r="126" spans="1:13" ht="14.45" customHeight="1" x14ac:dyDescent="0.2">
      <c r="A126" s="729" t="s">
        <v>619</v>
      </c>
      <c r="B126" s="730" t="s">
        <v>2272</v>
      </c>
      <c r="C126" s="730" t="s">
        <v>2273</v>
      </c>
      <c r="D126" s="730" t="s">
        <v>1664</v>
      </c>
      <c r="E126" s="730" t="s">
        <v>1665</v>
      </c>
      <c r="F126" s="734">
        <v>2</v>
      </c>
      <c r="G126" s="734">
        <v>142.18</v>
      </c>
      <c r="H126" s="748">
        <v>1</v>
      </c>
      <c r="I126" s="734"/>
      <c r="J126" s="734"/>
      <c r="K126" s="748">
        <v>0</v>
      </c>
      <c r="L126" s="734">
        <v>2</v>
      </c>
      <c r="M126" s="735">
        <v>142.18</v>
      </c>
    </row>
    <row r="127" spans="1:13" ht="14.45" customHeight="1" x14ac:dyDescent="0.2">
      <c r="A127" s="729" t="s">
        <v>619</v>
      </c>
      <c r="B127" s="730" t="s">
        <v>2014</v>
      </c>
      <c r="C127" s="730" t="s">
        <v>2274</v>
      </c>
      <c r="D127" s="730" t="s">
        <v>1059</v>
      </c>
      <c r="E127" s="730" t="s">
        <v>2275</v>
      </c>
      <c r="F127" s="734"/>
      <c r="G127" s="734"/>
      <c r="H127" s="748">
        <v>0</v>
      </c>
      <c r="I127" s="734">
        <v>8</v>
      </c>
      <c r="J127" s="734">
        <v>980.06000000000017</v>
      </c>
      <c r="K127" s="748">
        <v>1</v>
      </c>
      <c r="L127" s="734">
        <v>8</v>
      </c>
      <c r="M127" s="735">
        <v>980.06000000000017</v>
      </c>
    </row>
    <row r="128" spans="1:13" ht="14.45" customHeight="1" x14ac:dyDescent="0.2">
      <c r="A128" s="729" t="s">
        <v>619</v>
      </c>
      <c r="B128" s="730" t="s">
        <v>2014</v>
      </c>
      <c r="C128" s="730" t="s">
        <v>2015</v>
      </c>
      <c r="D128" s="730" t="s">
        <v>1059</v>
      </c>
      <c r="E128" s="730" t="s">
        <v>1060</v>
      </c>
      <c r="F128" s="734"/>
      <c r="G128" s="734"/>
      <c r="H128" s="748">
        <v>0</v>
      </c>
      <c r="I128" s="734">
        <v>6</v>
      </c>
      <c r="J128" s="734">
        <v>739.02</v>
      </c>
      <c r="K128" s="748">
        <v>1</v>
      </c>
      <c r="L128" s="734">
        <v>6</v>
      </c>
      <c r="M128" s="735">
        <v>739.02</v>
      </c>
    </row>
    <row r="129" spans="1:13" ht="14.45" customHeight="1" x14ac:dyDescent="0.2">
      <c r="A129" s="729" t="s">
        <v>619</v>
      </c>
      <c r="B129" s="730" t="s">
        <v>2016</v>
      </c>
      <c r="C129" s="730" t="s">
        <v>2017</v>
      </c>
      <c r="D129" s="730" t="s">
        <v>2018</v>
      </c>
      <c r="E129" s="730" t="s">
        <v>2019</v>
      </c>
      <c r="F129" s="734"/>
      <c r="G129" s="734"/>
      <c r="H129" s="748">
        <v>0</v>
      </c>
      <c r="I129" s="734">
        <v>5</v>
      </c>
      <c r="J129" s="734">
        <v>1369.4999380656254</v>
      </c>
      <c r="K129" s="748">
        <v>1</v>
      </c>
      <c r="L129" s="734">
        <v>5</v>
      </c>
      <c r="M129" s="735">
        <v>1369.4999380656254</v>
      </c>
    </row>
    <row r="130" spans="1:13" ht="14.45" customHeight="1" x14ac:dyDescent="0.2">
      <c r="A130" s="729" t="s">
        <v>619</v>
      </c>
      <c r="B130" s="730" t="s">
        <v>2020</v>
      </c>
      <c r="C130" s="730" t="s">
        <v>2021</v>
      </c>
      <c r="D130" s="730" t="s">
        <v>2022</v>
      </c>
      <c r="E130" s="730" t="s">
        <v>2023</v>
      </c>
      <c r="F130" s="734"/>
      <c r="G130" s="734"/>
      <c r="H130" s="748">
        <v>0</v>
      </c>
      <c r="I130" s="734">
        <v>7</v>
      </c>
      <c r="J130" s="734">
        <v>2840.5099999999998</v>
      </c>
      <c r="K130" s="748">
        <v>1</v>
      </c>
      <c r="L130" s="734">
        <v>7</v>
      </c>
      <c r="M130" s="735">
        <v>2840.5099999999998</v>
      </c>
    </row>
    <row r="131" spans="1:13" ht="14.45" customHeight="1" x14ac:dyDescent="0.2">
      <c r="A131" s="729" t="s">
        <v>619</v>
      </c>
      <c r="B131" s="730" t="s">
        <v>2024</v>
      </c>
      <c r="C131" s="730" t="s">
        <v>2025</v>
      </c>
      <c r="D131" s="730" t="s">
        <v>943</v>
      </c>
      <c r="E131" s="730" t="s">
        <v>2026</v>
      </c>
      <c r="F131" s="734"/>
      <c r="G131" s="734"/>
      <c r="H131" s="748">
        <v>0</v>
      </c>
      <c r="I131" s="734">
        <v>18</v>
      </c>
      <c r="J131" s="734">
        <v>59399.89</v>
      </c>
      <c r="K131" s="748">
        <v>1</v>
      </c>
      <c r="L131" s="734">
        <v>18</v>
      </c>
      <c r="M131" s="735">
        <v>59399.89</v>
      </c>
    </row>
    <row r="132" spans="1:13" ht="14.45" customHeight="1" x14ac:dyDescent="0.2">
      <c r="A132" s="729" t="s">
        <v>619</v>
      </c>
      <c r="B132" s="730" t="s">
        <v>2033</v>
      </c>
      <c r="C132" s="730" t="s">
        <v>2034</v>
      </c>
      <c r="D132" s="730" t="s">
        <v>838</v>
      </c>
      <c r="E132" s="730" t="s">
        <v>2035</v>
      </c>
      <c r="F132" s="734"/>
      <c r="G132" s="734"/>
      <c r="H132" s="748">
        <v>0</v>
      </c>
      <c r="I132" s="734">
        <v>1</v>
      </c>
      <c r="J132" s="734">
        <v>128.28000000000003</v>
      </c>
      <c r="K132" s="748">
        <v>1</v>
      </c>
      <c r="L132" s="734">
        <v>1</v>
      </c>
      <c r="M132" s="735">
        <v>128.28000000000003</v>
      </c>
    </row>
    <row r="133" spans="1:13" ht="14.45" customHeight="1" x14ac:dyDescent="0.2">
      <c r="A133" s="729" t="s">
        <v>619</v>
      </c>
      <c r="B133" s="730" t="s">
        <v>2033</v>
      </c>
      <c r="C133" s="730" t="s">
        <v>2036</v>
      </c>
      <c r="D133" s="730" t="s">
        <v>838</v>
      </c>
      <c r="E133" s="730" t="s">
        <v>2037</v>
      </c>
      <c r="F133" s="734"/>
      <c r="G133" s="734"/>
      <c r="H133" s="748">
        <v>0</v>
      </c>
      <c r="I133" s="734">
        <v>3</v>
      </c>
      <c r="J133" s="734">
        <v>134.49</v>
      </c>
      <c r="K133" s="748">
        <v>1</v>
      </c>
      <c r="L133" s="734">
        <v>3</v>
      </c>
      <c r="M133" s="735">
        <v>134.49</v>
      </c>
    </row>
    <row r="134" spans="1:13" ht="14.45" customHeight="1" x14ac:dyDescent="0.2">
      <c r="A134" s="729" t="s">
        <v>619</v>
      </c>
      <c r="B134" s="730" t="s">
        <v>2033</v>
      </c>
      <c r="C134" s="730" t="s">
        <v>2276</v>
      </c>
      <c r="D134" s="730" t="s">
        <v>838</v>
      </c>
      <c r="E134" s="730" t="s">
        <v>2277</v>
      </c>
      <c r="F134" s="734"/>
      <c r="G134" s="734"/>
      <c r="H134" s="748">
        <v>0</v>
      </c>
      <c r="I134" s="734">
        <v>4</v>
      </c>
      <c r="J134" s="734">
        <v>358.6</v>
      </c>
      <c r="K134" s="748">
        <v>1</v>
      </c>
      <c r="L134" s="734">
        <v>4</v>
      </c>
      <c r="M134" s="735">
        <v>358.6</v>
      </c>
    </row>
    <row r="135" spans="1:13" ht="14.45" customHeight="1" x14ac:dyDescent="0.2">
      <c r="A135" s="729" t="s">
        <v>619</v>
      </c>
      <c r="B135" s="730" t="s">
        <v>1982</v>
      </c>
      <c r="C135" s="730" t="s">
        <v>2038</v>
      </c>
      <c r="D135" s="730" t="s">
        <v>1131</v>
      </c>
      <c r="E135" s="730" t="s">
        <v>2039</v>
      </c>
      <c r="F135" s="734"/>
      <c r="G135" s="734"/>
      <c r="H135" s="748">
        <v>0</v>
      </c>
      <c r="I135" s="734">
        <v>7</v>
      </c>
      <c r="J135" s="734">
        <v>1726.2000115656908</v>
      </c>
      <c r="K135" s="748">
        <v>1</v>
      </c>
      <c r="L135" s="734">
        <v>7</v>
      </c>
      <c r="M135" s="735">
        <v>1726.2000115656908</v>
      </c>
    </row>
    <row r="136" spans="1:13" ht="14.45" customHeight="1" x14ac:dyDescent="0.2">
      <c r="A136" s="729" t="s">
        <v>619</v>
      </c>
      <c r="B136" s="730" t="s">
        <v>1982</v>
      </c>
      <c r="C136" s="730" t="s">
        <v>1983</v>
      </c>
      <c r="D136" s="730" t="s">
        <v>1131</v>
      </c>
      <c r="E136" s="730" t="s">
        <v>1984</v>
      </c>
      <c r="F136" s="734"/>
      <c r="G136" s="734"/>
      <c r="H136" s="748">
        <v>0</v>
      </c>
      <c r="I136" s="734">
        <v>3</v>
      </c>
      <c r="J136" s="734">
        <v>147.96000000000004</v>
      </c>
      <c r="K136" s="748">
        <v>1</v>
      </c>
      <c r="L136" s="734">
        <v>3</v>
      </c>
      <c r="M136" s="735">
        <v>147.96000000000004</v>
      </c>
    </row>
    <row r="137" spans="1:13" ht="14.45" customHeight="1" x14ac:dyDescent="0.2">
      <c r="A137" s="729" t="s">
        <v>619</v>
      </c>
      <c r="B137" s="730" t="s">
        <v>2040</v>
      </c>
      <c r="C137" s="730" t="s">
        <v>2041</v>
      </c>
      <c r="D137" s="730" t="s">
        <v>948</v>
      </c>
      <c r="E137" s="730" t="s">
        <v>949</v>
      </c>
      <c r="F137" s="734"/>
      <c r="G137" s="734"/>
      <c r="H137" s="748">
        <v>0</v>
      </c>
      <c r="I137" s="734">
        <v>13</v>
      </c>
      <c r="J137" s="734">
        <v>524.54999999999995</v>
      </c>
      <c r="K137" s="748">
        <v>1</v>
      </c>
      <c r="L137" s="734">
        <v>13</v>
      </c>
      <c r="M137" s="735">
        <v>524.54999999999995</v>
      </c>
    </row>
    <row r="138" spans="1:13" ht="14.45" customHeight="1" x14ac:dyDescent="0.2">
      <c r="A138" s="729" t="s">
        <v>619</v>
      </c>
      <c r="B138" s="730" t="s">
        <v>2040</v>
      </c>
      <c r="C138" s="730" t="s">
        <v>2042</v>
      </c>
      <c r="D138" s="730" t="s">
        <v>948</v>
      </c>
      <c r="E138" s="730" t="s">
        <v>949</v>
      </c>
      <c r="F138" s="734"/>
      <c r="G138" s="734"/>
      <c r="H138" s="748">
        <v>0</v>
      </c>
      <c r="I138" s="734">
        <v>19</v>
      </c>
      <c r="J138" s="734">
        <v>767.29</v>
      </c>
      <c r="K138" s="748">
        <v>1</v>
      </c>
      <c r="L138" s="734">
        <v>19</v>
      </c>
      <c r="M138" s="735">
        <v>767.29</v>
      </c>
    </row>
    <row r="139" spans="1:13" ht="14.45" customHeight="1" x14ac:dyDescent="0.2">
      <c r="A139" s="729" t="s">
        <v>619</v>
      </c>
      <c r="B139" s="730" t="s">
        <v>2040</v>
      </c>
      <c r="C139" s="730" t="s">
        <v>2043</v>
      </c>
      <c r="D139" s="730" t="s">
        <v>945</v>
      </c>
      <c r="E139" s="730" t="s">
        <v>2044</v>
      </c>
      <c r="F139" s="734"/>
      <c r="G139" s="734"/>
      <c r="H139" s="748">
        <v>0</v>
      </c>
      <c r="I139" s="734">
        <v>13</v>
      </c>
      <c r="J139" s="734">
        <v>412.53</v>
      </c>
      <c r="K139" s="748">
        <v>1</v>
      </c>
      <c r="L139" s="734">
        <v>13</v>
      </c>
      <c r="M139" s="735">
        <v>412.53</v>
      </c>
    </row>
    <row r="140" spans="1:13" ht="14.45" customHeight="1" x14ac:dyDescent="0.2">
      <c r="A140" s="729" t="s">
        <v>619</v>
      </c>
      <c r="B140" s="730" t="s">
        <v>2040</v>
      </c>
      <c r="C140" s="730" t="s">
        <v>2045</v>
      </c>
      <c r="D140" s="730" t="s">
        <v>945</v>
      </c>
      <c r="E140" s="730" t="s">
        <v>2046</v>
      </c>
      <c r="F140" s="734"/>
      <c r="G140" s="734"/>
      <c r="H140" s="748">
        <v>0</v>
      </c>
      <c r="I140" s="734">
        <v>3</v>
      </c>
      <c r="J140" s="734">
        <v>174.42000000000004</v>
      </c>
      <c r="K140" s="748">
        <v>1</v>
      </c>
      <c r="L140" s="734">
        <v>3</v>
      </c>
      <c r="M140" s="735">
        <v>174.42000000000004</v>
      </c>
    </row>
    <row r="141" spans="1:13" ht="14.45" customHeight="1" x14ac:dyDescent="0.2">
      <c r="A141" s="729" t="s">
        <v>619</v>
      </c>
      <c r="B141" s="730" t="s">
        <v>2047</v>
      </c>
      <c r="C141" s="730" t="s">
        <v>2278</v>
      </c>
      <c r="D141" s="730" t="s">
        <v>1634</v>
      </c>
      <c r="E141" s="730" t="s">
        <v>2279</v>
      </c>
      <c r="F141" s="734"/>
      <c r="G141" s="734"/>
      <c r="H141" s="748">
        <v>0</v>
      </c>
      <c r="I141" s="734">
        <v>1</v>
      </c>
      <c r="J141" s="734">
        <v>39.729999999999997</v>
      </c>
      <c r="K141" s="748">
        <v>1</v>
      </c>
      <c r="L141" s="734">
        <v>1</v>
      </c>
      <c r="M141" s="735">
        <v>39.729999999999997</v>
      </c>
    </row>
    <row r="142" spans="1:13" ht="14.45" customHeight="1" x14ac:dyDescent="0.2">
      <c r="A142" s="729" t="s">
        <v>619</v>
      </c>
      <c r="B142" s="730" t="s">
        <v>2052</v>
      </c>
      <c r="C142" s="730" t="s">
        <v>2280</v>
      </c>
      <c r="D142" s="730" t="s">
        <v>1558</v>
      </c>
      <c r="E142" s="730" t="s">
        <v>2281</v>
      </c>
      <c r="F142" s="734"/>
      <c r="G142" s="734"/>
      <c r="H142" s="748">
        <v>0</v>
      </c>
      <c r="I142" s="734">
        <v>2</v>
      </c>
      <c r="J142" s="734">
        <v>203.27999999999997</v>
      </c>
      <c r="K142" s="748">
        <v>1</v>
      </c>
      <c r="L142" s="734">
        <v>2</v>
      </c>
      <c r="M142" s="735">
        <v>203.27999999999997</v>
      </c>
    </row>
    <row r="143" spans="1:13" ht="14.45" customHeight="1" x14ac:dyDescent="0.2">
      <c r="A143" s="729" t="s">
        <v>619</v>
      </c>
      <c r="B143" s="730" t="s">
        <v>2052</v>
      </c>
      <c r="C143" s="730" t="s">
        <v>2282</v>
      </c>
      <c r="D143" s="730" t="s">
        <v>1558</v>
      </c>
      <c r="E143" s="730" t="s">
        <v>1562</v>
      </c>
      <c r="F143" s="734"/>
      <c r="G143" s="734"/>
      <c r="H143" s="748">
        <v>0</v>
      </c>
      <c r="I143" s="734">
        <v>2</v>
      </c>
      <c r="J143" s="734">
        <v>251.4</v>
      </c>
      <c r="K143" s="748">
        <v>1</v>
      </c>
      <c r="L143" s="734">
        <v>2</v>
      </c>
      <c r="M143" s="735">
        <v>251.4</v>
      </c>
    </row>
    <row r="144" spans="1:13" ht="14.45" customHeight="1" x14ac:dyDescent="0.2">
      <c r="A144" s="729" t="s">
        <v>619</v>
      </c>
      <c r="B144" s="730" t="s">
        <v>2052</v>
      </c>
      <c r="C144" s="730" t="s">
        <v>2283</v>
      </c>
      <c r="D144" s="730" t="s">
        <v>1558</v>
      </c>
      <c r="E144" s="730" t="s">
        <v>1559</v>
      </c>
      <c r="F144" s="734"/>
      <c r="G144" s="734"/>
      <c r="H144" s="748">
        <v>0</v>
      </c>
      <c r="I144" s="734">
        <v>4</v>
      </c>
      <c r="J144" s="734">
        <v>828.91999999999985</v>
      </c>
      <c r="K144" s="748">
        <v>1</v>
      </c>
      <c r="L144" s="734">
        <v>4</v>
      </c>
      <c r="M144" s="735">
        <v>828.91999999999985</v>
      </c>
    </row>
    <row r="145" spans="1:13" ht="14.45" customHeight="1" x14ac:dyDescent="0.2">
      <c r="A145" s="729" t="s">
        <v>619</v>
      </c>
      <c r="B145" s="730" t="s">
        <v>2052</v>
      </c>
      <c r="C145" s="730" t="s">
        <v>2284</v>
      </c>
      <c r="D145" s="730" t="s">
        <v>1558</v>
      </c>
      <c r="E145" s="730" t="s">
        <v>1560</v>
      </c>
      <c r="F145" s="734"/>
      <c r="G145" s="734"/>
      <c r="H145" s="748">
        <v>0</v>
      </c>
      <c r="I145" s="734">
        <v>1</v>
      </c>
      <c r="J145" s="734">
        <v>99.730000000000032</v>
      </c>
      <c r="K145" s="748">
        <v>1</v>
      </c>
      <c r="L145" s="734">
        <v>1</v>
      </c>
      <c r="M145" s="735">
        <v>99.730000000000032</v>
      </c>
    </row>
    <row r="146" spans="1:13" ht="14.45" customHeight="1" x14ac:dyDescent="0.2">
      <c r="A146" s="729" t="s">
        <v>619</v>
      </c>
      <c r="B146" s="730" t="s">
        <v>2052</v>
      </c>
      <c r="C146" s="730" t="s">
        <v>2285</v>
      </c>
      <c r="D146" s="730" t="s">
        <v>1558</v>
      </c>
      <c r="E146" s="730" t="s">
        <v>1561</v>
      </c>
      <c r="F146" s="734"/>
      <c r="G146" s="734"/>
      <c r="H146" s="748">
        <v>0</v>
      </c>
      <c r="I146" s="734">
        <v>1</v>
      </c>
      <c r="J146" s="734">
        <v>249.58999999999995</v>
      </c>
      <c r="K146" s="748">
        <v>1</v>
      </c>
      <c r="L146" s="734">
        <v>1</v>
      </c>
      <c r="M146" s="735">
        <v>249.58999999999995</v>
      </c>
    </row>
    <row r="147" spans="1:13" ht="14.45" customHeight="1" x14ac:dyDescent="0.2">
      <c r="A147" s="729" t="s">
        <v>619</v>
      </c>
      <c r="B147" s="730" t="s">
        <v>2052</v>
      </c>
      <c r="C147" s="730" t="s">
        <v>2054</v>
      </c>
      <c r="D147" s="730" t="s">
        <v>769</v>
      </c>
      <c r="E147" s="730" t="s">
        <v>770</v>
      </c>
      <c r="F147" s="734"/>
      <c r="G147" s="734"/>
      <c r="H147" s="748">
        <v>0</v>
      </c>
      <c r="I147" s="734">
        <v>2</v>
      </c>
      <c r="J147" s="734">
        <v>176.68000000000004</v>
      </c>
      <c r="K147" s="748">
        <v>1</v>
      </c>
      <c r="L147" s="734">
        <v>2</v>
      </c>
      <c r="M147" s="735">
        <v>176.68000000000004</v>
      </c>
    </row>
    <row r="148" spans="1:13" ht="14.45" customHeight="1" x14ac:dyDescent="0.2">
      <c r="A148" s="729" t="s">
        <v>619</v>
      </c>
      <c r="B148" s="730" t="s">
        <v>2286</v>
      </c>
      <c r="C148" s="730" t="s">
        <v>2287</v>
      </c>
      <c r="D148" s="730" t="s">
        <v>2288</v>
      </c>
      <c r="E148" s="730" t="s">
        <v>2289</v>
      </c>
      <c r="F148" s="734"/>
      <c r="G148" s="734"/>
      <c r="H148" s="748">
        <v>0</v>
      </c>
      <c r="I148" s="734">
        <v>1</v>
      </c>
      <c r="J148" s="734">
        <v>27.900000000000006</v>
      </c>
      <c r="K148" s="748">
        <v>1</v>
      </c>
      <c r="L148" s="734">
        <v>1</v>
      </c>
      <c r="M148" s="735">
        <v>27.900000000000006</v>
      </c>
    </row>
    <row r="149" spans="1:13" ht="14.45" customHeight="1" x14ac:dyDescent="0.2">
      <c r="A149" s="729" t="s">
        <v>619</v>
      </c>
      <c r="B149" s="730" t="s">
        <v>2286</v>
      </c>
      <c r="C149" s="730" t="s">
        <v>2290</v>
      </c>
      <c r="D149" s="730" t="s">
        <v>2288</v>
      </c>
      <c r="E149" s="730" t="s">
        <v>2291</v>
      </c>
      <c r="F149" s="734"/>
      <c r="G149" s="734"/>
      <c r="H149" s="748">
        <v>0</v>
      </c>
      <c r="I149" s="734">
        <v>1</v>
      </c>
      <c r="J149" s="734">
        <v>98.47</v>
      </c>
      <c r="K149" s="748">
        <v>1</v>
      </c>
      <c r="L149" s="734">
        <v>1</v>
      </c>
      <c r="M149" s="735">
        <v>98.47</v>
      </c>
    </row>
    <row r="150" spans="1:13" ht="14.45" customHeight="1" x14ac:dyDescent="0.2">
      <c r="A150" s="729" t="s">
        <v>619</v>
      </c>
      <c r="B150" s="730" t="s">
        <v>2058</v>
      </c>
      <c r="C150" s="730" t="s">
        <v>2059</v>
      </c>
      <c r="D150" s="730" t="s">
        <v>779</v>
      </c>
      <c r="E150" s="730" t="s">
        <v>780</v>
      </c>
      <c r="F150" s="734"/>
      <c r="G150" s="734"/>
      <c r="H150" s="748">
        <v>0</v>
      </c>
      <c r="I150" s="734">
        <v>1</v>
      </c>
      <c r="J150" s="734">
        <v>52.219999999999985</v>
      </c>
      <c r="K150" s="748">
        <v>1</v>
      </c>
      <c r="L150" s="734">
        <v>1</v>
      </c>
      <c r="M150" s="735">
        <v>52.219999999999985</v>
      </c>
    </row>
    <row r="151" spans="1:13" ht="14.45" customHeight="1" x14ac:dyDescent="0.2">
      <c r="A151" s="729" t="s">
        <v>619</v>
      </c>
      <c r="B151" s="730" t="s">
        <v>2060</v>
      </c>
      <c r="C151" s="730" t="s">
        <v>2292</v>
      </c>
      <c r="D151" s="730" t="s">
        <v>2062</v>
      </c>
      <c r="E151" s="730" t="s">
        <v>2293</v>
      </c>
      <c r="F151" s="734"/>
      <c r="G151" s="734"/>
      <c r="H151" s="748">
        <v>0</v>
      </c>
      <c r="I151" s="734">
        <v>1</v>
      </c>
      <c r="J151" s="734">
        <v>21.210000000000004</v>
      </c>
      <c r="K151" s="748">
        <v>1</v>
      </c>
      <c r="L151" s="734">
        <v>1</v>
      </c>
      <c r="M151" s="735">
        <v>21.210000000000004</v>
      </c>
    </row>
    <row r="152" spans="1:13" ht="14.45" customHeight="1" x14ac:dyDescent="0.2">
      <c r="A152" s="729" t="s">
        <v>619</v>
      </c>
      <c r="B152" s="730" t="s">
        <v>2064</v>
      </c>
      <c r="C152" s="730" t="s">
        <v>2294</v>
      </c>
      <c r="D152" s="730" t="s">
        <v>2295</v>
      </c>
      <c r="E152" s="730" t="s">
        <v>2296</v>
      </c>
      <c r="F152" s="734"/>
      <c r="G152" s="734"/>
      <c r="H152" s="748">
        <v>0</v>
      </c>
      <c r="I152" s="734">
        <v>6</v>
      </c>
      <c r="J152" s="734">
        <v>783.27</v>
      </c>
      <c r="K152" s="748">
        <v>1</v>
      </c>
      <c r="L152" s="734">
        <v>6</v>
      </c>
      <c r="M152" s="735">
        <v>783.27</v>
      </c>
    </row>
    <row r="153" spans="1:13" ht="14.45" customHeight="1" x14ac:dyDescent="0.2">
      <c r="A153" s="729" t="s">
        <v>619</v>
      </c>
      <c r="B153" s="730" t="s">
        <v>2064</v>
      </c>
      <c r="C153" s="730" t="s">
        <v>2065</v>
      </c>
      <c r="D153" s="730" t="s">
        <v>1043</v>
      </c>
      <c r="E153" s="730" t="s">
        <v>1044</v>
      </c>
      <c r="F153" s="734"/>
      <c r="G153" s="734"/>
      <c r="H153" s="748">
        <v>0</v>
      </c>
      <c r="I153" s="734">
        <v>3</v>
      </c>
      <c r="J153" s="734">
        <v>268.59000000000003</v>
      </c>
      <c r="K153" s="748">
        <v>1</v>
      </c>
      <c r="L153" s="734">
        <v>3</v>
      </c>
      <c r="M153" s="735">
        <v>268.59000000000003</v>
      </c>
    </row>
    <row r="154" spans="1:13" ht="14.45" customHeight="1" x14ac:dyDescent="0.2">
      <c r="A154" s="729" t="s">
        <v>619</v>
      </c>
      <c r="B154" s="730" t="s">
        <v>2064</v>
      </c>
      <c r="C154" s="730" t="s">
        <v>2297</v>
      </c>
      <c r="D154" s="730" t="s">
        <v>1043</v>
      </c>
      <c r="E154" s="730" t="s">
        <v>1044</v>
      </c>
      <c r="F154" s="734">
        <v>1</v>
      </c>
      <c r="G154" s="734">
        <v>89.51</v>
      </c>
      <c r="H154" s="748">
        <v>1</v>
      </c>
      <c r="I154" s="734"/>
      <c r="J154" s="734"/>
      <c r="K154" s="748">
        <v>0</v>
      </c>
      <c r="L154" s="734">
        <v>1</v>
      </c>
      <c r="M154" s="735">
        <v>89.51</v>
      </c>
    </row>
    <row r="155" spans="1:13" ht="14.45" customHeight="1" x14ac:dyDescent="0.2">
      <c r="A155" s="729" t="s">
        <v>619</v>
      </c>
      <c r="B155" s="730" t="s">
        <v>2066</v>
      </c>
      <c r="C155" s="730" t="s">
        <v>2298</v>
      </c>
      <c r="D155" s="730" t="s">
        <v>1182</v>
      </c>
      <c r="E155" s="730" t="s">
        <v>2299</v>
      </c>
      <c r="F155" s="734"/>
      <c r="G155" s="734"/>
      <c r="H155" s="748">
        <v>0</v>
      </c>
      <c r="I155" s="734">
        <v>3</v>
      </c>
      <c r="J155" s="734">
        <v>229.35000000000002</v>
      </c>
      <c r="K155" s="748">
        <v>1</v>
      </c>
      <c r="L155" s="734">
        <v>3</v>
      </c>
      <c r="M155" s="735">
        <v>229.35000000000002</v>
      </c>
    </row>
    <row r="156" spans="1:13" ht="14.45" customHeight="1" x14ac:dyDescent="0.2">
      <c r="A156" s="729" t="s">
        <v>619</v>
      </c>
      <c r="B156" s="730" t="s">
        <v>2073</v>
      </c>
      <c r="C156" s="730" t="s">
        <v>2300</v>
      </c>
      <c r="D156" s="730" t="s">
        <v>2075</v>
      </c>
      <c r="E156" s="730" t="s">
        <v>2301</v>
      </c>
      <c r="F156" s="734"/>
      <c r="G156" s="734"/>
      <c r="H156" s="748">
        <v>0</v>
      </c>
      <c r="I156" s="734">
        <v>4</v>
      </c>
      <c r="J156" s="734">
        <v>635.92000000000007</v>
      </c>
      <c r="K156" s="748">
        <v>1</v>
      </c>
      <c r="L156" s="734">
        <v>4</v>
      </c>
      <c r="M156" s="735">
        <v>635.92000000000007</v>
      </c>
    </row>
    <row r="157" spans="1:13" ht="14.45" customHeight="1" x14ac:dyDescent="0.2">
      <c r="A157" s="729" t="s">
        <v>619</v>
      </c>
      <c r="B157" s="730" t="s">
        <v>1985</v>
      </c>
      <c r="C157" s="730" t="s">
        <v>1988</v>
      </c>
      <c r="D157" s="730" t="s">
        <v>704</v>
      </c>
      <c r="E157" s="730" t="s">
        <v>1989</v>
      </c>
      <c r="F157" s="734"/>
      <c r="G157" s="734"/>
      <c r="H157" s="748">
        <v>0</v>
      </c>
      <c r="I157" s="734">
        <v>6</v>
      </c>
      <c r="J157" s="734">
        <v>389.4</v>
      </c>
      <c r="K157" s="748">
        <v>1</v>
      </c>
      <c r="L157" s="734">
        <v>6</v>
      </c>
      <c r="M157" s="735">
        <v>389.4</v>
      </c>
    </row>
    <row r="158" spans="1:13" ht="14.45" customHeight="1" x14ac:dyDescent="0.2">
      <c r="A158" s="729" t="s">
        <v>619</v>
      </c>
      <c r="B158" s="730" t="s">
        <v>2090</v>
      </c>
      <c r="C158" s="730" t="s">
        <v>2091</v>
      </c>
      <c r="D158" s="730" t="s">
        <v>2092</v>
      </c>
      <c r="E158" s="730" t="s">
        <v>2093</v>
      </c>
      <c r="F158" s="734"/>
      <c r="G158" s="734"/>
      <c r="H158" s="748">
        <v>0</v>
      </c>
      <c r="I158" s="734">
        <v>4</v>
      </c>
      <c r="J158" s="734">
        <v>392.04000000000008</v>
      </c>
      <c r="K158" s="748">
        <v>1</v>
      </c>
      <c r="L158" s="734">
        <v>4</v>
      </c>
      <c r="M158" s="735">
        <v>392.04000000000008</v>
      </c>
    </row>
    <row r="159" spans="1:13" ht="14.45" customHeight="1" x14ac:dyDescent="0.2">
      <c r="A159" s="729" t="s">
        <v>619</v>
      </c>
      <c r="B159" s="730" t="s">
        <v>2090</v>
      </c>
      <c r="C159" s="730" t="s">
        <v>2302</v>
      </c>
      <c r="D159" s="730" t="s">
        <v>2092</v>
      </c>
      <c r="E159" s="730" t="s">
        <v>2303</v>
      </c>
      <c r="F159" s="734"/>
      <c r="G159" s="734"/>
      <c r="H159" s="748">
        <v>0</v>
      </c>
      <c r="I159" s="734">
        <v>1</v>
      </c>
      <c r="J159" s="734">
        <v>49.82</v>
      </c>
      <c r="K159" s="748">
        <v>1</v>
      </c>
      <c r="L159" s="734">
        <v>1</v>
      </c>
      <c r="M159" s="735">
        <v>49.82</v>
      </c>
    </row>
    <row r="160" spans="1:13" ht="14.45" customHeight="1" x14ac:dyDescent="0.2">
      <c r="A160" s="729" t="s">
        <v>619</v>
      </c>
      <c r="B160" s="730" t="s">
        <v>2090</v>
      </c>
      <c r="C160" s="730" t="s">
        <v>2096</v>
      </c>
      <c r="D160" s="730" t="s">
        <v>923</v>
      </c>
      <c r="E160" s="730" t="s">
        <v>2097</v>
      </c>
      <c r="F160" s="734"/>
      <c r="G160" s="734"/>
      <c r="H160" s="748">
        <v>0</v>
      </c>
      <c r="I160" s="734">
        <v>3</v>
      </c>
      <c r="J160" s="734">
        <v>183.39</v>
      </c>
      <c r="K160" s="748">
        <v>1</v>
      </c>
      <c r="L160" s="734">
        <v>3</v>
      </c>
      <c r="M160" s="735">
        <v>183.39</v>
      </c>
    </row>
    <row r="161" spans="1:13" ht="14.45" customHeight="1" x14ac:dyDescent="0.2">
      <c r="A161" s="729" t="s">
        <v>619</v>
      </c>
      <c r="B161" s="730" t="s">
        <v>2098</v>
      </c>
      <c r="C161" s="730" t="s">
        <v>2099</v>
      </c>
      <c r="D161" s="730" t="s">
        <v>2100</v>
      </c>
      <c r="E161" s="730" t="s">
        <v>2101</v>
      </c>
      <c r="F161" s="734"/>
      <c r="G161" s="734"/>
      <c r="H161" s="748">
        <v>0</v>
      </c>
      <c r="I161" s="734">
        <v>29</v>
      </c>
      <c r="J161" s="734">
        <v>64894.17</v>
      </c>
      <c r="K161" s="748">
        <v>1</v>
      </c>
      <c r="L161" s="734">
        <v>29</v>
      </c>
      <c r="M161" s="735">
        <v>64894.17</v>
      </c>
    </row>
    <row r="162" spans="1:13" ht="14.45" customHeight="1" x14ac:dyDescent="0.2">
      <c r="A162" s="729" t="s">
        <v>619</v>
      </c>
      <c r="B162" s="730" t="s">
        <v>2112</v>
      </c>
      <c r="C162" s="730" t="s">
        <v>2113</v>
      </c>
      <c r="D162" s="730" t="s">
        <v>2114</v>
      </c>
      <c r="E162" s="730" t="s">
        <v>1492</v>
      </c>
      <c r="F162" s="734"/>
      <c r="G162" s="734"/>
      <c r="H162" s="748">
        <v>0</v>
      </c>
      <c r="I162" s="734">
        <v>7</v>
      </c>
      <c r="J162" s="734">
        <v>14873.459999999997</v>
      </c>
      <c r="K162" s="748">
        <v>1</v>
      </c>
      <c r="L162" s="734">
        <v>7</v>
      </c>
      <c r="M162" s="735">
        <v>14873.459999999997</v>
      </c>
    </row>
    <row r="163" spans="1:13" ht="14.45" customHeight="1" x14ac:dyDescent="0.2">
      <c r="A163" s="729" t="s">
        <v>619</v>
      </c>
      <c r="B163" s="730" t="s">
        <v>2304</v>
      </c>
      <c r="C163" s="730" t="s">
        <v>2305</v>
      </c>
      <c r="D163" s="730" t="s">
        <v>1814</v>
      </c>
      <c r="E163" s="730" t="s">
        <v>1499</v>
      </c>
      <c r="F163" s="734"/>
      <c r="G163" s="734"/>
      <c r="H163" s="748">
        <v>0</v>
      </c>
      <c r="I163" s="734">
        <v>35</v>
      </c>
      <c r="J163" s="734">
        <v>4709.45</v>
      </c>
      <c r="K163" s="748">
        <v>1</v>
      </c>
      <c r="L163" s="734">
        <v>35</v>
      </c>
      <c r="M163" s="735">
        <v>4709.45</v>
      </c>
    </row>
    <row r="164" spans="1:13" ht="14.45" customHeight="1" x14ac:dyDescent="0.2">
      <c r="A164" s="729" t="s">
        <v>619</v>
      </c>
      <c r="B164" s="730" t="s">
        <v>2126</v>
      </c>
      <c r="C164" s="730" t="s">
        <v>2127</v>
      </c>
      <c r="D164" s="730" t="s">
        <v>1479</v>
      </c>
      <c r="E164" s="730" t="s">
        <v>1480</v>
      </c>
      <c r="F164" s="734"/>
      <c r="G164" s="734"/>
      <c r="H164" s="748">
        <v>0</v>
      </c>
      <c r="I164" s="734">
        <v>107</v>
      </c>
      <c r="J164" s="734">
        <v>88283.56</v>
      </c>
      <c r="K164" s="748">
        <v>1</v>
      </c>
      <c r="L164" s="734">
        <v>107</v>
      </c>
      <c r="M164" s="735">
        <v>88283.56</v>
      </c>
    </row>
    <row r="165" spans="1:13" ht="14.45" customHeight="1" x14ac:dyDescent="0.2">
      <c r="A165" s="729" t="s">
        <v>619</v>
      </c>
      <c r="B165" s="730" t="s">
        <v>2306</v>
      </c>
      <c r="C165" s="730" t="s">
        <v>2307</v>
      </c>
      <c r="D165" s="730" t="s">
        <v>1569</v>
      </c>
      <c r="E165" s="730" t="s">
        <v>1570</v>
      </c>
      <c r="F165" s="734">
        <v>6</v>
      </c>
      <c r="G165" s="734">
        <v>619.48</v>
      </c>
      <c r="H165" s="748">
        <v>1</v>
      </c>
      <c r="I165" s="734"/>
      <c r="J165" s="734"/>
      <c r="K165" s="748">
        <v>0</v>
      </c>
      <c r="L165" s="734">
        <v>6</v>
      </c>
      <c r="M165" s="735">
        <v>619.48</v>
      </c>
    </row>
    <row r="166" spans="1:13" ht="14.45" customHeight="1" x14ac:dyDescent="0.2">
      <c r="A166" s="729" t="s">
        <v>619</v>
      </c>
      <c r="B166" s="730" t="s">
        <v>2138</v>
      </c>
      <c r="C166" s="730" t="s">
        <v>2139</v>
      </c>
      <c r="D166" s="730" t="s">
        <v>2140</v>
      </c>
      <c r="E166" s="730" t="s">
        <v>2141</v>
      </c>
      <c r="F166" s="734"/>
      <c r="G166" s="734"/>
      <c r="H166" s="748">
        <v>0</v>
      </c>
      <c r="I166" s="734">
        <v>28</v>
      </c>
      <c r="J166" s="734">
        <v>15617.39</v>
      </c>
      <c r="K166" s="748">
        <v>1</v>
      </c>
      <c r="L166" s="734">
        <v>28</v>
      </c>
      <c r="M166" s="735">
        <v>15617.39</v>
      </c>
    </row>
    <row r="167" spans="1:13" ht="14.45" customHeight="1" x14ac:dyDescent="0.2">
      <c r="A167" s="729" t="s">
        <v>619</v>
      </c>
      <c r="B167" s="730" t="s">
        <v>2138</v>
      </c>
      <c r="C167" s="730" t="s">
        <v>2142</v>
      </c>
      <c r="D167" s="730" t="s">
        <v>2143</v>
      </c>
      <c r="E167" s="730" t="s">
        <v>2141</v>
      </c>
      <c r="F167" s="734">
        <v>4.4000000000000004</v>
      </c>
      <c r="G167" s="734">
        <v>2395.3160000000003</v>
      </c>
      <c r="H167" s="748">
        <v>1</v>
      </c>
      <c r="I167" s="734"/>
      <c r="J167" s="734"/>
      <c r="K167" s="748">
        <v>0</v>
      </c>
      <c r="L167" s="734">
        <v>4.4000000000000004</v>
      </c>
      <c r="M167" s="735">
        <v>2395.3160000000003</v>
      </c>
    </row>
    <row r="168" spans="1:13" ht="14.45" customHeight="1" x14ac:dyDescent="0.2">
      <c r="A168" s="729" t="s">
        <v>619</v>
      </c>
      <c r="B168" s="730" t="s">
        <v>2148</v>
      </c>
      <c r="C168" s="730" t="s">
        <v>2149</v>
      </c>
      <c r="D168" s="730" t="s">
        <v>2150</v>
      </c>
      <c r="E168" s="730" t="s">
        <v>2151</v>
      </c>
      <c r="F168" s="734"/>
      <c r="G168" s="734"/>
      <c r="H168" s="748">
        <v>0</v>
      </c>
      <c r="I168" s="734">
        <v>35</v>
      </c>
      <c r="J168" s="734">
        <v>1168.5499999999997</v>
      </c>
      <c r="K168" s="748">
        <v>1</v>
      </c>
      <c r="L168" s="734">
        <v>35</v>
      </c>
      <c r="M168" s="735">
        <v>1168.5499999999997</v>
      </c>
    </row>
    <row r="169" spans="1:13" ht="14.45" customHeight="1" x14ac:dyDescent="0.2">
      <c r="A169" s="729" t="s">
        <v>619</v>
      </c>
      <c r="B169" s="730" t="s">
        <v>2148</v>
      </c>
      <c r="C169" s="730" t="s">
        <v>2152</v>
      </c>
      <c r="D169" s="730" t="s">
        <v>2150</v>
      </c>
      <c r="E169" s="730" t="s">
        <v>2153</v>
      </c>
      <c r="F169" s="734"/>
      <c r="G169" s="734"/>
      <c r="H169" s="748">
        <v>0</v>
      </c>
      <c r="I169" s="734">
        <v>100</v>
      </c>
      <c r="J169" s="734">
        <v>5288.0000000000009</v>
      </c>
      <c r="K169" s="748">
        <v>1</v>
      </c>
      <c r="L169" s="734">
        <v>100</v>
      </c>
      <c r="M169" s="735">
        <v>5288.0000000000009</v>
      </c>
    </row>
    <row r="170" spans="1:13" ht="14.45" customHeight="1" x14ac:dyDescent="0.2">
      <c r="A170" s="729" t="s">
        <v>619</v>
      </c>
      <c r="B170" s="730" t="s">
        <v>2154</v>
      </c>
      <c r="C170" s="730" t="s">
        <v>2155</v>
      </c>
      <c r="D170" s="730" t="s">
        <v>1481</v>
      </c>
      <c r="E170" s="730" t="s">
        <v>2156</v>
      </c>
      <c r="F170" s="734">
        <v>13</v>
      </c>
      <c r="G170" s="734">
        <v>2449.98</v>
      </c>
      <c r="H170" s="748">
        <v>1</v>
      </c>
      <c r="I170" s="734"/>
      <c r="J170" s="734"/>
      <c r="K170" s="748">
        <v>0</v>
      </c>
      <c r="L170" s="734">
        <v>13</v>
      </c>
      <c r="M170" s="735">
        <v>2449.98</v>
      </c>
    </row>
    <row r="171" spans="1:13" ht="14.45" customHeight="1" x14ac:dyDescent="0.2">
      <c r="A171" s="729" t="s">
        <v>619</v>
      </c>
      <c r="B171" s="730" t="s">
        <v>2154</v>
      </c>
      <c r="C171" s="730" t="s">
        <v>2157</v>
      </c>
      <c r="D171" s="730" t="s">
        <v>1481</v>
      </c>
      <c r="E171" s="730" t="s">
        <v>2158</v>
      </c>
      <c r="F171" s="734"/>
      <c r="G171" s="734"/>
      <c r="H171" s="748">
        <v>0</v>
      </c>
      <c r="I171" s="734">
        <v>2.5</v>
      </c>
      <c r="J171" s="734">
        <v>942.29999999999984</v>
      </c>
      <c r="K171" s="748">
        <v>1</v>
      </c>
      <c r="L171" s="734">
        <v>2.5</v>
      </c>
      <c r="M171" s="735">
        <v>942.29999999999984</v>
      </c>
    </row>
    <row r="172" spans="1:13" ht="14.45" customHeight="1" x14ac:dyDescent="0.2">
      <c r="A172" s="729" t="s">
        <v>619</v>
      </c>
      <c r="B172" s="730" t="s">
        <v>2159</v>
      </c>
      <c r="C172" s="730" t="s">
        <v>2160</v>
      </c>
      <c r="D172" s="730" t="s">
        <v>1510</v>
      </c>
      <c r="E172" s="730" t="s">
        <v>2161</v>
      </c>
      <c r="F172" s="734"/>
      <c r="G172" s="734"/>
      <c r="H172" s="748">
        <v>0</v>
      </c>
      <c r="I172" s="734">
        <v>5</v>
      </c>
      <c r="J172" s="734">
        <v>5674.4000000000005</v>
      </c>
      <c r="K172" s="748">
        <v>1</v>
      </c>
      <c r="L172" s="734">
        <v>5</v>
      </c>
      <c r="M172" s="735">
        <v>5674.4000000000005</v>
      </c>
    </row>
    <row r="173" spans="1:13" ht="14.45" customHeight="1" x14ac:dyDescent="0.2">
      <c r="A173" s="729" t="s">
        <v>619</v>
      </c>
      <c r="B173" s="730" t="s">
        <v>2162</v>
      </c>
      <c r="C173" s="730" t="s">
        <v>2163</v>
      </c>
      <c r="D173" s="730" t="s">
        <v>2164</v>
      </c>
      <c r="E173" s="730" t="s">
        <v>2165</v>
      </c>
      <c r="F173" s="734"/>
      <c r="G173" s="734"/>
      <c r="H173" s="748">
        <v>0</v>
      </c>
      <c r="I173" s="734">
        <v>40.5</v>
      </c>
      <c r="J173" s="734">
        <v>12919.50005809291</v>
      </c>
      <c r="K173" s="748">
        <v>1</v>
      </c>
      <c r="L173" s="734">
        <v>40.5</v>
      </c>
      <c r="M173" s="735">
        <v>12919.50005809291</v>
      </c>
    </row>
    <row r="174" spans="1:13" ht="14.45" customHeight="1" x14ac:dyDescent="0.2">
      <c r="A174" s="729" t="s">
        <v>619</v>
      </c>
      <c r="B174" s="730" t="s">
        <v>2162</v>
      </c>
      <c r="C174" s="730" t="s">
        <v>2166</v>
      </c>
      <c r="D174" s="730" t="s">
        <v>2164</v>
      </c>
      <c r="E174" s="730" t="s">
        <v>2167</v>
      </c>
      <c r="F174" s="734"/>
      <c r="G174" s="734"/>
      <c r="H174" s="748">
        <v>0</v>
      </c>
      <c r="I174" s="734">
        <v>0.5</v>
      </c>
      <c r="J174" s="734">
        <v>382.44499999999994</v>
      </c>
      <c r="K174" s="748">
        <v>1</v>
      </c>
      <c r="L174" s="734">
        <v>0.5</v>
      </c>
      <c r="M174" s="735">
        <v>382.44499999999994</v>
      </c>
    </row>
    <row r="175" spans="1:13" ht="14.45" customHeight="1" x14ac:dyDescent="0.2">
      <c r="A175" s="729" t="s">
        <v>619</v>
      </c>
      <c r="B175" s="730" t="s">
        <v>2308</v>
      </c>
      <c r="C175" s="730" t="s">
        <v>2309</v>
      </c>
      <c r="D175" s="730" t="s">
        <v>2310</v>
      </c>
      <c r="E175" s="730" t="s">
        <v>2311</v>
      </c>
      <c r="F175" s="734"/>
      <c r="G175" s="734"/>
      <c r="H175" s="748">
        <v>0</v>
      </c>
      <c r="I175" s="734">
        <v>5</v>
      </c>
      <c r="J175" s="734">
        <v>261.12</v>
      </c>
      <c r="K175" s="748">
        <v>1</v>
      </c>
      <c r="L175" s="734">
        <v>5</v>
      </c>
      <c r="M175" s="735">
        <v>261.12</v>
      </c>
    </row>
    <row r="176" spans="1:13" ht="14.45" customHeight="1" x14ac:dyDescent="0.2">
      <c r="A176" s="729" t="s">
        <v>619</v>
      </c>
      <c r="B176" s="730" t="s">
        <v>2181</v>
      </c>
      <c r="C176" s="730" t="s">
        <v>2184</v>
      </c>
      <c r="D176" s="730" t="s">
        <v>1212</v>
      </c>
      <c r="E176" s="730" t="s">
        <v>1213</v>
      </c>
      <c r="F176" s="734"/>
      <c r="G176" s="734"/>
      <c r="H176" s="748">
        <v>0</v>
      </c>
      <c r="I176" s="734">
        <v>1</v>
      </c>
      <c r="J176" s="734">
        <v>495</v>
      </c>
      <c r="K176" s="748">
        <v>1</v>
      </c>
      <c r="L176" s="734">
        <v>1</v>
      </c>
      <c r="M176" s="735">
        <v>495</v>
      </c>
    </row>
    <row r="177" spans="1:13" ht="14.45" customHeight="1" x14ac:dyDescent="0.2">
      <c r="A177" s="729" t="s">
        <v>619</v>
      </c>
      <c r="B177" s="730" t="s">
        <v>2312</v>
      </c>
      <c r="C177" s="730" t="s">
        <v>2313</v>
      </c>
      <c r="D177" s="730" t="s">
        <v>1535</v>
      </c>
      <c r="E177" s="730" t="s">
        <v>1536</v>
      </c>
      <c r="F177" s="734"/>
      <c r="G177" s="734"/>
      <c r="H177" s="748">
        <v>0</v>
      </c>
      <c r="I177" s="734">
        <v>3</v>
      </c>
      <c r="J177" s="734">
        <v>161.81999999999996</v>
      </c>
      <c r="K177" s="748">
        <v>1</v>
      </c>
      <c r="L177" s="734">
        <v>3</v>
      </c>
      <c r="M177" s="735">
        <v>161.81999999999996</v>
      </c>
    </row>
    <row r="178" spans="1:13" ht="14.45" customHeight="1" x14ac:dyDescent="0.2">
      <c r="A178" s="729" t="s">
        <v>619</v>
      </c>
      <c r="B178" s="730" t="s">
        <v>2185</v>
      </c>
      <c r="C178" s="730" t="s">
        <v>2314</v>
      </c>
      <c r="D178" s="730" t="s">
        <v>2187</v>
      </c>
      <c r="E178" s="730" t="s">
        <v>2315</v>
      </c>
      <c r="F178" s="734"/>
      <c r="G178" s="734"/>
      <c r="H178" s="748">
        <v>0</v>
      </c>
      <c r="I178" s="734">
        <v>2</v>
      </c>
      <c r="J178" s="734">
        <v>131.56</v>
      </c>
      <c r="K178" s="748">
        <v>1</v>
      </c>
      <c r="L178" s="734">
        <v>2</v>
      </c>
      <c r="M178" s="735">
        <v>131.56</v>
      </c>
    </row>
    <row r="179" spans="1:13" ht="14.45" customHeight="1" x14ac:dyDescent="0.2">
      <c r="A179" s="729" t="s">
        <v>619</v>
      </c>
      <c r="B179" s="730" t="s">
        <v>2185</v>
      </c>
      <c r="C179" s="730" t="s">
        <v>2316</v>
      </c>
      <c r="D179" s="730" t="s">
        <v>2187</v>
      </c>
      <c r="E179" s="730" t="s">
        <v>2317</v>
      </c>
      <c r="F179" s="734"/>
      <c r="G179" s="734"/>
      <c r="H179" s="748">
        <v>0</v>
      </c>
      <c r="I179" s="734">
        <v>3</v>
      </c>
      <c r="J179" s="734">
        <v>1171.5</v>
      </c>
      <c r="K179" s="748">
        <v>1</v>
      </c>
      <c r="L179" s="734">
        <v>3</v>
      </c>
      <c r="M179" s="735">
        <v>1171.5</v>
      </c>
    </row>
    <row r="180" spans="1:13" ht="14.45" customHeight="1" x14ac:dyDescent="0.2">
      <c r="A180" s="729" t="s">
        <v>619</v>
      </c>
      <c r="B180" s="730" t="s">
        <v>2185</v>
      </c>
      <c r="C180" s="730" t="s">
        <v>2186</v>
      </c>
      <c r="D180" s="730" t="s">
        <v>2187</v>
      </c>
      <c r="E180" s="730" t="s">
        <v>2188</v>
      </c>
      <c r="F180" s="734"/>
      <c r="G180" s="734"/>
      <c r="H180" s="748">
        <v>0</v>
      </c>
      <c r="I180" s="734">
        <v>4</v>
      </c>
      <c r="J180" s="734">
        <v>2508</v>
      </c>
      <c r="K180" s="748">
        <v>1</v>
      </c>
      <c r="L180" s="734">
        <v>4</v>
      </c>
      <c r="M180" s="735">
        <v>2508</v>
      </c>
    </row>
    <row r="181" spans="1:13" ht="14.45" customHeight="1" x14ac:dyDescent="0.2">
      <c r="A181" s="729" t="s">
        <v>619</v>
      </c>
      <c r="B181" s="730" t="s">
        <v>2318</v>
      </c>
      <c r="C181" s="730" t="s">
        <v>2319</v>
      </c>
      <c r="D181" s="730" t="s">
        <v>2320</v>
      </c>
      <c r="E181" s="730" t="s">
        <v>2321</v>
      </c>
      <c r="F181" s="734"/>
      <c r="G181" s="734"/>
      <c r="H181" s="748">
        <v>0</v>
      </c>
      <c r="I181" s="734">
        <v>2</v>
      </c>
      <c r="J181" s="734">
        <v>737.04</v>
      </c>
      <c r="K181" s="748">
        <v>1</v>
      </c>
      <c r="L181" s="734">
        <v>2</v>
      </c>
      <c r="M181" s="735">
        <v>737.04</v>
      </c>
    </row>
    <row r="182" spans="1:13" ht="14.45" customHeight="1" x14ac:dyDescent="0.2">
      <c r="A182" s="729" t="s">
        <v>619</v>
      </c>
      <c r="B182" s="730" t="s">
        <v>2318</v>
      </c>
      <c r="C182" s="730" t="s">
        <v>2322</v>
      </c>
      <c r="D182" s="730" t="s">
        <v>2320</v>
      </c>
      <c r="E182" s="730" t="s">
        <v>2323</v>
      </c>
      <c r="F182" s="734"/>
      <c r="G182" s="734"/>
      <c r="H182" s="748">
        <v>0</v>
      </c>
      <c r="I182" s="734">
        <v>10</v>
      </c>
      <c r="J182" s="734">
        <v>7736.12</v>
      </c>
      <c r="K182" s="748">
        <v>1</v>
      </c>
      <c r="L182" s="734">
        <v>10</v>
      </c>
      <c r="M182" s="735">
        <v>7736.12</v>
      </c>
    </row>
    <row r="183" spans="1:13" ht="14.45" customHeight="1" x14ac:dyDescent="0.2">
      <c r="A183" s="729" t="s">
        <v>619</v>
      </c>
      <c r="B183" s="730" t="s">
        <v>2318</v>
      </c>
      <c r="C183" s="730" t="s">
        <v>2324</v>
      </c>
      <c r="D183" s="730" t="s">
        <v>2325</v>
      </c>
      <c r="E183" s="730" t="s">
        <v>2326</v>
      </c>
      <c r="F183" s="734"/>
      <c r="G183" s="734"/>
      <c r="H183" s="748">
        <v>0</v>
      </c>
      <c r="I183" s="734">
        <v>12</v>
      </c>
      <c r="J183" s="734">
        <v>4168.2199999999993</v>
      </c>
      <c r="K183" s="748">
        <v>1</v>
      </c>
      <c r="L183" s="734">
        <v>12</v>
      </c>
      <c r="M183" s="735">
        <v>4168.2199999999993</v>
      </c>
    </row>
    <row r="184" spans="1:13" ht="14.45" customHeight="1" x14ac:dyDescent="0.2">
      <c r="A184" s="729" t="s">
        <v>619</v>
      </c>
      <c r="B184" s="730" t="s">
        <v>2318</v>
      </c>
      <c r="C184" s="730" t="s">
        <v>2327</v>
      </c>
      <c r="D184" s="730" t="s">
        <v>2325</v>
      </c>
      <c r="E184" s="730" t="s">
        <v>2328</v>
      </c>
      <c r="F184" s="734"/>
      <c r="G184" s="734"/>
      <c r="H184" s="748">
        <v>0</v>
      </c>
      <c r="I184" s="734">
        <v>10</v>
      </c>
      <c r="J184" s="734">
        <v>7135.74</v>
      </c>
      <c r="K184" s="748">
        <v>1</v>
      </c>
      <c r="L184" s="734">
        <v>10</v>
      </c>
      <c r="M184" s="735">
        <v>7135.74</v>
      </c>
    </row>
    <row r="185" spans="1:13" ht="14.45" customHeight="1" x14ac:dyDescent="0.2">
      <c r="A185" s="729" t="s">
        <v>619</v>
      </c>
      <c r="B185" s="730" t="s">
        <v>2329</v>
      </c>
      <c r="C185" s="730" t="s">
        <v>2330</v>
      </c>
      <c r="D185" s="730" t="s">
        <v>2331</v>
      </c>
      <c r="E185" s="730" t="s">
        <v>2332</v>
      </c>
      <c r="F185" s="734"/>
      <c r="G185" s="734"/>
      <c r="H185" s="748">
        <v>0</v>
      </c>
      <c r="I185" s="734">
        <v>20</v>
      </c>
      <c r="J185" s="734">
        <v>10092.25</v>
      </c>
      <c r="K185" s="748">
        <v>1</v>
      </c>
      <c r="L185" s="734">
        <v>20</v>
      </c>
      <c r="M185" s="735">
        <v>10092.25</v>
      </c>
    </row>
    <row r="186" spans="1:13" ht="14.45" customHeight="1" x14ac:dyDescent="0.2">
      <c r="A186" s="729" t="s">
        <v>619</v>
      </c>
      <c r="B186" s="730" t="s">
        <v>2329</v>
      </c>
      <c r="C186" s="730" t="s">
        <v>2333</v>
      </c>
      <c r="D186" s="730" t="s">
        <v>2331</v>
      </c>
      <c r="E186" s="730" t="s">
        <v>2334</v>
      </c>
      <c r="F186" s="734"/>
      <c r="G186" s="734"/>
      <c r="H186" s="748">
        <v>0</v>
      </c>
      <c r="I186" s="734">
        <v>34</v>
      </c>
      <c r="J186" s="734">
        <v>30845.140133601668</v>
      </c>
      <c r="K186" s="748">
        <v>1</v>
      </c>
      <c r="L186" s="734">
        <v>34</v>
      </c>
      <c r="M186" s="735">
        <v>30845.140133601668</v>
      </c>
    </row>
    <row r="187" spans="1:13" ht="14.45" customHeight="1" x14ac:dyDescent="0.2">
      <c r="A187" s="729" t="s">
        <v>619</v>
      </c>
      <c r="B187" s="730" t="s">
        <v>1994</v>
      </c>
      <c r="C187" s="730" t="s">
        <v>2189</v>
      </c>
      <c r="D187" s="730" t="s">
        <v>700</v>
      </c>
      <c r="E187" s="730" t="s">
        <v>1133</v>
      </c>
      <c r="F187" s="734"/>
      <c r="G187" s="734"/>
      <c r="H187" s="748">
        <v>0</v>
      </c>
      <c r="I187" s="734">
        <v>56</v>
      </c>
      <c r="J187" s="734">
        <v>1855.3609965165529</v>
      </c>
      <c r="K187" s="748">
        <v>1</v>
      </c>
      <c r="L187" s="734">
        <v>56</v>
      </c>
      <c r="M187" s="735">
        <v>1855.3609965165529</v>
      </c>
    </row>
    <row r="188" spans="1:13" ht="14.45" customHeight="1" x14ac:dyDescent="0.2">
      <c r="A188" s="729" t="s">
        <v>619</v>
      </c>
      <c r="B188" s="730" t="s">
        <v>1994</v>
      </c>
      <c r="C188" s="730" t="s">
        <v>2335</v>
      </c>
      <c r="D188" s="730" t="s">
        <v>700</v>
      </c>
      <c r="E188" s="730" t="s">
        <v>2336</v>
      </c>
      <c r="F188" s="734"/>
      <c r="G188" s="734"/>
      <c r="H188" s="748">
        <v>0</v>
      </c>
      <c r="I188" s="734">
        <v>5</v>
      </c>
      <c r="J188" s="734">
        <v>253.2</v>
      </c>
      <c r="K188" s="748">
        <v>1</v>
      </c>
      <c r="L188" s="734">
        <v>5</v>
      </c>
      <c r="M188" s="735">
        <v>253.2</v>
      </c>
    </row>
    <row r="189" spans="1:13" ht="14.45" customHeight="1" x14ac:dyDescent="0.2">
      <c r="A189" s="729" t="s">
        <v>619</v>
      </c>
      <c r="B189" s="730" t="s">
        <v>1994</v>
      </c>
      <c r="C189" s="730" t="s">
        <v>1995</v>
      </c>
      <c r="D189" s="730" t="s">
        <v>700</v>
      </c>
      <c r="E189" s="730" t="s">
        <v>1996</v>
      </c>
      <c r="F189" s="734"/>
      <c r="G189" s="734"/>
      <c r="H189" s="748">
        <v>0</v>
      </c>
      <c r="I189" s="734">
        <v>13</v>
      </c>
      <c r="J189" s="734">
        <v>536.51</v>
      </c>
      <c r="K189" s="748">
        <v>1</v>
      </c>
      <c r="L189" s="734">
        <v>13</v>
      </c>
      <c r="M189" s="735">
        <v>536.51</v>
      </c>
    </row>
    <row r="190" spans="1:13" ht="14.45" customHeight="1" x14ac:dyDescent="0.2">
      <c r="A190" s="729" t="s">
        <v>619</v>
      </c>
      <c r="B190" s="730" t="s">
        <v>2190</v>
      </c>
      <c r="C190" s="730" t="s">
        <v>2191</v>
      </c>
      <c r="D190" s="730" t="s">
        <v>2192</v>
      </c>
      <c r="E190" s="730" t="s">
        <v>2193</v>
      </c>
      <c r="F190" s="734"/>
      <c r="G190" s="734"/>
      <c r="H190" s="748">
        <v>0</v>
      </c>
      <c r="I190" s="734">
        <v>20</v>
      </c>
      <c r="J190" s="734">
        <v>4258.1880000000001</v>
      </c>
      <c r="K190" s="748">
        <v>1</v>
      </c>
      <c r="L190" s="734">
        <v>20</v>
      </c>
      <c r="M190" s="735">
        <v>4258.1880000000001</v>
      </c>
    </row>
    <row r="191" spans="1:13" ht="14.45" customHeight="1" x14ac:dyDescent="0.2">
      <c r="A191" s="729" t="s">
        <v>619</v>
      </c>
      <c r="B191" s="730" t="s">
        <v>2195</v>
      </c>
      <c r="C191" s="730" t="s">
        <v>2196</v>
      </c>
      <c r="D191" s="730" t="s">
        <v>2197</v>
      </c>
      <c r="E191" s="730" t="s">
        <v>2198</v>
      </c>
      <c r="F191" s="734"/>
      <c r="G191" s="734"/>
      <c r="H191" s="748">
        <v>0</v>
      </c>
      <c r="I191" s="734">
        <v>31</v>
      </c>
      <c r="J191" s="734">
        <v>7420.9</v>
      </c>
      <c r="K191" s="748">
        <v>1</v>
      </c>
      <c r="L191" s="734">
        <v>31</v>
      </c>
      <c r="M191" s="735">
        <v>7420.9</v>
      </c>
    </row>
    <row r="192" spans="1:13" ht="14.45" customHeight="1" x14ac:dyDescent="0.2">
      <c r="A192" s="729" t="s">
        <v>619</v>
      </c>
      <c r="B192" s="730" t="s">
        <v>2195</v>
      </c>
      <c r="C192" s="730" t="s">
        <v>2337</v>
      </c>
      <c r="D192" s="730" t="s">
        <v>2203</v>
      </c>
      <c r="E192" s="730" t="s">
        <v>2338</v>
      </c>
      <c r="F192" s="734"/>
      <c r="G192" s="734"/>
      <c r="H192" s="748">
        <v>0</v>
      </c>
      <c r="I192" s="734">
        <v>6</v>
      </c>
      <c r="J192" s="734">
        <v>1425.48</v>
      </c>
      <c r="K192" s="748">
        <v>1</v>
      </c>
      <c r="L192" s="734">
        <v>6</v>
      </c>
      <c r="M192" s="735">
        <v>1425.48</v>
      </c>
    </row>
    <row r="193" spans="1:13" ht="14.45" customHeight="1" x14ac:dyDescent="0.2">
      <c r="A193" s="729" t="s">
        <v>619</v>
      </c>
      <c r="B193" s="730" t="s">
        <v>2195</v>
      </c>
      <c r="C193" s="730" t="s">
        <v>2199</v>
      </c>
      <c r="D193" s="730" t="s">
        <v>2200</v>
      </c>
      <c r="E193" s="730" t="s">
        <v>2201</v>
      </c>
      <c r="F193" s="734"/>
      <c r="G193" s="734"/>
      <c r="H193" s="748">
        <v>0</v>
      </c>
      <c r="I193" s="734">
        <v>3</v>
      </c>
      <c r="J193" s="734">
        <v>377.57999999999993</v>
      </c>
      <c r="K193" s="748">
        <v>1</v>
      </c>
      <c r="L193" s="734">
        <v>3</v>
      </c>
      <c r="M193" s="735">
        <v>377.57999999999993</v>
      </c>
    </row>
    <row r="194" spans="1:13" ht="14.45" customHeight="1" x14ac:dyDescent="0.2">
      <c r="A194" s="729" t="s">
        <v>619</v>
      </c>
      <c r="B194" s="730" t="s">
        <v>2195</v>
      </c>
      <c r="C194" s="730" t="s">
        <v>2202</v>
      </c>
      <c r="D194" s="730" t="s">
        <v>2203</v>
      </c>
      <c r="E194" s="730" t="s">
        <v>2204</v>
      </c>
      <c r="F194" s="734"/>
      <c r="G194" s="734"/>
      <c r="H194" s="748">
        <v>0</v>
      </c>
      <c r="I194" s="734">
        <v>4</v>
      </c>
      <c r="J194" s="734">
        <v>233.88000000000005</v>
      </c>
      <c r="K194" s="748">
        <v>1</v>
      </c>
      <c r="L194" s="734">
        <v>4</v>
      </c>
      <c r="M194" s="735">
        <v>233.88000000000005</v>
      </c>
    </row>
    <row r="195" spans="1:13" ht="14.45" customHeight="1" x14ac:dyDescent="0.2">
      <c r="A195" s="729" t="s">
        <v>619</v>
      </c>
      <c r="B195" s="730" t="s">
        <v>2205</v>
      </c>
      <c r="C195" s="730" t="s">
        <v>2339</v>
      </c>
      <c r="D195" s="730" t="s">
        <v>2207</v>
      </c>
      <c r="E195" s="730" t="s">
        <v>2340</v>
      </c>
      <c r="F195" s="734"/>
      <c r="G195" s="734"/>
      <c r="H195" s="748">
        <v>0</v>
      </c>
      <c r="I195" s="734">
        <v>4</v>
      </c>
      <c r="J195" s="734">
        <v>456.12000000000006</v>
      </c>
      <c r="K195" s="748">
        <v>1</v>
      </c>
      <c r="L195" s="734">
        <v>4</v>
      </c>
      <c r="M195" s="735">
        <v>456.12000000000006</v>
      </c>
    </row>
    <row r="196" spans="1:13" ht="14.45" customHeight="1" x14ac:dyDescent="0.2">
      <c r="A196" s="729" t="s">
        <v>619</v>
      </c>
      <c r="B196" s="730" t="s">
        <v>2205</v>
      </c>
      <c r="C196" s="730" t="s">
        <v>2206</v>
      </c>
      <c r="D196" s="730" t="s">
        <v>2207</v>
      </c>
      <c r="E196" s="730" t="s">
        <v>2208</v>
      </c>
      <c r="F196" s="734"/>
      <c r="G196" s="734"/>
      <c r="H196" s="748">
        <v>0</v>
      </c>
      <c r="I196" s="734">
        <v>19</v>
      </c>
      <c r="J196" s="734">
        <v>2397.8000000000002</v>
      </c>
      <c r="K196" s="748">
        <v>1</v>
      </c>
      <c r="L196" s="734">
        <v>19</v>
      </c>
      <c r="M196" s="735">
        <v>2397.8000000000002</v>
      </c>
    </row>
    <row r="197" spans="1:13" ht="14.45" customHeight="1" x14ac:dyDescent="0.2">
      <c r="A197" s="729" t="s">
        <v>619</v>
      </c>
      <c r="B197" s="730" t="s">
        <v>2205</v>
      </c>
      <c r="C197" s="730" t="s">
        <v>2209</v>
      </c>
      <c r="D197" s="730" t="s">
        <v>2207</v>
      </c>
      <c r="E197" s="730" t="s">
        <v>2210</v>
      </c>
      <c r="F197" s="734"/>
      <c r="G197" s="734"/>
      <c r="H197" s="748">
        <v>0</v>
      </c>
      <c r="I197" s="734">
        <v>2</v>
      </c>
      <c r="J197" s="734">
        <v>509.90000000000009</v>
      </c>
      <c r="K197" s="748">
        <v>1</v>
      </c>
      <c r="L197" s="734">
        <v>2</v>
      </c>
      <c r="M197" s="735">
        <v>509.90000000000009</v>
      </c>
    </row>
    <row r="198" spans="1:13" ht="14.45" customHeight="1" x14ac:dyDescent="0.2">
      <c r="A198" s="729" t="s">
        <v>619</v>
      </c>
      <c r="B198" s="730" t="s">
        <v>2211</v>
      </c>
      <c r="C198" s="730" t="s">
        <v>2341</v>
      </c>
      <c r="D198" s="730" t="s">
        <v>2213</v>
      </c>
      <c r="E198" s="730" t="s">
        <v>2342</v>
      </c>
      <c r="F198" s="734"/>
      <c r="G198" s="734"/>
      <c r="H198" s="748">
        <v>0</v>
      </c>
      <c r="I198" s="734">
        <v>2</v>
      </c>
      <c r="J198" s="734">
        <v>338.58</v>
      </c>
      <c r="K198" s="748">
        <v>1</v>
      </c>
      <c r="L198" s="734">
        <v>2</v>
      </c>
      <c r="M198" s="735">
        <v>338.58</v>
      </c>
    </row>
    <row r="199" spans="1:13" ht="14.45" customHeight="1" x14ac:dyDescent="0.2">
      <c r="A199" s="729" t="s">
        <v>619</v>
      </c>
      <c r="B199" s="730" t="s">
        <v>2211</v>
      </c>
      <c r="C199" s="730" t="s">
        <v>2212</v>
      </c>
      <c r="D199" s="730" t="s">
        <v>2213</v>
      </c>
      <c r="E199" s="730" t="s">
        <v>2214</v>
      </c>
      <c r="F199" s="734"/>
      <c r="G199" s="734"/>
      <c r="H199" s="748">
        <v>0</v>
      </c>
      <c r="I199" s="734">
        <v>3</v>
      </c>
      <c r="J199" s="734">
        <v>2169.54</v>
      </c>
      <c r="K199" s="748">
        <v>1</v>
      </c>
      <c r="L199" s="734">
        <v>3</v>
      </c>
      <c r="M199" s="735">
        <v>2169.54</v>
      </c>
    </row>
    <row r="200" spans="1:13" ht="14.45" customHeight="1" x14ac:dyDescent="0.2">
      <c r="A200" s="729" t="s">
        <v>619</v>
      </c>
      <c r="B200" s="730" t="s">
        <v>2343</v>
      </c>
      <c r="C200" s="730" t="s">
        <v>2344</v>
      </c>
      <c r="D200" s="730" t="s">
        <v>1725</v>
      </c>
      <c r="E200" s="730" t="s">
        <v>1727</v>
      </c>
      <c r="F200" s="734"/>
      <c r="G200" s="734"/>
      <c r="H200" s="748">
        <v>0</v>
      </c>
      <c r="I200" s="734">
        <v>2</v>
      </c>
      <c r="J200" s="734">
        <v>195.14</v>
      </c>
      <c r="K200" s="748">
        <v>1</v>
      </c>
      <c r="L200" s="734">
        <v>2</v>
      </c>
      <c r="M200" s="735">
        <v>195.14</v>
      </c>
    </row>
    <row r="201" spans="1:13" ht="14.45" customHeight="1" x14ac:dyDescent="0.2">
      <c r="A201" s="729" t="s">
        <v>619</v>
      </c>
      <c r="B201" s="730" t="s">
        <v>2343</v>
      </c>
      <c r="C201" s="730" t="s">
        <v>2345</v>
      </c>
      <c r="D201" s="730" t="s">
        <v>1725</v>
      </c>
      <c r="E201" s="730" t="s">
        <v>1726</v>
      </c>
      <c r="F201" s="734"/>
      <c r="G201" s="734"/>
      <c r="H201" s="748">
        <v>0</v>
      </c>
      <c r="I201" s="734">
        <v>1</v>
      </c>
      <c r="J201" s="734">
        <v>1033.8499999999999</v>
      </c>
      <c r="K201" s="748">
        <v>1</v>
      </c>
      <c r="L201" s="734">
        <v>1</v>
      </c>
      <c r="M201" s="735">
        <v>1033.8499999999999</v>
      </c>
    </row>
    <row r="202" spans="1:13" ht="14.45" customHeight="1" x14ac:dyDescent="0.2">
      <c r="A202" s="729" t="s">
        <v>619</v>
      </c>
      <c r="B202" s="730" t="s">
        <v>2343</v>
      </c>
      <c r="C202" s="730" t="s">
        <v>2346</v>
      </c>
      <c r="D202" s="730" t="s">
        <v>1725</v>
      </c>
      <c r="E202" s="730" t="s">
        <v>1728</v>
      </c>
      <c r="F202" s="734"/>
      <c r="G202" s="734"/>
      <c r="H202" s="748">
        <v>0</v>
      </c>
      <c r="I202" s="734">
        <v>1</v>
      </c>
      <c r="J202" s="734">
        <v>2160.9600000000005</v>
      </c>
      <c r="K202" s="748">
        <v>1</v>
      </c>
      <c r="L202" s="734">
        <v>1</v>
      </c>
      <c r="M202" s="735">
        <v>2160.9600000000005</v>
      </c>
    </row>
    <row r="203" spans="1:13" ht="14.45" customHeight="1" x14ac:dyDescent="0.2">
      <c r="A203" s="729" t="s">
        <v>619</v>
      </c>
      <c r="B203" s="730" t="s">
        <v>2343</v>
      </c>
      <c r="C203" s="730" t="s">
        <v>2347</v>
      </c>
      <c r="D203" s="730" t="s">
        <v>1725</v>
      </c>
      <c r="E203" s="730" t="s">
        <v>2348</v>
      </c>
      <c r="F203" s="734"/>
      <c r="G203" s="734"/>
      <c r="H203" s="748">
        <v>0</v>
      </c>
      <c r="I203" s="734">
        <v>2</v>
      </c>
      <c r="J203" s="734">
        <v>1058.3300000000002</v>
      </c>
      <c r="K203" s="748">
        <v>1</v>
      </c>
      <c r="L203" s="734">
        <v>2</v>
      </c>
      <c r="M203" s="735">
        <v>1058.3300000000002</v>
      </c>
    </row>
    <row r="204" spans="1:13" ht="14.45" customHeight="1" x14ac:dyDescent="0.2">
      <c r="A204" s="729" t="s">
        <v>619</v>
      </c>
      <c r="B204" s="730" t="s">
        <v>2343</v>
      </c>
      <c r="C204" s="730" t="s">
        <v>2349</v>
      </c>
      <c r="D204" s="730" t="s">
        <v>1730</v>
      </c>
      <c r="E204" s="730" t="s">
        <v>1731</v>
      </c>
      <c r="F204" s="734">
        <v>3</v>
      </c>
      <c r="G204" s="734">
        <v>762.84000000000015</v>
      </c>
      <c r="H204" s="748">
        <v>1</v>
      </c>
      <c r="I204" s="734"/>
      <c r="J204" s="734"/>
      <c r="K204" s="748">
        <v>0</v>
      </c>
      <c r="L204" s="734">
        <v>3</v>
      </c>
      <c r="M204" s="735">
        <v>762.84000000000015</v>
      </c>
    </row>
    <row r="205" spans="1:13" ht="14.45" customHeight="1" x14ac:dyDescent="0.2">
      <c r="A205" s="729" t="s">
        <v>619</v>
      </c>
      <c r="B205" s="730" t="s">
        <v>2343</v>
      </c>
      <c r="C205" s="730" t="s">
        <v>2350</v>
      </c>
      <c r="D205" s="730" t="s">
        <v>1721</v>
      </c>
      <c r="E205" s="730" t="s">
        <v>1722</v>
      </c>
      <c r="F205" s="734">
        <v>4</v>
      </c>
      <c r="G205" s="734">
        <v>125.38000000000001</v>
      </c>
      <c r="H205" s="748">
        <v>1</v>
      </c>
      <c r="I205" s="734"/>
      <c r="J205" s="734"/>
      <c r="K205" s="748">
        <v>0</v>
      </c>
      <c r="L205" s="734">
        <v>4</v>
      </c>
      <c r="M205" s="735">
        <v>125.38000000000001</v>
      </c>
    </row>
    <row r="206" spans="1:13" ht="14.45" customHeight="1" x14ac:dyDescent="0.2">
      <c r="A206" s="729" t="s">
        <v>619</v>
      </c>
      <c r="B206" s="730" t="s">
        <v>2343</v>
      </c>
      <c r="C206" s="730" t="s">
        <v>2351</v>
      </c>
      <c r="D206" s="730" t="s">
        <v>2352</v>
      </c>
      <c r="E206" s="730" t="s">
        <v>2348</v>
      </c>
      <c r="F206" s="734">
        <v>2</v>
      </c>
      <c r="G206" s="734">
        <v>1052.98</v>
      </c>
      <c r="H206" s="748">
        <v>1</v>
      </c>
      <c r="I206" s="734"/>
      <c r="J206" s="734"/>
      <c r="K206" s="748">
        <v>0</v>
      </c>
      <c r="L206" s="734">
        <v>2</v>
      </c>
      <c r="M206" s="735">
        <v>1052.98</v>
      </c>
    </row>
    <row r="207" spans="1:13" ht="14.45" customHeight="1" x14ac:dyDescent="0.2">
      <c r="A207" s="729" t="s">
        <v>619</v>
      </c>
      <c r="B207" s="730" t="s">
        <v>2353</v>
      </c>
      <c r="C207" s="730" t="s">
        <v>2354</v>
      </c>
      <c r="D207" s="730" t="s">
        <v>1545</v>
      </c>
      <c r="E207" s="730" t="s">
        <v>1546</v>
      </c>
      <c r="F207" s="734"/>
      <c r="G207" s="734"/>
      <c r="H207" s="748">
        <v>0</v>
      </c>
      <c r="I207" s="734">
        <v>1</v>
      </c>
      <c r="J207" s="734">
        <v>133.76</v>
      </c>
      <c r="K207" s="748">
        <v>1</v>
      </c>
      <c r="L207" s="734">
        <v>1</v>
      </c>
      <c r="M207" s="735">
        <v>133.76</v>
      </c>
    </row>
    <row r="208" spans="1:13" ht="14.45" customHeight="1" x14ac:dyDescent="0.2">
      <c r="A208" s="729" t="s">
        <v>619</v>
      </c>
      <c r="B208" s="730" t="s">
        <v>2355</v>
      </c>
      <c r="C208" s="730" t="s">
        <v>2356</v>
      </c>
      <c r="D208" s="730" t="s">
        <v>2357</v>
      </c>
      <c r="E208" s="730" t="s">
        <v>2358</v>
      </c>
      <c r="F208" s="734">
        <v>1</v>
      </c>
      <c r="G208" s="734">
        <v>47.139999999999993</v>
      </c>
      <c r="H208" s="748">
        <v>1</v>
      </c>
      <c r="I208" s="734"/>
      <c r="J208" s="734"/>
      <c r="K208" s="748">
        <v>0</v>
      </c>
      <c r="L208" s="734">
        <v>1</v>
      </c>
      <c r="M208" s="735">
        <v>47.139999999999993</v>
      </c>
    </row>
    <row r="209" spans="1:13" ht="14.45" customHeight="1" x14ac:dyDescent="0.2">
      <c r="A209" s="729" t="s">
        <v>619</v>
      </c>
      <c r="B209" s="730" t="s">
        <v>2355</v>
      </c>
      <c r="C209" s="730" t="s">
        <v>2359</v>
      </c>
      <c r="D209" s="730" t="s">
        <v>2357</v>
      </c>
      <c r="E209" s="730" t="s">
        <v>2360</v>
      </c>
      <c r="F209" s="734">
        <v>1</v>
      </c>
      <c r="G209" s="734">
        <v>354.07</v>
      </c>
      <c r="H209" s="748">
        <v>1</v>
      </c>
      <c r="I209" s="734"/>
      <c r="J209" s="734"/>
      <c r="K209" s="748">
        <v>0</v>
      </c>
      <c r="L209" s="734">
        <v>1</v>
      </c>
      <c r="M209" s="735">
        <v>354.07</v>
      </c>
    </row>
    <row r="210" spans="1:13" ht="14.45" customHeight="1" x14ac:dyDescent="0.2">
      <c r="A210" s="729" t="s">
        <v>619</v>
      </c>
      <c r="B210" s="730" t="s">
        <v>2219</v>
      </c>
      <c r="C210" s="730" t="s">
        <v>2220</v>
      </c>
      <c r="D210" s="730" t="s">
        <v>2221</v>
      </c>
      <c r="E210" s="730" t="s">
        <v>2222</v>
      </c>
      <c r="F210" s="734"/>
      <c r="G210" s="734"/>
      <c r="H210" s="748">
        <v>0</v>
      </c>
      <c r="I210" s="734">
        <v>20</v>
      </c>
      <c r="J210" s="734">
        <v>391.53000000000003</v>
      </c>
      <c r="K210" s="748">
        <v>1</v>
      </c>
      <c r="L210" s="734">
        <v>20</v>
      </c>
      <c r="M210" s="735">
        <v>391.53000000000003</v>
      </c>
    </row>
    <row r="211" spans="1:13" ht="14.45" customHeight="1" x14ac:dyDescent="0.2">
      <c r="A211" s="729" t="s">
        <v>619</v>
      </c>
      <c r="B211" s="730" t="s">
        <v>2219</v>
      </c>
      <c r="C211" s="730" t="s">
        <v>2361</v>
      </c>
      <c r="D211" s="730" t="s">
        <v>2221</v>
      </c>
      <c r="E211" s="730" t="s">
        <v>2362</v>
      </c>
      <c r="F211" s="734"/>
      <c r="G211" s="734"/>
      <c r="H211" s="748">
        <v>0</v>
      </c>
      <c r="I211" s="734">
        <v>7</v>
      </c>
      <c r="J211" s="734">
        <v>204.92999999999998</v>
      </c>
      <c r="K211" s="748">
        <v>1</v>
      </c>
      <c r="L211" s="734">
        <v>7</v>
      </c>
      <c r="M211" s="735">
        <v>204.92999999999998</v>
      </c>
    </row>
    <row r="212" spans="1:13" ht="14.45" customHeight="1" x14ac:dyDescent="0.2">
      <c r="A212" s="729" t="s">
        <v>619</v>
      </c>
      <c r="B212" s="730" t="s">
        <v>2219</v>
      </c>
      <c r="C212" s="730" t="s">
        <v>2223</v>
      </c>
      <c r="D212" s="730" t="s">
        <v>2221</v>
      </c>
      <c r="E212" s="730" t="s">
        <v>2224</v>
      </c>
      <c r="F212" s="734"/>
      <c r="G212" s="734"/>
      <c r="H212" s="748">
        <v>0</v>
      </c>
      <c r="I212" s="734">
        <v>12</v>
      </c>
      <c r="J212" s="734">
        <v>109.44</v>
      </c>
      <c r="K212" s="748">
        <v>1</v>
      </c>
      <c r="L212" s="734">
        <v>12</v>
      </c>
      <c r="M212" s="735">
        <v>109.44</v>
      </c>
    </row>
    <row r="213" spans="1:13" ht="14.45" customHeight="1" x14ac:dyDescent="0.2">
      <c r="A213" s="729" t="s">
        <v>619</v>
      </c>
      <c r="B213" s="730" t="s">
        <v>1997</v>
      </c>
      <c r="C213" s="730" t="s">
        <v>2363</v>
      </c>
      <c r="D213" s="730" t="s">
        <v>1999</v>
      </c>
      <c r="E213" s="730" t="s">
        <v>2004</v>
      </c>
      <c r="F213" s="734"/>
      <c r="G213" s="734"/>
      <c r="H213" s="748">
        <v>0</v>
      </c>
      <c r="I213" s="734">
        <v>1</v>
      </c>
      <c r="J213" s="734">
        <v>67.39</v>
      </c>
      <c r="K213" s="748">
        <v>1</v>
      </c>
      <c r="L213" s="734">
        <v>1</v>
      </c>
      <c r="M213" s="735">
        <v>67.39</v>
      </c>
    </row>
    <row r="214" spans="1:13" ht="14.45" customHeight="1" x14ac:dyDescent="0.2">
      <c r="A214" s="729" t="s">
        <v>619</v>
      </c>
      <c r="B214" s="730" t="s">
        <v>1997</v>
      </c>
      <c r="C214" s="730" t="s">
        <v>1998</v>
      </c>
      <c r="D214" s="730" t="s">
        <v>1999</v>
      </c>
      <c r="E214" s="730" t="s">
        <v>2000</v>
      </c>
      <c r="F214" s="734"/>
      <c r="G214" s="734"/>
      <c r="H214" s="748">
        <v>0</v>
      </c>
      <c r="I214" s="734">
        <v>1</v>
      </c>
      <c r="J214" s="734">
        <v>466.68</v>
      </c>
      <c r="K214" s="748">
        <v>1</v>
      </c>
      <c r="L214" s="734">
        <v>1</v>
      </c>
      <c r="M214" s="735">
        <v>466.68</v>
      </c>
    </row>
    <row r="215" spans="1:13" ht="14.45" customHeight="1" x14ac:dyDescent="0.2">
      <c r="A215" s="729" t="s">
        <v>619</v>
      </c>
      <c r="B215" s="730" t="s">
        <v>1997</v>
      </c>
      <c r="C215" s="730" t="s">
        <v>2225</v>
      </c>
      <c r="D215" s="730" t="s">
        <v>1999</v>
      </c>
      <c r="E215" s="730" t="s">
        <v>2226</v>
      </c>
      <c r="F215" s="734"/>
      <c r="G215" s="734"/>
      <c r="H215" s="748">
        <v>0</v>
      </c>
      <c r="I215" s="734">
        <v>3</v>
      </c>
      <c r="J215" s="734">
        <v>4666.71</v>
      </c>
      <c r="K215" s="748">
        <v>1</v>
      </c>
      <c r="L215" s="734">
        <v>3</v>
      </c>
      <c r="M215" s="735">
        <v>4666.71</v>
      </c>
    </row>
    <row r="216" spans="1:13" ht="14.45" customHeight="1" x14ac:dyDescent="0.2">
      <c r="A216" s="729" t="s">
        <v>619</v>
      </c>
      <c r="B216" s="730" t="s">
        <v>2232</v>
      </c>
      <c r="C216" s="730" t="s">
        <v>2364</v>
      </c>
      <c r="D216" s="730" t="s">
        <v>855</v>
      </c>
      <c r="E216" s="730" t="s">
        <v>1592</v>
      </c>
      <c r="F216" s="734"/>
      <c r="G216" s="734"/>
      <c r="H216" s="748">
        <v>0</v>
      </c>
      <c r="I216" s="734">
        <v>1</v>
      </c>
      <c r="J216" s="734">
        <v>1122</v>
      </c>
      <c r="K216" s="748">
        <v>1</v>
      </c>
      <c r="L216" s="734">
        <v>1</v>
      </c>
      <c r="M216" s="735">
        <v>1122</v>
      </c>
    </row>
    <row r="217" spans="1:13" ht="14.45" customHeight="1" x14ac:dyDescent="0.2">
      <c r="A217" s="729" t="s">
        <v>619</v>
      </c>
      <c r="B217" s="730" t="s">
        <v>2234</v>
      </c>
      <c r="C217" s="730" t="s">
        <v>2235</v>
      </c>
      <c r="D217" s="730" t="s">
        <v>2236</v>
      </c>
      <c r="E217" s="730" t="s">
        <v>2237</v>
      </c>
      <c r="F217" s="734"/>
      <c r="G217" s="734"/>
      <c r="H217" s="748">
        <v>0</v>
      </c>
      <c r="I217" s="734">
        <v>1</v>
      </c>
      <c r="J217" s="734">
        <v>331.94999999999993</v>
      </c>
      <c r="K217" s="748">
        <v>1</v>
      </c>
      <c r="L217" s="734">
        <v>1</v>
      </c>
      <c r="M217" s="735">
        <v>331.94999999999993</v>
      </c>
    </row>
    <row r="218" spans="1:13" ht="14.45" customHeight="1" x14ac:dyDescent="0.2">
      <c r="A218" s="729" t="s">
        <v>619</v>
      </c>
      <c r="B218" s="730" t="s">
        <v>2234</v>
      </c>
      <c r="C218" s="730" t="s">
        <v>2365</v>
      </c>
      <c r="D218" s="730" t="s">
        <v>2239</v>
      </c>
      <c r="E218" s="730" t="s">
        <v>2366</v>
      </c>
      <c r="F218" s="734"/>
      <c r="G218" s="734"/>
      <c r="H218" s="748">
        <v>0</v>
      </c>
      <c r="I218" s="734">
        <v>1</v>
      </c>
      <c r="J218" s="734">
        <v>91.43</v>
      </c>
      <c r="K218" s="748">
        <v>1</v>
      </c>
      <c r="L218" s="734">
        <v>1</v>
      </c>
      <c r="M218" s="735">
        <v>91.43</v>
      </c>
    </row>
    <row r="219" spans="1:13" ht="14.45" customHeight="1" x14ac:dyDescent="0.2">
      <c r="A219" s="729" t="s">
        <v>619</v>
      </c>
      <c r="B219" s="730" t="s">
        <v>2234</v>
      </c>
      <c r="C219" s="730" t="s">
        <v>2238</v>
      </c>
      <c r="D219" s="730" t="s">
        <v>2239</v>
      </c>
      <c r="E219" s="730" t="s">
        <v>2240</v>
      </c>
      <c r="F219" s="734"/>
      <c r="G219" s="734"/>
      <c r="H219" s="748">
        <v>0</v>
      </c>
      <c r="I219" s="734">
        <v>8</v>
      </c>
      <c r="J219" s="734">
        <v>1466.3319999999999</v>
      </c>
      <c r="K219" s="748">
        <v>1</v>
      </c>
      <c r="L219" s="734">
        <v>8</v>
      </c>
      <c r="M219" s="735">
        <v>1466.3319999999999</v>
      </c>
    </row>
    <row r="220" spans="1:13" ht="14.45" customHeight="1" x14ac:dyDescent="0.2">
      <c r="A220" s="729" t="s">
        <v>619</v>
      </c>
      <c r="B220" s="730" t="s">
        <v>2241</v>
      </c>
      <c r="C220" s="730" t="s">
        <v>2367</v>
      </c>
      <c r="D220" s="730" t="s">
        <v>2243</v>
      </c>
      <c r="E220" s="730" t="s">
        <v>2368</v>
      </c>
      <c r="F220" s="734">
        <v>3</v>
      </c>
      <c r="G220" s="734">
        <v>151.24</v>
      </c>
      <c r="H220" s="748">
        <v>1</v>
      </c>
      <c r="I220" s="734"/>
      <c r="J220" s="734"/>
      <c r="K220" s="748">
        <v>0</v>
      </c>
      <c r="L220" s="734">
        <v>3</v>
      </c>
      <c r="M220" s="735">
        <v>151.24</v>
      </c>
    </row>
    <row r="221" spans="1:13" ht="14.45" customHeight="1" x14ac:dyDescent="0.2">
      <c r="A221" s="729" t="s">
        <v>619</v>
      </c>
      <c r="B221" s="730" t="s">
        <v>2241</v>
      </c>
      <c r="C221" s="730" t="s">
        <v>2369</v>
      </c>
      <c r="D221" s="730" t="s">
        <v>2243</v>
      </c>
      <c r="E221" s="730" t="s">
        <v>2289</v>
      </c>
      <c r="F221" s="734">
        <v>4</v>
      </c>
      <c r="G221" s="734">
        <v>401.90999999999997</v>
      </c>
      <c r="H221" s="748">
        <v>1</v>
      </c>
      <c r="I221" s="734"/>
      <c r="J221" s="734"/>
      <c r="K221" s="748">
        <v>0</v>
      </c>
      <c r="L221" s="734">
        <v>4</v>
      </c>
      <c r="M221" s="735">
        <v>401.90999999999997</v>
      </c>
    </row>
    <row r="222" spans="1:13" ht="14.45" customHeight="1" x14ac:dyDescent="0.2">
      <c r="A222" s="729" t="s">
        <v>619</v>
      </c>
      <c r="B222" s="730" t="s">
        <v>2370</v>
      </c>
      <c r="C222" s="730" t="s">
        <v>2371</v>
      </c>
      <c r="D222" s="730" t="s">
        <v>2372</v>
      </c>
      <c r="E222" s="730" t="s">
        <v>1778</v>
      </c>
      <c r="F222" s="734"/>
      <c r="G222" s="734"/>
      <c r="H222" s="748">
        <v>0</v>
      </c>
      <c r="I222" s="734">
        <v>1</v>
      </c>
      <c r="J222" s="734">
        <v>130.89999999999998</v>
      </c>
      <c r="K222" s="748">
        <v>1</v>
      </c>
      <c r="L222" s="734">
        <v>1</v>
      </c>
      <c r="M222" s="735">
        <v>130.89999999999998</v>
      </c>
    </row>
    <row r="223" spans="1:13" ht="14.45" customHeight="1" x14ac:dyDescent="0.2">
      <c r="A223" s="729" t="s">
        <v>619</v>
      </c>
      <c r="B223" s="730" t="s">
        <v>2370</v>
      </c>
      <c r="C223" s="730" t="s">
        <v>2373</v>
      </c>
      <c r="D223" s="730" t="s">
        <v>2372</v>
      </c>
      <c r="E223" s="730" t="s">
        <v>1780</v>
      </c>
      <c r="F223" s="734"/>
      <c r="G223" s="734"/>
      <c r="H223" s="748">
        <v>0</v>
      </c>
      <c r="I223" s="734">
        <v>3</v>
      </c>
      <c r="J223" s="734">
        <v>904.32000000000016</v>
      </c>
      <c r="K223" s="748">
        <v>1</v>
      </c>
      <c r="L223" s="734">
        <v>3</v>
      </c>
      <c r="M223" s="735">
        <v>904.32000000000016</v>
      </c>
    </row>
    <row r="224" spans="1:13" ht="14.45" customHeight="1" x14ac:dyDescent="0.2">
      <c r="A224" s="729" t="s">
        <v>619</v>
      </c>
      <c r="B224" s="730" t="s">
        <v>2374</v>
      </c>
      <c r="C224" s="730" t="s">
        <v>2375</v>
      </c>
      <c r="D224" s="730" t="s">
        <v>1575</v>
      </c>
      <c r="E224" s="730" t="s">
        <v>2063</v>
      </c>
      <c r="F224" s="734"/>
      <c r="G224" s="734"/>
      <c r="H224" s="748">
        <v>0</v>
      </c>
      <c r="I224" s="734">
        <v>14</v>
      </c>
      <c r="J224" s="734">
        <v>985.60000000000014</v>
      </c>
      <c r="K224" s="748">
        <v>1</v>
      </c>
      <c r="L224" s="734">
        <v>14</v>
      </c>
      <c r="M224" s="735">
        <v>985.60000000000014</v>
      </c>
    </row>
    <row r="225" spans="1:13" ht="14.45" customHeight="1" x14ac:dyDescent="0.2">
      <c r="A225" s="729" t="s">
        <v>619</v>
      </c>
      <c r="B225" s="730" t="s">
        <v>2374</v>
      </c>
      <c r="C225" s="730" t="s">
        <v>2376</v>
      </c>
      <c r="D225" s="730" t="s">
        <v>1575</v>
      </c>
      <c r="E225" s="730" t="s">
        <v>1577</v>
      </c>
      <c r="F225" s="734"/>
      <c r="G225" s="734"/>
      <c r="H225" s="748">
        <v>0</v>
      </c>
      <c r="I225" s="734">
        <v>1</v>
      </c>
      <c r="J225" s="734">
        <v>194.67999999999998</v>
      </c>
      <c r="K225" s="748">
        <v>1</v>
      </c>
      <c r="L225" s="734">
        <v>1</v>
      </c>
      <c r="M225" s="735">
        <v>194.67999999999998</v>
      </c>
    </row>
    <row r="226" spans="1:13" ht="14.45" customHeight="1" x14ac:dyDescent="0.2">
      <c r="A226" s="729" t="s">
        <v>619</v>
      </c>
      <c r="B226" s="730" t="s">
        <v>2374</v>
      </c>
      <c r="C226" s="730" t="s">
        <v>2377</v>
      </c>
      <c r="D226" s="730" t="s">
        <v>1575</v>
      </c>
      <c r="E226" s="730" t="s">
        <v>1577</v>
      </c>
      <c r="F226" s="734">
        <v>1</v>
      </c>
      <c r="G226" s="734">
        <v>239.33</v>
      </c>
      <c r="H226" s="748">
        <v>1</v>
      </c>
      <c r="I226" s="734"/>
      <c r="J226" s="734"/>
      <c r="K226" s="748">
        <v>0</v>
      </c>
      <c r="L226" s="734">
        <v>1</v>
      </c>
      <c r="M226" s="735">
        <v>239.33</v>
      </c>
    </row>
    <row r="227" spans="1:13" ht="14.45" customHeight="1" x14ac:dyDescent="0.2">
      <c r="A227" s="729" t="s">
        <v>619</v>
      </c>
      <c r="B227" s="730" t="s">
        <v>2245</v>
      </c>
      <c r="C227" s="730" t="s">
        <v>2246</v>
      </c>
      <c r="D227" s="730" t="s">
        <v>1293</v>
      </c>
      <c r="E227" s="730" t="s">
        <v>1294</v>
      </c>
      <c r="F227" s="734"/>
      <c r="G227" s="734"/>
      <c r="H227" s="748">
        <v>0</v>
      </c>
      <c r="I227" s="734">
        <v>25</v>
      </c>
      <c r="J227" s="734">
        <v>2030.8200000000002</v>
      </c>
      <c r="K227" s="748">
        <v>1</v>
      </c>
      <c r="L227" s="734">
        <v>25</v>
      </c>
      <c r="M227" s="735">
        <v>2030.8200000000002</v>
      </c>
    </row>
    <row r="228" spans="1:13" ht="14.45" customHeight="1" x14ac:dyDescent="0.2">
      <c r="A228" s="729" t="s">
        <v>619</v>
      </c>
      <c r="B228" s="730" t="s">
        <v>2378</v>
      </c>
      <c r="C228" s="730" t="s">
        <v>2379</v>
      </c>
      <c r="D228" s="730" t="s">
        <v>1704</v>
      </c>
      <c r="E228" s="730" t="s">
        <v>1705</v>
      </c>
      <c r="F228" s="734">
        <v>1</v>
      </c>
      <c r="G228" s="734">
        <v>112.59000000000003</v>
      </c>
      <c r="H228" s="748">
        <v>1</v>
      </c>
      <c r="I228" s="734"/>
      <c r="J228" s="734"/>
      <c r="K228" s="748">
        <v>0</v>
      </c>
      <c r="L228" s="734">
        <v>1</v>
      </c>
      <c r="M228" s="735">
        <v>112.59000000000003</v>
      </c>
    </row>
    <row r="229" spans="1:13" ht="14.45" customHeight="1" x14ac:dyDescent="0.2">
      <c r="A229" s="729" t="s">
        <v>619</v>
      </c>
      <c r="B229" s="730" t="s">
        <v>2247</v>
      </c>
      <c r="C229" s="730" t="s">
        <v>2248</v>
      </c>
      <c r="D229" s="730" t="s">
        <v>1316</v>
      </c>
      <c r="E229" s="730" t="s">
        <v>2249</v>
      </c>
      <c r="F229" s="734"/>
      <c r="G229" s="734"/>
      <c r="H229" s="748">
        <v>0</v>
      </c>
      <c r="I229" s="734">
        <v>1</v>
      </c>
      <c r="J229" s="734">
        <v>75.03</v>
      </c>
      <c r="K229" s="748">
        <v>1</v>
      </c>
      <c r="L229" s="734">
        <v>1</v>
      </c>
      <c r="M229" s="735">
        <v>75.03</v>
      </c>
    </row>
    <row r="230" spans="1:13" ht="14.45" customHeight="1" x14ac:dyDescent="0.2">
      <c r="A230" s="729" t="s">
        <v>619</v>
      </c>
      <c r="B230" s="730" t="s">
        <v>2247</v>
      </c>
      <c r="C230" s="730" t="s">
        <v>2250</v>
      </c>
      <c r="D230" s="730" t="s">
        <v>1316</v>
      </c>
      <c r="E230" s="730" t="s">
        <v>780</v>
      </c>
      <c r="F230" s="734"/>
      <c r="G230" s="734"/>
      <c r="H230" s="748">
        <v>0</v>
      </c>
      <c r="I230" s="734">
        <v>3</v>
      </c>
      <c r="J230" s="734">
        <v>89.61</v>
      </c>
      <c r="K230" s="748">
        <v>1</v>
      </c>
      <c r="L230" s="734">
        <v>3</v>
      </c>
      <c r="M230" s="735">
        <v>89.61</v>
      </c>
    </row>
    <row r="231" spans="1:13" ht="14.45" customHeight="1" x14ac:dyDescent="0.2">
      <c r="A231" s="729" t="s">
        <v>619</v>
      </c>
      <c r="B231" s="730" t="s">
        <v>2253</v>
      </c>
      <c r="C231" s="730" t="s">
        <v>2380</v>
      </c>
      <c r="D231" s="730" t="s">
        <v>1812</v>
      </c>
      <c r="E231" s="730" t="s">
        <v>1373</v>
      </c>
      <c r="F231" s="734"/>
      <c r="G231" s="734"/>
      <c r="H231" s="748">
        <v>0</v>
      </c>
      <c r="I231" s="734">
        <v>7</v>
      </c>
      <c r="J231" s="734">
        <v>10515.89</v>
      </c>
      <c r="K231" s="748">
        <v>1</v>
      </c>
      <c r="L231" s="734">
        <v>7</v>
      </c>
      <c r="M231" s="735">
        <v>10515.89</v>
      </c>
    </row>
    <row r="232" spans="1:13" ht="14.45" customHeight="1" x14ac:dyDescent="0.2">
      <c r="A232" s="729" t="s">
        <v>619</v>
      </c>
      <c r="B232" s="730" t="s">
        <v>2253</v>
      </c>
      <c r="C232" s="730" t="s">
        <v>2254</v>
      </c>
      <c r="D232" s="730" t="s">
        <v>1372</v>
      </c>
      <c r="E232" s="730" t="s">
        <v>1373</v>
      </c>
      <c r="F232" s="734"/>
      <c r="G232" s="734"/>
      <c r="H232" s="748">
        <v>0</v>
      </c>
      <c r="I232" s="734">
        <v>25</v>
      </c>
      <c r="J232" s="734">
        <v>27881.750000000004</v>
      </c>
      <c r="K232" s="748">
        <v>1</v>
      </c>
      <c r="L232" s="734">
        <v>25</v>
      </c>
      <c r="M232" s="735">
        <v>27881.750000000004</v>
      </c>
    </row>
    <row r="233" spans="1:13" ht="14.45" customHeight="1" x14ac:dyDescent="0.2">
      <c r="A233" s="729" t="s">
        <v>619</v>
      </c>
      <c r="B233" s="730" t="s">
        <v>2253</v>
      </c>
      <c r="C233" s="730" t="s">
        <v>2381</v>
      </c>
      <c r="D233" s="730" t="s">
        <v>1801</v>
      </c>
      <c r="E233" s="730" t="s">
        <v>2382</v>
      </c>
      <c r="F233" s="734"/>
      <c r="G233" s="734"/>
      <c r="H233" s="748">
        <v>0</v>
      </c>
      <c r="I233" s="734">
        <v>1</v>
      </c>
      <c r="J233" s="734">
        <v>166.88000000000002</v>
      </c>
      <c r="K233" s="748">
        <v>1</v>
      </c>
      <c r="L233" s="734">
        <v>1</v>
      </c>
      <c r="M233" s="735">
        <v>166.88000000000002</v>
      </c>
    </row>
    <row r="234" spans="1:13" ht="14.45" customHeight="1" x14ac:dyDescent="0.2">
      <c r="A234" s="729" t="s">
        <v>619</v>
      </c>
      <c r="B234" s="730" t="s">
        <v>2253</v>
      </c>
      <c r="C234" s="730" t="s">
        <v>2255</v>
      </c>
      <c r="D234" s="730" t="s">
        <v>1385</v>
      </c>
      <c r="E234" s="730" t="s">
        <v>2256</v>
      </c>
      <c r="F234" s="734"/>
      <c r="G234" s="734"/>
      <c r="H234" s="748">
        <v>0</v>
      </c>
      <c r="I234" s="734">
        <v>13</v>
      </c>
      <c r="J234" s="734">
        <v>2551.0299999999997</v>
      </c>
      <c r="K234" s="748">
        <v>1</v>
      </c>
      <c r="L234" s="734">
        <v>13</v>
      </c>
      <c r="M234" s="735">
        <v>2551.0299999999997</v>
      </c>
    </row>
    <row r="235" spans="1:13" ht="14.45" customHeight="1" x14ac:dyDescent="0.2">
      <c r="A235" s="729" t="s">
        <v>619</v>
      </c>
      <c r="B235" s="730" t="s">
        <v>2253</v>
      </c>
      <c r="C235" s="730" t="s">
        <v>2383</v>
      </c>
      <c r="D235" s="730" t="s">
        <v>1792</v>
      </c>
      <c r="E235" s="730" t="s">
        <v>1793</v>
      </c>
      <c r="F235" s="734"/>
      <c r="G235" s="734"/>
      <c r="H235" s="748">
        <v>0</v>
      </c>
      <c r="I235" s="734">
        <v>7</v>
      </c>
      <c r="J235" s="734">
        <v>292.59999999999997</v>
      </c>
      <c r="K235" s="748">
        <v>1</v>
      </c>
      <c r="L235" s="734">
        <v>7</v>
      </c>
      <c r="M235" s="735">
        <v>292.59999999999997</v>
      </c>
    </row>
    <row r="236" spans="1:13" ht="14.45" customHeight="1" x14ac:dyDescent="0.2">
      <c r="A236" s="729" t="s">
        <v>619</v>
      </c>
      <c r="B236" s="730" t="s">
        <v>2253</v>
      </c>
      <c r="C236" s="730" t="s">
        <v>2384</v>
      </c>
      <c r="D236" s="730" t="s">
        <v>1794</v>
      </c>
      <c r="E236" s="730" t="s">
        <v>1793</v>
      </c>
      <c r="F236" s="734"/>
      <c r="G236" s="734"/>
      <c r="H236" s="748">
        <v>0</v>
      </c>
      <c r="I236" s="734">
        <v>22</v>
      </c>
      <c r="J236" s="734">
        <v>916.99999999999989</v>
      </c>
      <c r="K236" s="748">
        <v>1</v>
      </c>
      <c r="L236" s="734">
        <v>22</v>
      </c>
      <c r="M236" s="735">
        <v>916.99999999999989</v>
      </c>
    </row>
    <row r="237" spans="1:13" ht="14.45" customHeight="1" x14ac:dyDescent="0.2">
      <c r="A237" s="729" t="s">
        <v>619</v>
      </c>
      <c r="B237" s="730" t="s">
        <v>2253</v>
      </c>
      <c r="C237" s="730" t="s">
        <v>2259</v>
      </c>
      <c r="D237" s="730" t="s">
        <v>1379</v>
      </c>
      <c r="E237" s="730" t="s">
        <v>1375</v>
      </c>
      <c r="F237" s="734"/>
      <c r="G237" s="734"/>
      <c r="H237" s="748">
        <v>0</v>
      </c>
      <c r="I237" s="734">
        <v>23</v>
      </c>
      <c r="J237" s="734">
        <v>6866.010000000002</v>
      </c>
      <c r="K237" s="748">
        <v>1</v>
      </c>
      <c r="L237" s="734">
        <v>23</v>
      </c>
      <c r="M237" s="735">
        <v>6866.010000000002</v>
      </c>
    </row>
    <row r="238" spans="1:13" ht="14.45" customHeight="1" x14ac:dyDescent="0.2">
      <c r="A238" s="729" t="s">
        <v>619</v>
      </c>
      <c r="B238" s="730" t="s">
        <v>2253</v>
      </c>
      <c r="C238" s="730" t="s">
        <v>2261</v>
      </c>
      <c r="D238" s="730" t="s">
        <v>1381</v>
      </c>
      <c r="E238" s="730" t="s">
        <v>1375</v>
      </c>
      <c r="F238" s="734"/>
      <c r="G238" s="734"/>
      <c r="H238" s="748">
        <v>0</v>
      </c>
      <c r="I238" s="734">
        <v>90</v>
      </c>
      <c r="J238" s="734">
        <v>14163.300000000001</v>
      </c>
      <c r="K238" s="748">
        <v>1</v>
      </c>
      <c r="L238" s="734">
        <v>90</v>
      </c>
      <c r="M238" s="735">
        <v>14163.300000000001</v>
      </c>
    </row>
    <row r="239" spans="1:13" ht="14.45" customHeight="1" x14ac:dyDescent="0.2">
      <c r="A239" s="729" t="s">
        <v>619</v>
      </c>
      <c r="B239" s="730" t="s">
        <v>2253</v>
      </c>
      <c r="C239" s="730" t="s">
        <v>2385</v>
      </c>
      <c r="D239" s="730" t="s">
        <v>1806</v>
      </c>
      <c r="E239" s="730" t="s">
        <v>1804</v>
      </c>
      <c r="F239" s="734"/>
      <c r="G239" s="734"/>
      <c r="H239" s="748">
        <v>0</v>
      </c>
      <c r="I239" s="734">
        <v>2</v>
      </c>
      <c r="J239" s="734">
        <v>223.61999999999998</v>
      </c>
      <c r="K239" s="748">
        <v>1</v>
      </c>
      <c r="L239" s="734">
        <v>2</v>
      </c>
      <c r="M239" s="735">
        <v>223.61999999999998</v>
      </c>
    </row>
    <row r="240" spans="1:13" ht="14.45" customHeight="1" x14ac:dyDescent="0.2">
      <c r="A240" s="729" t="s">
        <v>619</v>
      </c>
      <c r="B240" s="730" t="s">
        <v>2253</v>
      </c>
      <c r="C240" s="730" t="s">
        <v>2386</v>
      </c>
      <c r="D240" s="730" t="s">
        <v>1805</v>
      </c>
      <c r="E240" s="730" t="s">
        <v>1804</v>
      </c>
      <c r="F240" s="734"/>
      <c r="G240" s="734"/>
      <c r="H240" s="748">
        <v>0</v>
      </c>
      <c r="I240" s="734">
        <v>2</v>
      </c>
      <c r="J240" s="734">
        <v>223.62</v>
      </c>
      <c r="K240" s="748">
        <v>1</v>
      </c>
      <c r="L240" s="734">
        <v>2</v>
      </c>
      <c r="M240" s="735">
        <v>223.62</v>
      </c>
    </row>
    <row r="241" spans="1:13" ht="14.45" customHeight="1" x14ac:dyDescent="0.2">
      <c r="A241" s="729" t="s">
        <v>619</v>
      </c>
      <c r="B241" s="730" t="s">
        <v>2253</v>
      </c>
      <c r="C241" s="730" t="s">
        <v>2387</v>
      </c>
      <c r="D241" s="730" t="s">
        <v>1803</v>
      </c>
      <c r="E241" s="730" t="s">
        <v>1804</v>
      </c>
      <c r="F241" s="734"/>
      <c r="G241" s="734"/>
      <c r="H241" s="748">
        <v>0</v>
      </c>
      <c r="I241" s="734">
        <v>2</v>
      </c>
      <c r="J241" s="734">
        <v>223.62</v>
      </c>
      <c r="K241" s="748">
        <v>1</v>
      </c>
      <c r="L241" s="734">
        <v>2</v>
      </c>
      <c r="M241" s="735">
        <v>223.62</v>
      </c>
    </row>
    <row r="242" spans="1:13" ht="14.45" customHeight="1" x14ac:dyDescent="0.2">
      <c r="A242" s="729" t="s">
        <v>619</v>
      </c>
      <c r="B242" s="730" t="s">
        <v>2253</v>
      </c>
      <c r="C242" s="730" t="s">
        <v>2388</v>
      </c>
      <c r="D242" s="730" t="s">
        <v>1807</v>
      </c>
      <c r="E242" s="730" t="s">
        <v>1797</v>
      </c>
      <c r="F242" s="734"/>
      <c r="G242" s="734"/>
      <c r="H242" s="748">
        <v>0</v>
      </c>
      <c r="I242" s="734">
        <v>2</v>
      </c>
      <c r="J242" s="734">
        <v>193.10000000000002</v>
      </c>
      <c r="K242" s="748">
        <v>1</v>
      </c>
      <c r="L242" s="734">
        <v>2</v>
      </c>
      <c r="M242" s="735">
        <v>193.10000000000002</v>
      </c>
    </row>
    <row r="243" spans="1:13" ht="14.45" customHeight="1" x14ac:dyDescent="0.2">
      <c r="A243" s="729" t="s">
        <v>619</v>
      </c>
      <c r="B243" s="730" t="s">
        <v>2253</v>
      </c>
      <c r="C243" s="730" t="s">
        <v>2262</v>
      </c>
      <c r="D243" s="730" t="s">
        <v>1366</v>
      </c>
      <c r="E243" s="730" t="s">
        <v>1797</v>
      </c>
      <c r="F243" s="734"/>
      <c r="G243" s="734"/>
      <c r="H243" s="748">
        <v>0</v>
      </c>
      <c r="I243" s="734">
        <v>9</v>
      </c>
      <c r="J243" s="734">
        <v>868.949993047004</v>
      </c>
      <c r="K243" s="748">
        <v>1</v>
      </c>
      <c r="L243" s="734">
        <v>9</v>
      </c>
      <c r="M243" s="735">
        <v>868.949993047004</v>
      </c>
    </row>
    <row r="244" spans="1:13" ht="14.45" customHeight="1" x14ac:dyDescent="0.2">
      <c r="A244" s="729" t="s">
        <v>619</v>
      </c>
      <c r="B244" s="730" t="s">
        <v>2253</v>
      </c>
      <c r="C244" s="730" t="s">
        <v>2263</v>
      </c>
      <c r="D244" s="730" t="s">
        <v>1364</v>
      </c>
      <c r="E244" s="730" t="s">
        <v>1797</v>
      </c>
      <c r="F244" s="734"/>
      <c r="G244" s="734"/>
      <c r="H244" s="748">
        <v>0</v>
      </c>
      <c r="I244" s="734">
        <v>7</v>
      </c>
      <c r="J244" s="734">
        <v>675.84999652350211</v>
      </c>
      <c r="K244" s="748">
        <v>1</v>
      </c>
      <c r="L244" s="734">
        <v>7</v>
      </c>
      <c r="M244" s="735">
        <v>675.84999652350211</v>
      </c>
    </row>
    <row r="245" spans="1:13" ht="14.45" customHeight="1" x14ac:dyDescent="0.2">
      <c r="A245" s="729" t="s">
        <v>619</v>
      </c>
      <c r="B245" s="730" t="s">
        <v>2253</v>
      </c>
      <c r="C245" s="730" t="s">
        <v>2389</v>
      </c>
      <c r="D245" s="730" t="s">
        <v>2390</v>
      </c>
      <c r="E245" s="730" t="s">
        <v>1797</v>
      </c>
      <c r="F245" s="734"/>
      <c r="G245" s="734"/>
      <c r="H245" s="748">
        <v>0</v>
      </c>
      <c r="I245" s="734">
        <v>1</v>
      </c>
      <c r="J245" s="734">
        <v>96.55</v>
      </c>
      <c r="K245" s="748">
        <v>1</v>
      </c>
      <c r="L245" s="734">
        <v>1</v>
      </c>
      <c r="M245" s="735">
        <v>96.55</v>
      </c>
    </row>
    <row r="246" spans="1:13" ht="14.45" customHeight="1" x14ac:dyDescent="0.2">
      <c r="A246" s="729" t="s">
        <v>619</v>
      </c>
      <c r="B246" s="730" t="s">
        <v>2253</v>
      </c>
      <c r="C246" s="730" t="s">
        <v>2264</v>
      </c>
      <c r="D246" s="730" t="s">
        <v>1352</v>
      </c>
      <c r="E246" s="730" t="s">
        <v>1353</v>
      </c>
      <c r="F246" s="734"/>
      <c r="G246" s="734"/>
      <c r="H246" s="748">
        <v>0</v>
      </c>
      <c r="I246" s="734">
        <v>7</v>
      </c>
      <c r="J246" s="734">
        <v>1170.54</v>
      </c>
      <c r="K246" s="748">
        <v>1</v>
      </c>
      <c r="L246" s="734">
        <v>7</v>
      </c>
      <c r="M246" s="735">
        <v>1170.54</v>
      </c>
    </row>
    <row r="247" spans="1:13" ht="14.45" customHeight="1" x14ac:dyDescent="0.2">
      <c r="A247" s="729" t="s">
        <v>619</v>
      </c>
      <c r="B247" s="730" t="s">
        <v>2253</v>
      </c>
      <c r="C247" s="730" t="s">
        <v>2266</v>
      </c>
      <c r="D247" s="730" t="s">
        <v>1369</v>
      </c>
      <c r="E247" s="730" t="s">
        <v>1353</v>
      </c>
      <c r="F247" s="734"/>
      <c r="G247" s="734"/>
      <c r="H247" s="748">
        <v>0</v>
      </c>
      <c r="I247" s="734">
        <v>1</v>
      </c>
      <c r="J247" s="734">
        <v>149.47000000000003</v>
      </c>
      <c r="K247" s="748">
        <v>1</v>
      </c>
      <c r="L247" s="734">
        <v>1</v>
      </c>
      <c r="M247" s="735">
        <v>149.47000000000003</v>
      </c>
    </row>
    <row r="248" spans="1:13" ht="14.45" customHeight="1" x14ac:dyDescent="0.2">
      <c r="A248" s="729" t="s">
        <v>619</v>
      </c>
      <c r="B248" s="730" t="s">
        <v>2253</v>
      </c>
      <c r="C248" s="730" t="s">
        <v>2267</v>
      </c>
      <c r="D248" s="730" t="s">
        <v>2268</v>
      </c>
      <c r="E248" s="730" t="s">
        <v>1363</v>
      </c>
      <c r="F248" s="734"/>
      <c r="G248" s="734"/>
      <c r="H248" s="748">
        <v>0</v>
      </c>
      <c r="I248" s="734">
        <v>36</v>
      </c>
      <c r="J248" s="734">
        <v>6593.4</v>
      </c>
      <c r="K248" s="748">
        <v>1</v>
      </c>
      <c r="L248" s="734">
        <v>36</v>
      </c>
      <c r="M248" s="735">
        <v>6593.4</v>
      </c>
    </row>
    <row r="249" spans="1:13" ht="14.45" customHeight="1" x14ac:dyDescent="0.2">
      <c r="A249" s="729" t="s">
        <v>619</v>
      </c>
      <c r="B249" s="730" t="s">
        <v>2253</v>
      </c>
      <c r="C249" s="730" t="s">
        <v>2269</v>
      </c>
      <c r="D249" s="730" t="s">
        <v>1370</v>
      </c>
      <c r="E249" s="730" t="s">
        <v>1353</v>
      </c>
      <c r="F249" s="734"/>
      <c r="G249" s="734"/>
      <c r="H249" s="748">
        <v>0</v>
      </c>
      <c r="I249" s="734">
        <v>1</v>
      </c>
      <c r="J249" s="734">
        <v>132.79000000000002</v>
      </c>
      <c r="K249" s="748">
        <v>1</v>
      </c>
      <c r="L249" s="734">
        <v>1</v>
      </c>
      <c r="M249" s="735">
        <v>132.79000000000002</v>
      </c>
    </row>
    <row r="250" spans="1:13" ht="14.45" customHeight="1" x14ac:dyDescent="0.2">
      <c r="A250" s="729" t="s">
        <v>619</v>
      </c>
      <c r="B250" s="730" t="s">
        <v>2253</v>
      </c>
      <c r="C250" s="730" t="s">
        <v>2391</v>
      </c>
      <c r="D250" s="730" t="s">
        <v>1810</v>
      </c>
      <c r="E250" s="730" t="s">
        <v>1353</v>
      </c>
      <c r="F250" s="734"/>
      <c r="G250" s="734"/>
      <c r="H250" s="748">
        <v>0</v>
      </c>
      <c r="I250" s="734">
        <v>1</v>
      </c>
      <c r="J250" s="734">
        <v>141.41999999999999</v>
      </c>
      <c r="K250" s="748">
        <v>1</v>
      </c>
      <c r="L250" s="734">
        <v>1</v>
      </c>
      <c r="M250" s="735">
        <v>141.41999999999999</v>
      </c>
    </row>
    <row r="251" spans="1:13" ht="14.45" customHeight="1" x14ac:dyDescent="0.2">
      <c r="A251" s="729" t="s">
        <v>619</v>
      </c>
      <c r="B251" s="730" t="s">
        <v>2253</v>
      </c>
      <c r="C251" s="730" t="s">
        <v>2271</v>
      </c>
      <c r="D251" s="730" t="s">
        <v>1367</v>
      </c>
      <c r="E251" s="730" t="s">
        <v>1353</v>
      </c>
      <c r="F251" s="734"/>
      <c r="G251" s="734"/>
      <c r="H251" s="748">
        <v>0</v>
      </c>
      <c r="I251" s="734">
        <v>5</v>
      </c>
      <c r="J251" s="734">
        <v>707.0999999999998</v>
      </c>
      <c r="K251" s="748">
        <v>1</v>
      </c>
      <c r="L251" s="734">
        <v>5</v>
      </c>
      <c r="M251" s="735">
        <v>707.0999999999998</v>
      </c>
    </row>
    <row r="252" spans="1:13" ht="14.45" customHeight="1" x14ac:dyDescent="0.2">
      <c r="A252" s="729" t="s">
        <v>619</v>
      </c>
      <c r="B252" s="730" t="s">
        <v>2253</v>
      </c>
      <c r="C252" s="730" t="s">
        <v>2392</v>
      </c>
      <c r="D252" s="730" t="s">
        <v>1811</v>
      </c>
      <c r="E252" s="730" t="s">
        <v>1353</v>
      </c>
      <c r="F252" s="734"/>
      <c r="G252" s="734"/>
      <c r="H252" s="748">
        <v>0</v>
      </c>
      <c r="I252" s="734">
        <v>1</v>
      </c>
      <c r="J252" s="734">
        <v>138.36999501767974</v>
      </c>
      <c r="K252" s="748">
        <v>1</v>
      </c>
      <c r="L252" s="734">
        <v>1</v>
      </c>
      <c r="M252" s="735">
        <v>138.36999501767974</v>
      </c>
    </row>
    <row r="253" spans="1:13" ht="14.45" customHeight="1" x14ac:dyDescent="0.2">
      <c r="A253" s="729" t="s">
        <v>598</v>
      </c>
      <c r="B253" s="730" t="s">
        <v>2016</v>
      </c>
      <c r="C253" s="730" t="s">
        <v>2017</v>
      </c>
      <c r="D253" s="730" t="s">
        <v>2018</v>
      </c>
      <c r="E253" s="730" t="s">
        <v>2019</v>
      </c>
      <c r="F253" s="734"/>
      <c r="G253" s="734"/>
      <c r="H253" s="748">
        <v>0</v>
      </c>
      <c r="I253" s="734">
        <v>34</v>
      </c>
      <c r="J253" s="734">
        <v>9312.5994766127151</v>
      </c>
      <c r="K253" s="748">
        <v>1</v>
      </c>
      <c r="L253" s="734">
        <v>34</v>
      </c>
      <c r="M253" s="735">
        <v>9312.5994766127151</v>
      </c>
    </row>
    <row r="254" spans="1:13" ht="14.45" customHeight="1" x14ac:dyDescent="0.2">
      <c r="A254" s="729" t="s">
        <v>598</v>
      </c>
      <c r="B254" s="730" t="s">
        <v>2033</v>
      </c>
      <c r="C254" s="730" t="s">
        <v>2034</v>
      </c>
      <c r="D254" s="730" t="s">
        <v>838</v>
      </c>
      <c r="E254" s="730" t="s">
        <v>2035</v>
      </c>
      <c r="F254" s="734"/>
      <c r="G254" s="734"/>
      <c r="H254" s="748">
        <v>0</v>
      </c>
      <c r="I254" s="734">
        <v>5</v>
      </c>
      <c r="J254" s="734">
        <v>642.90000000000009</v>
      </c>
      <c r="K254" s="748">
        <v>1</v>
      </c>
      <c r="L254" s="734">
        <v>5</v>
      </c>
      <c r="M254" s="735">
        <v>642.90000000000009</v>
      </c>
    </row>
    <row r="255" spans="1:13" ht="14.45" customHeight="1" x14ac:dyDescent="0.2">
      <c r="A255" s="729" t="s">
        <v>598</v>
      </c>
      <c r="B255" s="730" t="s">
        <v>1982</v>
      </c>
      <c r="C255" s="730" t="s">
        <v>1983</v>
      </c>
      <c r="D255" s="730" t="s">
        <v>1131</v>
      </c>
      <c r="E255" s="730" t="s">
        <v>1984</v>
      </c>
      <c r="F255" s="734"/>
      <c r="G255" s="734"/>
      <c r="H255" s="748">
        <v>0</v>
      </c>
      <c r="I255" s="734">
        <v>92</v>
      </c>
      <c r="J255" s="734">
        <v>4537.4399999999996</v>
      </c>
      <c r="K255" s="748">
        <v>1</v>
      </c>
      <c r="L255" s="734">
        <v>92</v>
      </c>
      <c r="M255" s="735">
        <v>4537.4399999999996</v>
      </c>
    </row>
    <row r="256" spans="1:13" ht="14.45" customHeight="1" x14ac:dyDescent="0.2">
      <c r="A256" s="729" t="s">
        <v>598</v>
      </c>
      <c r="B256" s="730" t="s">
        <v>2040</v>
      </c>
      <c r="C256" s="730" t="s">
        <v>2041</v>
      </c>
      <c r="D256" s="730" t="s">
        <v>948</v>
      </c>
      <c r="E256" s="730" t="s">
        <v>949</v>
      </c>
      <c r="F256" s="734"/>
      <c r="G256" s="734"/>
      <c r="H256" s="748">
        <v>0</v>
      </c>
      <c r="I256" s="734">
        <v>6</v>
      </c>
      <c r="J256" s="734">
        <v>242.10000000000002</v>
      </c>
      <c r="K256" s="748">
        <v>1</v>
      </c>
      <c r="L256" s="734">
        <v>6</v>
      </c>
      <c r="M256" s="735">
        <v>242.10000000000002</v>
      </c>
    </row>
    <row r="257" spans="1:13" ht="14.45" customHeight="1" x14ac:dyDescent="0.2">
      <c r="A257" s="729" t="s">
        <v>598</v>
      </c>
      <c r="B257" s="730" t="s">
        <v>2040</v>
      </c>
      <c r="C257" s="730" t="s">
        <v>2042</v>
      </c>
      <c r="D257" s="730" t="s">
        <v>948</v>
      </c>
      <c r="E257" s="730" t="s">
        <v>949</v>
      </c>
      <c r="F257" s="734"/>
      <c r="G257" s="734"/>
      <c r="H257" s="748">
        <v>0</v>
      </c>
      <c r="I257" s="734">
        <v>8</v>
      </c>
      <c r="J257" s="734">
        <v>323.08</v>
      </c>
      <c r="K257" s="748">
        <v>1</v>
      </c>
      <c r="L257" s="734">
        <v>8</v>
      </c>
      <c r="M257" s="735">
        <v>323.08</v>
      </c>
    </row>
    <row r="258" spans="1:13" ht="14.45" customHeight="1" x14ac:dyDescent="0.2">
      <c r="A258" s="729" t="s">
        <v>598</v>
      </c>
      <c r="B258" s="730" t="s">
        <v>2052</v>
      </c>
      <c r="C258" s="730" t="s">
        <v>2054</v>
      </c>
      <c r="D258" s="730" t="s">
        <v>769</v>
      </c>
      <c r="E258" s="730" t="s">
        <v>770</v>
      </c>
      <c r="F258" s="734"/>
      <c r="G258" s="734"/>
      <c r="H258" s="748">
        <v>0</v>
      </c>
      <c r="I258" s="734">
        <v>2</v>
      </c>
      <c r="J258" s="734">
        <v>176.68</v>
      </c>
      <c r="K258" s="748">
        <v>1</v>
      </c>
      <c r="L258" s="734">
        <v>2</v>
      </c>
      <c r="M258" s="735">
        <v>176.68</v>
      </c>
    </row>
    <row r="259" spans="1:13" ht="14.45" customHeight="1" x14ac:dyDescent="0.2">
      <c r="A259" s="729" t="s">
        <v>598</v>
      </c>
      <c r="B259" s="730" t="s">
        <v>2181</v>
      </c>
      <c r="C259" s="730" t="s">
        <v>2184</v>
      </c>
      <c r="D259" s="730" t="s">
        <v>1212</v>
      </c>
      <c r="E259" s="730" t="s">
        <v>1213</v>
      </c>
      <c r="F259" s="734"/>
      <c r="G259" s="734"/>
      <c r="H259" s="748">
        <v>0</v>
      </c>
      <c r="I259" s="734">
        <v>295</v>
      </c>
      <c r="J259" s="734">
        <v>157575</v>
      </c>
      <c r="K259" s="748">
        <v>1</v>
      </c>
      <c r="L259" s="734">
        <v>295</v>
      </c>
      <c r="M259" s="735">
        <v>157575</v>
      </c>
    </row>
    <row r="260" spans="1:13" ht="14.45" customHeight="1" x14ac:dyDescent="0.2">
      <c r="A260" s="729" t="s">
        <v>598</v>
      </c>
      <c r="B260" s="730" t="s">
        <v>2181</v>
      </c>
      <c r="C260" s="730" t="s">
        <v>2393</v>
      </c>
      <c r="D260" s="730" t="s">
        <v>2183</v>
      </c>
      <c r="E260" s="730" t="s">
        <v>2394</v>
      </c>
      <c r="F260" s="734">
        <v>10</v>
      </c>
      <c r="G260" s="734">
        <v>13379.96</v>
      </c>
      <c r="H260" s="748">
        <v>1</v>
      </c>
      <c r="I260" s="734"/>
      <c r="J260" s="734"/>
      <c r="K260" s="748">
        <v>0</v>
      </c>
      <c r="L260" s="734">
        <v>10</v>
      </c>
      <c r="M260" s="735">
        <v>13379.96</v>
      </c>
    </row>
    <row r="261" spans="1:13" ht="14.45" customHeight="1" x14ac:dyDescent="0.2">
      <c r="A261" s="729" t="s">
        <v>598</v>
      </c>
      <c r="B261" s="730" t="s">
        <v>2395</v>
      </c>
      <c r="C261" s="730" t="s">
        <v>2396</v>
      </c>
      <c r="D261" s="730" t="s">
        <v>2397</v>
      </c>
      <c r="E261" s="730" t="s">
        <v>2398</v>
      </c>
      <c r="F261" s="734"/>
      <c r="G261" s="734"/>
      <c r="H261" s="748">
        <v>0</v>
      </c>
      <c r="I261" s="734">
        <v>37.961966666666662</v>
      </c>
      <c r="J261" s="734">
        <v>471607.71503999998</v>
      </c>
      <c r="K261" s="748">
        <v>1</v>
      </c>
      <c r="L261" s="734">
        <v>37.961966666666662</v>
      </c>
      <c r="M261" s="735">
        <v>471607.71503999998</v>
      </c>
    </row>
    <row r="262" spans="1:13" ht="14.45" customHeight="1" x14ac:dyDescent="0.2">
      <c r="A262" s="729" t="s">
        <v>598</v>
      </c>
      <c r="B262" s="730" t="s">
        <v>2185</v>
      </c>
      <c r="C262" s="730" t="s">
        <v>2314</v>
      </c>
      <c r="D262" s="730" t="s">
        <v>2187</v>
      </c>
      <c r="E262" s="730" t="s">
        <v>2315</v>
      </c>
      <c r="F262" s="734"/>
      <c r="G262" s="734"/>
      <c r="H262" s="748">
        <v>0</v>
      </c>
      <c r="I262" s="734">
        <v>950.8</v>
      </c>
      <c r="J262" s="734">
        <v>62543.623999999996</v>
      </c>
      <c r="K262" s="748">
        <v>1</v>
      </c>
      <c r="L262" s="734">
        <v>950.8</v>
      </c>
      <c r="M262" s="735">
        <v>62543.623999999996</v>
      </c>
    </row>
    <row r="263" spans="1:13" ht="14.45" customHeight="1" x14ac:dyDescent="0.2">
      <c r="A263" s="729" t="s">
        <v>598</v>
      </c>
      <c r="B263" s="730" t="s">
        <v>2185</v>
      </c>
      <c r="C263" s="730" t="s">
        <v>2186</v>
      </c>
      <c r="D263" s="730" t="s">
        <v>2187</v>
      </c>
      <c r="E263" s="730" t="s">
        <v>2188</v>
      </c>
      <c r="F263" s="734"/>
      <c r="G263" s="734"/>
      <c r="H263" s="748">
        <v>0</v>
      </c>
      <c r="I263" s="734">
        <v>36</v>
      </c>
      <c r="J263" s="734">
        <v>22572.000302927965</v>
      </c>
      <c r="K263" s="748">
        <v>1</v>
      </c>
      <c r="L263" s="734">
        <v>36</v>
      </c>
      <c r="M263" s="735">
        <v>22572.000302927965</v>
      </c>
    </row>
    <row r="264" spans="1:13" ht="14.45" customHeight="1" x14ac:dyDescent="0.2">
      <c r="A264" s="729" t="s">
        <v>598</v>
      </c>
      <c r="B264" s="730" t="s">
        <v>1990</v>
      </c>
      <c r="C264" s="730" t="s">
        <v>1991</v>
      </c>
      <c r="D264" s="730" t="s">
        <v>1992</v>
      </c>
      <c r="E264" s="730" t="s">
        <v>1993</v>
      </c>
      <c r="F264" s="734"/>
      <c r="G264" s="734"/>
      <c r="H264" s="748">
        <v>0</v>
      </c>
      <c r="I264" s="734">
        <v>213</v>
      </c>
      <c r="J264" s="734">
        <v>28852.49</v>
      </c>
      <c r="K264" s="748">
        <v>1</v>
      </c>
      <c r="L264" s="734">
        <v>213</v>
      </c>
      <c r="M264" s="735">
        <v>28852.49</v>
      </c>
    </row>
    <row r="265" spans="1:13" ht="14.45" customHeight="1" x14ac:dyDescent="0.2">
      <c r="A265" s="729" t="s">
        <v>598</v>
      </c>
      <c r="B265" s="730" t="s">
        <v>1994</v>
      </c>
      <c r="C265" s="730" t="s">
        <v>1995</v>
      </c>
      <c r="D265" s="730" t="s">
        <v>700</v>
      </c>
      <c r="E265" s="730" t="s">
        <v>1996</v>
      </c>
      <c r="F265" s="734"/>
      <c r="G265" s="734"/>
      <c r="H265" s="748">
        <v>0</v>
      </c>
      <c r="I265" s="734">
        <v>94</v>
      </c>
      <c r="J265" s="734">
        <v>4048.04</v>
      </c>
      <c r="K265" s="748">
        <v>1</v>
      </c>
      <c r="L265" s="734">
        <v>94</v>
      </c>
      <c r="M265" s="735">
        <v>4048.04</v>
      </c>
    </row>
    <row r="266" spans="1:13" ht="14.45" customHeight="1" x14ac:dyDescent="0.2">
      <c r="A266" s="729" t="s">
        <v>598</v>
      </c>
      <c r="B266" s="730" t="s">
        <v>2190</v>
      </c>
      <c r="C266" s="730" t="s">
        <v>2399</v>
      </c>
      <c r="D266" s="730" t="s">
        <v>2192</v>
      </c>
      <c r="E266" s="730" t="s">
        <v>2400</v>
      </c>
      <c r="F266" s="734"/>
      <c r="G266" s="734"/>
      <c r="H266" s="748">
        <v>0</v>
      </c>
      <c r="I266" s="734">
        <v>3</v>
      </c>
      <c r="J266" s="734">
        <v>851.48</v>
      </c>
      <c r="K266" s="748">
        <v>1</v>
      </c>
      <c r="L266" s="734">
        <v>3</v>
      </c>
      <c r="M266" s="735">
        <v>851.48</v>
      </c>
    </row>
    <row r="267" spans="1:13" ht="14.45" customHeight="1" x14ac:dyDescent="0.2">
      <c r="A267" s="729" t="s">
        <v>598</v>
      </c>
      <c r="B267" s="730" t="s">
        <v>2190</v>
      </c>
      <c r="C267" s="730" t="s">
        <v>2191</v>
      </c>
      <c r="D267" s="730" t="s">
        <v>2192</v>
      </c>
      <c r="E267" s="730" t="s">
        <v>2193</v>
      </c>
      <c r="F267" s="734"/>
      <c r="G267" s="734"/>
      <c r="H267" s="748">
        <v>0</v>
      </c>
      <c r="I267" s="734">
        <v>3</v>
      </c>
      <c r="J267" s="734">
        <v>461.99999445488675</v>
      </c>
      <c r="K267" s="748">
        <v>1</v>
      </c>
      <c r="L267" s="734">
        <v>3</v>
      </c>
      <c r="M267" s="735">
        <v>461.99999445488675</v>
      </c>
    </row>
    <row r="268" spans="1:13" ht="14.45" customHeight="1" x14ac:dyDescent="0.2">
      <c r="A268" s="729" t="s">
        <v>598</v>
      </c>
      <c r="B268" s="730" t="s">
        <v>1997</v>
      </c>
      <c r="C268" s="730" t="s">
        <v>2363</v>
      </c>
      <c r="D268" s="730" t="s">
        <v>1999</v>
      </c>
      <c r="E268" s="730" t="s">
        <v>2004</v>
      </c>
      <c r="F268" s="734"/>
      <c r="G268" s="734"/>
      <c r="H268" s="748">
        <v>0</v>
      </c>
      <c r="I268" s="734">
        <v>11</v>
      </c>
      <c r="J268" s="734">
        <v>741.29</v>
      </c>
      <c r="K268" s="748">
        <v>1</v>
      </c>
      <c r="L268" s="734">
        <v>11</v>
      </c>
      <c r="M268" s="735">
        <v>741.29</v>
      </c>
    </row>
    <row r="269" spans="1:13" ht="14.45" customHeight="1" x14ac:dyDescent="0.2">
      <c r="A269" s="729" t="s">
        <v>598</v>
      </c>
      <c r="B269" s="730" t="s">
        <v>1997</v>
      </c>
      <c r="C269" s="730" t="s">
        <v>1998</v>
      </c>
      <c r="D269" s="730" t="s">
        <v>1999</v>
      </c>
      <c r="E269" s="730" t="s">
        <v>2000</v>
      </c>
      <c r="F269" s="734"/>
      <c r="G269" s="734"/>
      <c r="H269" s="748">
        <v>0</v>
      </c>
      <c r="I269" s="734">
        <v>2</v>
      </c>
      <c r="J269" s="734">
        <v>933.36</v>
      </c>
      <c r="K269" s="748">
        <v>1</v>
      </c>
      <c r="L269" s="734">
        <v>2</v>
      </c>
      <c r="M269" s="735">
        <v>933.36</v>
      </c>
    </row>
    <row r="270" spans="1:13" ht="14.45" customHeight="1" x14ac:dyDescent="0.2">
      <c r="A270" s="729" t="s">
        <v>598</v>
      </c>
      <c r="B270" s="730" t="s">
        <v>1997</v>
      </c>
      <c r="C270" s="730" t="s">
        <v>2001</v>
      </c>
      <c r="D270" s="730" t="s">
        <v>1999</v>
      </c>
      <c r="E270" s="730" t="s">
        <v>2002</v>
      </c>
      <c r="F270" s="734"/>
      <c r="G270" s="734"/>
      <c r="H270" s="748">
        <v>0</v>
      </c>
      <c r="I270" s="734">
        <v>13</v>
      </c>
      <c r="J270" s="734">
        <v>2022.306</v>
      </c>
      <c r="K270" s="748">
        <v>1</v>
      </c>
      <c r="L270" s="734">
        <v>13</v>
      </c>
      <c r="M270" s="735">
        <v>2022.306</v>
      </c>
    </row>
    <row r="271" spans="1:13" ht="14.45" customHeight="1" x14ac:dyDescent="0.2">
      <c r="A271" s="729" t="s">
        <v>598</v>
      </c>
      <c r="B271" s="730" t="s">
        <v>1997</v>
      </c>
      <c r="C271" s="730" t="s">
        <v>2003</v>
      </c>
      <c r="D271" s="730" t="s">
        <v>1999</v>
      </c>
      <c r="E271" s="730" t="s">
        <v>2004</v>
      </c>
      <c r="F271" s="734"/>
      <c r="G271" s="734"/>
      <c r="H271" s="748">
        <v>0</v>
      </c>
      <c r="I271" s="734">
        <v>7</v>
      </c>
      <c r="J271" s="734">
        <v>1657.46</v>
      </c>
      <c r="K271" s="748">
        <v>1</v>
      </c>
      <c r="L271" s="734">
        <v>7</v>
      </c>
      <c r="M271" s="735">
        <v>1657.46</v>
      </c>
    </row>
    <row r="272" spans="1:13" ht="14.45" customHeight="1" x14ac:dyDescent="0.2">
      <c r="A272" s="729" t="s">
        <v>598</v>
      </c>
      <c r="B272" s="730" t="s">
        <v>2245</v>
      </c>
      <c r="C272" s="730" t="s">
        <v>2401</v>
      </c>
      <c r="D272" s="730" t="s">
        <v>1880</v>
      </c>
      <c r="E272" s="730" t="s">
        <v>1881</v>
      </c>
      <c r="F272" s="734"/>
      <c r="G272" s="734"/>
      <c r="H272" s="748">
        <v>0</v>
      </c>
      <c r="I272" s="734">
        <v>4</v>
      </c>
      <c r="J272" s="734">
        <v>199.12</v>
      </c>
      <c r="K272" s="748">
        <v>1</v>
      </c>
      <c r="L272" s="734">
        <v>4</v>
      </c>
      <c r="M272" s="735">
        <v>199.12</v>
      </c>
    </row>
    <row r="273" spans="1:13" ht="14.45" customHeight="1" x14ac:dyDescent="0.2">
      <c r="A273" s="729" t="s">
        <v>601</v>
      </c>
      <c r="B273" s="730" t="s">
        <v>2016</v>
      </c>
      <c r="C273" s="730" t="s">
        <v>2017</v>
      </c>
      <c r="D273" s="730" t="s">
        <v>2018</v>
      </c>
      <c r="E273" s="730" t="s">
        <v>2019</v>
      </c>
      <c r="F273" s="734"/>
      <c r="G273" s="734"/>
      <c r="H273" s="748">
        <v>0</v>
      </c>
      <c r="I273" s="734">
        <v>38</v>
      </c>
      <c r="J273" s="734">
        <v>10408.199383879266</v>
      </c>
      <c r="K273" s="748">
        <v>1</v>
      </c>
      <c r="L273" s="734">
        <v>38</v>
      </c>
      <c r="M273" s="735">
        <v>10408.199383879266</v>
      </c>
    </row>
    <row r="274" spans="1:13" ht="14.45" customHeight="1" x14ac:dyDescent="0.2">
      <c r="A274" s="729" t="s">
        <v>601</v>
      </c>
      <c r="B274" s="730" t="s">
        <v>2033</v>
      </c>
      <c r="C274" s="730" t="s">
        <v>2034</v>
      </c>
      <c r="D274" s="730" t="s">
        <v>838</v>
      </c>
      <c r="E274" s="730" t="s">
        <v>2035</v>
      </c>
      <c r="F274" s="734"/>
      <c r="G274" s="734"/>
      <c r="H274" s="748">
        <v>0</v>
      </c>
      <c r="I274" s="734">
        <v>8</v>
      </c>
      <c r="J274" s="734">
        <v>1026.49</v>
      </c>
      <c r="K274" s="748">
        <v>1</v>
      </c>
      <c r="L274" s="734">
        <v>8</v>
      </c>
      <c r="M274" s="735">
        <v>1026.49</v>
      </c>
    </row>
    <row r="275" spans="1:13" ht="14.45" customHeight="1" x14ac:dyDescent="0.2">
      <c r="A275" s="729" t="s">
        <v>601</v>
      </c>
      <c r="B275" s="730" t="s">
        <v>1982</v>
      </c>
      <c r="C275" s="730" t="s">
        <v>1983</v>
      </c>
      <c r="D275" s="730" t="s">
        <v>1131</v>
      </c>
      <c r="E275" s="730" t="s">
        <v>1984</v>
      </c>
      <c r="F275" s="734"/>
      <c r="G275" s="734"/>
      <c r="H275" s="748">
        <v>0</v>
      </c>
      <c r="I275" s="734">
        <v>148</v>
      </c>
      <c r="J275" s="734">
        <v>7299.3599911206175</v>
      </c>
      <c r="K275" s="748">
        <v>1</v>
      </c>
      <c r="L275" s="734">
        <v>148</v>
      </c>
      <c r="M275" s="735">
        <v>7299.3599911206175</v>
      </c>
    </row>
    <row r="276" spans="1:13" ht="14.45" customHeight="1" x14ac:dyDescent="0.2">
      <c r="A276" s="729" t="s">
        <v>601</v>
      </c>
      <c r="B276" s="730" t="s">
        <v>2040</v>
      </c>
      <c r="C276" s="730" t="s">
        <v>2041</v>
      </c>
      <c r="D276" s="730" t="s">
        <v>948</v>
      </c>
      <c r="E276" s="730" t="s">
        <v>949</v>
      </c>
      <c r="F276" s="734"/>
      <c r="G276" s="734"/>
      <c r="H276" s="748">
        <v>0</v>
      </c>
      <c r="I276" s="734">
        <v>17</v>
      </c>
      <c r="J276" s="734">
        <v>685.99</v>
      </c>
      <c r="K276" s="748">
        <v>1</v>
      </c>
      <c r="L276" s="734">
        <v>17</v>
      </c>
      <c r="M276" s="735">
        <v>685.99</v>
      </c>
    </row>
    <row r="277" spans="1:13" ht="14.45" customHeight="1" x14ac:dyDescent="0.2">
      <c r="A277" s="729" t="s">
        <v>601</v>
      </c>
      <c r="B277" s="730" t="s">
        <v>2040</v>
      </c>
      <c r="C277" s="730" t="s">
        <v>2042</v>
      </c>
      <c r="D277" s="730" t="s">
        <v>948</v>
      </c>
      <c r="E277" s="730" t="s">
        <v>949</v>
      </c>
      <c r="F277" s="734"/>
      <c r="G277" s="734"/>
      <c r="H277" s="748">
        <v>0</v>
      </c>
      <c r="I277" s="734">
        <v>6</v>
      </c>
      <c r="J277" s="734">
        <v>242.26000000000002</v>
      </c>
      <c r="K277" s="748">
        <v>1</v>
      </c>
      <c r="L277" s="734">
        <v>6</v>
      </c>
      <c r="M277" s="735">
        <v>242.26000000000002</v>
      </c>
    </row>
    <row r="278" spans="1:13" ht="14.45" customHeight="1" x14ac:dyDescent="0.2">
      <c r="A278" s="729" t="s">
        <v>601</v>
      </c>
      <c r="B278" s="730" t="s">
        <v>2052</v>
      </c>
      <c r="C278" s="730" t="s">
        <v>2054</v>
      </c>
      <c r="D278" s="730" t="s">
        <v>769</v>
      </c>
      <c r="E278" s="730" t="s">
        <v>770</v>
      </c>
      <c r="F278" s="734"/>
      <c r="G278" s="734"/>
      <c r="H278" s="748">
        <v>0</v>
      </c>
      <c r="I278" s="734">
        <v>3</v>
      </c>
      <c r="J278" s="734">
        <v>265.02</v>
      </c>
      <c r="K278" s="748">
        <v>1</v>
      </c>
      <c r="L278" s="734">
        <v>3</v>
      </c>
      <c r="M278" s="735">
        <v>265.02</v>
      </c>
    </row>
    <row r="279" spans="1:13" ht="14.45" customHeight="1" x14ac:dyDescent="0.2">
      <c r="A279" s="729" t="s">
        <v>601</v>
      </c>
      <c r="B279" s="730" t="s">
        <v>2181</v>
      </c>
      <c r="C279" s="730" t="s">
        <v>2184</v>
      </c>
      <c r="D279" s="730" t="s">
        <v>1212</v>
      </c>
      <c r="E279" s="730" t="s">
        <v>1213</v>
      </c>
      <c r="F279" s="734"/>
      <c r="G279" s="734"/>
      <c r="H279" s="748">
        <v>0</v>
      </c>
      <c r="I279" s="734">
        <v>216</v>
      </c>
      <c r="J279" s="734">
        <v>115170</v>
      </c>
      <c r="K279" s="748">
        <v>1</v>
      </c>
      <c r="L279" s="734">
        <v>216</v>
      </c>
      <c r="M279" s="735">
        <v>115170</v>
      </c>
    </row>
    <row r="280" spans="1:13" ht="14.45" customHeight="1" x14ac:dyDescent="0.2">
      <c r="A280" s="729" t="s">
        <v>601</v>
      </c>
      <c r="B280" s="730" t="s">
        <v>2181</v>
      </c>
      <c r="C280" s="730" t="s">
        <v>2402</v>
      </c>
      <c r="D280" s="730" t="s">
        <v>1212</v>
      </c>
      <c r="E280" s="730" t="s">
        <v>1884</v>
      </c>
      <c r="F280" s="734"/>
      <c r="G280" s="734"/>
      <c r="H280" s="748">
        <v>0</v>
      </c>
      <c r="I280" s="734">
        <v>10</v>
      </c>
      <c r="J280" s="734">
        <v>12100</v>
      </c>
      <c r="K280" s="748">
        <v>1</v>
      </c>
      <c r="L280" s="734">
        <v>10</v>
      </c>
      <c r="M280" s="735">
        <v>12100</v>
      </c>
    </row>
    <row r="281" spans="1:13" ht="14.45" customHeight="1" x14ac:dyDescent="0.2">
      <c r="A281" s="729" t="s">
        <v>601</v>
      </c>
      <c r="B281" s="730" t="s">
        <v>2181</v>
      </c>
      <c r="C281" s="730" t="s">
        <v>2393</v>
      </c>
      <c r="D281" s="730" t="s">
        <v>2183</v>
      </c>
      <c r="E281" s="730" t="s">
        <v>2394</v>
      </c>
      <c r="F281" s="734">
        <v>1</v>
      </c>
      <c r="G281" s="734">
        <v>1199.99</v>
      </c>
      <c r="H281" s="748">
        <v>1</v>
      </c>
      <c r="I281" s="734"/>
      <c r="J281" s="734"/>
      <c r="K281" s="748">
        <v>0</v>
      </c>
      <c r="L281" s="734">
        <v>1</v>
      </c>
      <c r="M281" s="735">
        <v>1199.99</v>
      </c>
    </row>
    <row r="282" spans="1:13" ht="14.45" customHeight="1" x14ac:dyDescent="0.2">
      <c r="A282" s="729" t="s">
        <v>601</v>
      </c>
      <c r="B282" s="730" t="s">
        <v>2395</v>
      </c>
      <c r="C282" s="730" t="s">
        <v>2396</v>
      </c>
      <c r="D282" s="730" t="s">
        <v>2397</v>
      </c>
      <c r="E282" s="730" t="s">
        <v>2398</v>
      </c>
      <c r="F282" s="734"/>
      <c r="G282" s="734"/>
      <c r="H282" s="748">
        <v>0</v>
      </c>
      <c r="I282" s="734">
        <v>34.496366666666667</v>
      </c>
      <c r="J282" s="734">
        <v>455112.35615999997</v>
      </c>
      <c r="K282" s="748">
        <v>1</v>
      </c>
      <c r="L282" s="734">
        <v>34.496366666666667</v>
      </c>
      <c r="M282" s="735">
        <v>455112.35615999997</v>
      </c>
    </row>
    <row r="283" spans="1:13" ht="14.45" customHeight="1" x14ac:dyDescent="0.2">
      <c r="A283" s="729" t="s">
        <v>601</v>
      </c>
      <c r="B283" s="730" t="s">
        <v>2185</v>
      </c>
      <c r="C283" s="730" t="s">
        <v>2314</v>
      </c>
      <c r="D283" s="730" t="s">
        <v>2187</v>
      </c>
      <c r="E283" s="730" t="s">
        <v>2315</v>
      </c>
      <c r="F283" s="734"/>
      <c r="G283" s="734"/>
      <c r="H283" s="748">
        <v>0</v>
      </c>
      <c r="I283" s="734">
        <v>920</v>
      </c>
      <c r="J283" s="734">
        <v>60517.599999999999</v>
      </c>
      <c r="K283" s="748">
        <v>1</v>
      </c>
      <c r="L283" s="734">
        <v>920</v>
      </c>
      <c r="M283" s="735">
        <v>60517.599999999999</v>
      </c>
    </row>
    <row r="284" spans="1:13" ht="14.45" customHeight="1" x14ac:dyDescent="0.2">
      <c r="A284" s="729" t="s">
        <v>601</v>
      </c>
      <c r="B284" s="730" t="s">
        <v>2185</v>
      </c>
      <c r="C284" s="730" t="s">
        <v>2186</v>
      </c>
      <c r="D284" s="730" t="s">
        <v>2187</v>
      </c>
      <c r="E284" s="730" t="s">
        <v>2188</v>
      </c>
      <c r="F284" s="734"/>
      <c r="G284" s="734"/>
      <c r="H284" s="748">
        <v>0</v>
      </c>
      <c r="I284" s="734">
        <v>14</v>
      </c>
      <c r="J284" s="734">
        <v>8778</v>
      </c>
      <c r="K284" s="748">
        <v>1</v>
      </c>
      <c r="L284" s="734">
        <v>14</v>
      </c>
      <c r="M284" s="735">
        <v>8778</v>
      </c>
    </row>
    <row r="285" spans="1:13" ht="14.45" customHeight="1" x14ac:dyDescent="0.2">
      <c r="A285" s="729" t="s">
        <v>601</v>
      </c>
      <c r="B285" s="730" t="s">
        <v>1990</v>
      </c>
      <c r="C285" s="730" t="s">
        <v>1991</v>
      </c>
      <c r="D285" s="730" t="s">
        <v>1992</v>
      </c>
      <c r="E285" s="730" t="s">
        <v>1993</v>
      </c>
      <c r="F285" s="734"/>
      <c r="G285" s="734"/>
      <c r="H285" s="748">
        <v>0</v>
      </c>
      <c r="I285" s="734">
        <v>215</v>
      </c>
      <c r="J285" s="734">
        <v>26839.7</v>
      </c>
      <c r="K285" s="748">
        <v>1</v>
      </c>
      <c r="L285" s="734">
        <v>215</v>
      </c>
      <c r="M285" s="735">
        <v>26839.7</v>
      </c>
    </row>
    <row r="286" spans="1:13" ht="14.45" customHeight="1" x14ac:dyDescent="0.2">
      <c r="A286" s="729" t="s">
        <v>601</v>
      </c>
      <c r="B286" s="730" t="s">
        <v>1994</v>
      </c>
      <c r="C286" s="730" t="s">
        <v>1995</v>
      </c>
      <c r="D286" s="730" t="s">
        <v>700</v>
      </c>
      <c r="E286" s="730" t="s">
        <v>1996</v>
      </c>
      <c r="F286" s="734"/>
      <c r="G286" s="734"/>
      <c r="H286" s="748">
        <v>0</v>
      </c>
      <c r="I286" s="734">
        <v>225</v>
      </c>
      <c r="J286" s="734">
        <v>10010.740000000002</v>
      </c>
      <c r="K286" s="748">
        <v>1</v>
      </c>
      <c r="L286" s="734">
        <v>225</v>
      </c>
      <c r="M286" s="735">
        <v>10010.740000000002</v>
      </c>
    </row>
    <row r="287" spans="1:13" ht="14.45" customHeight="1" x14ac:dyDescent="0.2">
      <c r="A287" s="729" t="s">
        <v>601</v>
      </c>
      <c r="B287" s="730" t="s">
        <v>2190</v>
      </c>
      <c r="C287" s="730" t="s">
        <v>2399</v>
      </c>
      <c r="D287" s="730" t="s">
        <v>2192</v>
      </c>
      <c r="E287" s="730" t="s">
        <v>2400</v>
      </c>
      <c r="F287" s="734"/>
      <c r="G287" s="734"/>
      <c r="H287" s="748">
        <v>0</v>
      </c>
      <c r="I287" s="734">
        <v>5</v>
      </c>
      <c r="J287" s="734">
        <v>1542.8159999999998</v>
      </c>
      <c r="K287" s="748">
        <v>1</v>
      </c>
      <c r="L287" s="734">
        <v>5</v>
      </c>
      <c r="M287" s="735">
        <v>1542.8159999999998</v>
      </c>
    </row>
    <row r="288" spans="1:13" ht="14.45" customHeight="1" x14ac:dyDescent="0.2">
      <c r="A288" s="729" t="s">
        <v>601</v>
      </c>
      <c r="B288" s="730" t="s">
        <v>2190</v>
      </c>
      <c r="C288" s="730" t="s">
        <v>2191</v>
      </c>
      <c r="D288" s="730" t="s">
        <v>2192</v>
      </c>
      <c r="E288" s="730" t="s">
        <v>2193</v>
      </c>
      <c r="F288" s="734"/>
      <c r="G288" s="734"/>
      <c r="H288" s="748">
        <v>0</v>
      </c>
      <c r="I288" s="734">
        <v>9</v>
      </c>
      <c r="J288" s="734">
        <v>2564.1880000000001</v>
      </c>
      <c r="K288" s="748">
        <v>1</v>
      </c>
      <c r="L288" s="734">
        <v>9</v>
      </c>
      <c r="M288" s="735">
        <v>2564.1880000000001</v>
      </c>
    </row>
    <row r="289" spans="1:13" ht="14.45" customHeight="1" x14ac:dyDescent="0.2">
      <c r="A289" s="729" t="s">
        <v>601</v>
      </c>
      <c r="B289" s="730" t="s">
        <v>1997</v>
      </c>
      <c r="C289" s="730" t="s">
        <v>2363</v>
      </c>
      <c r="D289" s="730" t="s">
        <v>1999</v>
      </c>
      <c r="E289" s="730" t="s">
        <v>2004</v>
      </c>
      <c r="F289" s="734"/>
      <c r="G289" s="734"/>
      <c r="H289" s="748">
        <v>0</v>
      </c>
      <c r="I289" s="734">
        <v>2</v>
      </c>
      <c r="J289" s="734">
        <v>134.78</v>
      </c>
      <c r="K289" s="748">
        <v>1</v>
      </c>
      <c r="L289" s="734">
        <v>2</v>
      </c>
      <c r="M289" s="735">
        <v>134.78</v>
      </c>
    </row>
    <row r="290" spans="1:13" ht="14.45" customHeight="1" x14ac:dyDescent="0.2">
      <c r="A290" s="729" t="s">
        <v>601</v>
      </c>
      <c r="B290" s="730" t="s">
        <v>1997</v>
      </c>
      <c r="C290" s="730" t="s">
        <v>2403</v>
      </c>
      <c r="D290" s="730" t="s">
        <v>2228</v>
      </c>
      <c r="E290" s="730" t="s">
        <v>2004</v>
      </c>
      <c r="F290" s="734">
        <v>3</v>
      </c>
      <c r="G290" s="734">
        <v>672.33</v>
      </c>
      <c r="H290" s="748">
        <v>1</v>
      </c>
      <c r="I290" s="734"/>
      <c r="J290" s="734"/>
      <c r="K290" s="748">
        <v>0</v>
      </c>
      <c r="L290" s="734">
        <v>3</v>
      </c>
      <c r="M290" s="735">
        <v>672.33</v>
      </c>
    </row>
    <row r="291" spans="1:13" ht="14.45" customHeight="1" x14ac:dyDescent="0.2">
      <c r="A291" s="729" t="s">
        <v>601</v>
      </c>
      <c r="B291" s="730" t="s">
        <v>1997</v>
      </c>
      <c r="C291" s="730" t="s">
        <v>2003</v>
      </c>
      <c r="D291" s="730" t="s">
        <v>1999</v>
      </c>
      <c r="E291" s="730" t="s">
        <v>2004</v>
      </c>
      <c r="F291" s="734"/>
      <c r="G291" s="734"/>
      <c r="H291" s="748">
        <v>0</v>
      </c>
      <c r="I291" s="734">
        <v>9</v>
      </c>
      <c r="J291" s="734">
        <v>2131.02</v>
      </c>
      <c r="K291" s="748">
        <v>1</v>
      </c>
      <c r="L291" s="734">
        <v>9</v>
      </c>
      <c r="M291" s="735">
        <v>2131.02</v>
      </c>
    </row>
    <row r="292" spans="1:13" ht="14.45" customHeight="1" x14ac:dyDescent="0.2">
      <c r="A292" s="729" t="s">
        <v>601</v>
      </c>
      <c r="B292" s="730" t="s">
        <v>2245</v>
      </c>
      <c r="C292" s="730" t="s">
        <v>2401</v>
      </c>
      <c r="D292" s="730" t="s">
        <v>1880</v>
      </c>
      <c r="E292" s="730" t="s">
        <v>1881</v>
      </c>
      <c r="F292" s="734"/>
      <c r="G292" s="734"/>
      <c r="H292" s="748">
        <v>0</v>
      </c>
      <c r="I292" s="734">
        <v>3</v>
      </c>
      <c r="J292" s="734">
        <v>150.32000000000002</v>
      </c>
      <c r="K292" s="748">
        <v>1</v>
      </c>
      <c r="L292" s="734">
        <v>3</v>
      </c>
      <c r="M292" s="735">
        <v>150.32000000000002</v>
      </c>
    </row>
    <row r="293" spans="1:13" ht="14.45" customHeight="1" x14ac:dyDescent="0.2">
      <c r="A293" s="729" t="s">
        <v>604</v>
      </c>
      <c r="B293" s="730" t="s">
        <v>2016</v>
      </c>
      <c r="C293" s="730" t="s">
        <v>2017</v>
      </c>
      <c r="D293" s="730" t="s">
        <v>2018</v>
      </c>
      <c r="E293" s="730" t="s">
        <v>2019</v>
      </c>
      <c r="F293" s="734"/>
      <c r="G293" s="734"/>
      <c r="H293" s="748">
        <v>0</v>
      </c>
      <c r="I293" s="734">
        <v>3</v>
      </c>
      <c r="J293" s="734">
        <v>821.69999999999993</v>
      </c>
      <c r="K293" s="748">
        <v>1</v>
      </c>
      <c r="L293" s="734">
        <v>3</v>
      </c>
      <c r="M293" s="735">
        <v>821.69999999999993</v>
      </c>
    </row>
    <row r="294" spans="1:13" ht="14.45" customHeight="1" x14ac:dyDescent="0.2">
      <c r="A294" s="729" t="s">
        <v>604</v>
      </c>
      <c r="B294" s="730" t="s">
        <v>2033</v>
      </c>
      <c r="C294" s="730" t="s">
        <v>2034</v>
      </c>
      <c r="D294" s="730" t="s">
        <v>838</v>
      </c>
      <c r="E294" s="730" t="s">
        <v>2035</v>
      </c>
      <c r="F294" s="734"/>
      <c r="G294" s="734"/>
      <c r="H294" s="748">
        <v>0</v>
      </c>
      <c r="I294" s="734">
        <v>1</v>
      </c>
      <c r="J294" s="734">
        <v>128.28</v>
      </c>
      <c r="K294" s="748">
        <v>1</v>
      </c>
      <c r="L294" s="734">
        <v>1</v>
      </c>
      <c r="M294" s="735">
        <v>128.28</v>
      </c>
    </row>
    <row r="295" spans="1:13" ht="14.45" customHeight="1" x14ac:dyDescent="0.2">
      <c r="A295" s="729" t="s">
        <v>604</v>
      </c>
      <c r="B295" s="730" t="s">
        <v>2040</v>
      </c>
      <c r="C295" s="730" t="s">
        <v>2042</v>
      </c>
      <c r="D295" s="730" t="s">
        <v>948</v>
      </c>
      <c r="E295" s="730" t="s">
        <v>949</v>
      </c>
      <c r="F295" s="734"/>
      <c r="G295" s="734"/>
      <c r="H295" s="748">
        <v>0</v>
      </c>
      <c r="I295" s="734">
        <v>1</v>
      </c>
      <c r="J295" s="734">
        <v>40.39</v>
      </c>
      <c r="K295" s="748">
        <v>1</v>
      </c>
      <c r="L295" s="734">
        <v>1</v>
      </c>
      <c r="M295" s="735">
        <v>40.39</v>
      </c>
    </row>
    <row r="296" spans="1:13" ht="14.45" customHeight="1" x14ac:dyDescent="0.2">
      <c r="A296" s="729" t="s">
        <v>604</v>
      </c>
      <c r="B296" s="730" t="s">
        <v>1990</v>
      </c>
      <c r="C296" s="730" t="s">
        <v>1991</v>
      </c>
      <c r="D296" s="730" t="s">
        <v>1992</v>
      </c>
      <c r="E296" s="730" t="s">
        <v>1993</v>
      </c>
      <c r="F296" s="734"/>
      <c r="G296" s="734"/>
      <c r="H296" s="748">
        <v>0</v>
      </c>
      <c r="I296" s="734">
        <v>21</v>
      </c>
      <c r="J296" s="734">
        <v>2310</v>
      </c>
      <c r="K296" s="748">
        <v>1</v>
      </c>
      <c r="L296" s="734">
        <v>21</v>
      </c>
      <c r="M296" s="735">
        <v>2310</v>
      </c>
    </row>
    <row r="297" spans="1:13" ht="14.45" customHeight="1" x14ac:dyDescent="0.2">
      <c r="A297" s="729" t="s">
        <v>604</v>
      </c>
      <c r="B297" s="730" t="s">
        <v>1994</v>
      </c>
      <c r="C297" s="730" t="s">
        <v>1995</v>
      </c>
      <c r="D297" s="730" t="s">
        <v>700</v>
      </c>
      <c r="E297" s="730" t="s">
        <v>1996</v>
      </c>
      <c r="F297" s="734"/>
      <c r="G297" s="734"/>
      <c r="H297" s="748">
        <v>0</v>
      </c>
      <c r="I297" s="734">
        <v>40</v>
      </c>
      <c r="J297" s="734">
        <v>1697.65</v>
      </c>
      <c r="K297" s="748">
        <v>1</v>
      </c>
      <c r="L297" s="734">
        <v>40</v>
      </c>
      <c r="M297" s="735">
        <v>1697.65</v>
      </c>
    </row>
    <row r="298" spans="1:13" ht="14.45" customHeight="1" x14ac:dyDescent="0.2">
      <c r="A298" s="729" t="s">
        <v>604</v>
      </c>
      <c r="B298" s="730" t="s">
        <v>2190</v>
      </c>
      <c r="C298" s="730" t="s">
        <v>2191</v>
      </c>
      <c r="D298" s="730" t="s">
        <v>2192</v>
      </c>
      <c r="E298" s="730" t="s">
        <v>2193</v>
      </c>
      <c r="F298" s="734"/>
      <c r="G298" s="734"/>
      <c r="H298" s="748">
        <v>0</v>
      </c>
      <c r="I298" s="734">
        <v>1</v>
      </c>
      <c r="J298" s="734">
        <v>154</v>
      </c>
      <c r="K298" s="748">
        <v>1</v>
      </c>
      <c r="L298" s="734">
        <v>1</v>
      </c>
      <c r="M298" s="735">
        <v>154</v>
      </c>
    </row>
    <row r="299" spans="1:13" ht="14.45" customHeight="1" x14ac:dyDescent="0.2">
      <c r="A299" s="729" t="s">
        <v>604</v>
      </c>
      <c r="B299" s="730" t="s">
        <v>2195</v>
      </c>
      <c r="C299" s="730" t="s">
        <v>2196</v>
      </c>
      <c r="D299" s="730" t="s">
        <v>2197</v>
      </c>
      <c r="E299" s="730" t="s">
        <v>2198</v>
      </c>
      <c r="F299" s="734"/>
      <c r="G299" s="734"/>
      <c r="H299" s="748">
        <v>0</v>
      </c>
      <c r="I299" s="734">
        <v>10</v>
      </c>
      <c r="J299" s="734">
        <v>2386.6</v>
      </c>
      <c r="K299" s="748">
        <v>1</v>
      </c>
      <c r="L299" s="734">
        <v>10</v>
      </c>
      <c r="M299" s="735">
        <v>2386.6</v>
      </c>
    </row>
    <row r="300" spans="1:13" ht="14.45" customHeight="1" x14ac:dyDescent="0.2">
      <c r="A300" s="729" t="s">
        <v>604</v>
      </c>
      <c r="B300" s="730" t="s">
        <v>2245</v>
      </c>
      <c r="C300" s="730" t="s">
        <v>2401</v>
      </c>
      <c r="D300" s="730" t="s">
        <v>1880</v>
      </c>
      <c r="E300" s="730" t="s">
        <v>1881</v>
      </c>
      <c r="F300" s="734"/>
      <c r="G300" s="734"/>
      <c r="H300" s="748">
        <v>0</v>
      </c>
      <c r="I300" s="734">
        <v>1</v>
      </c>
      <c r="J300" s="734">
        <v>50.27</v>
      </c>
      <c r="K300" s="748">
        <v>1</v>
      </c>
      <c r="L300" s="734">
        <v>1</v>
      </c>
      <c r="M300" s="735">
        <v>50.27</v>
      </c>
    </row>
    <row r="301" spans="1:13" ht="14.45" customHeight="1" x14ac:dyDescent="0.2">
      <c r="A301" s="729" t="s">
        <v>604</v>
      </c>
      <c r="B301" s="730" t="s">
        <v>2245</v>
      </c>
      <c r="C301" s="730" t="s">
        <v>2404</v>
      </c>
      <c r="D301" s="730" t="s">
        <v>1880</v>
      </c>
      <c r="E301" s="730" t="s">
        <v>1881</v>
      </c>
      <c r="F301" s="734"/>
      <c r="G301" s="734"/>
      <c r="H301" s="748">
        <v>0</v>
      </c>
      <c r="I301" s="734">
        <v>2</v>
      </c>
      <c r="J301" s="734">
        <v>99.520000000000024</v>
      </c>
      <c r="K301" s="748">
        <v>1</v>
      </c>
      <c r="L301" s="734">
        <v>2</v>
      </c>
      <c r="M301" s="735">
        <v>99.520000000000024</v>
      </c>
    </row>
    <row r="302" spans="1:13" ht="14.45" customHeight="1" x14ac:dyDescent="0.2">
      <c r="A302" s="729" t="s">
        <v>607</v>
      </c>
      <c r="B302" s="730" t="s">
        <v>2016</v>
      </c>
      <c r="C302" s="730" t="s">
        <v>2017</v>
      </c>
      <c r="D302" s="730" t="s">
        <v>2018</v>
      </c>
      <c r="E302" s="730" t="s">
        <v>2019</v>
      </c>
      <c r="F302" s="734"/>
      <c r="G302" s="734"/>
      <c r="H302" s="748">
        <v>0</v>
      </c>
      <c r="I302" s="734">
        <v>1</v>
      </c>
      <c r="J302" s="734">
        <v>273.89999999999998</v>
      </c>
      <c r="K302" s="748">
        <v>1</v>
      </c>
      <c r="L302" s="734">
        <v>1</v>
      </c>
      <c r="M302" s="735">
        <v>273.89999999999998</v>
      </c>
    </row>
    <row r="303" spans="1:13" ht="14.45" customHeight="1" x14ac:dyDescent="0.2">
      <c r="A303" s="729" t="s">
        <v>607</v>
      </c>
      <c r="B303" s="730" t="s">
        <v>2040</v>
      </c>
      <c r="C303" s="730" t="s">
        <v>2041</v>
      </c>
      <c r="D303" s="730" t="s">
        <v>948</v>
      </c>
      <c r="E303" s="730" t="s">
        <v>949</v>
      </c>
      <c r="F303" s="734"/>
      <c r="G303" s="734"/>
      <c r="H303" s="748">
        <v>0</v>
      </c>
      <c r="I303" s="734">
        <v>1</v>
      </c>
      <c r="J303" s="734">
        <v>40.350000000000009</v>
      </c>
      <c r="K303" s="748">
        <v>1</v>
      </c>
      <c r="L303" s="734">
        <v>1</v>
      </c>
      <c r="M303" s="735">
        <v>40.350000000000009</v>
      </c>
    </row>
    <row r="304" spans="1:13" ht="14.45" customHeight="1" x14ac:dyDescent="0.2">
      <c r="A304" s="729" t="s">
        <v>607</v>
      </c>
      <c r="B304" s="730" t="s">
        <v>2185</v>
      </c>
      <c r="C304" s="730" t="s">
        <v>2314</v>
      </c>
      <c r="D304" s="730" t="s">
        <v>2187</v>
      </c>
      <c r="E304" s="730" t="s">
        <v>2315</v>
      </c>
      <c r="F304" s="734"/>
      <c r="G304" s="734"/>
      <c r="H304" s="748">
        <v>0</v>
      </c>
      <c r="I304" s="734">
        <v>32</v>
      </c>
      <c r="J304" s="734">
        <v>2104.96</v>
      </c>
      <c r="K304" s="748">
        <v>1</v>
      </c>
      <c r="L304" s="734">
        <v>32</v>
      </c>
      <c r="M304" s="735">
        <v>2104.96</v>
      </c>
    </row>
    <row r="305" spans="1:13" ht="14.45" customHeight="1" x14ac:dyDescent="0.2">
      <c r="A305" s="729" t="s">
        <v>607</v>
      </c>
      <c r="B305" s="730" t="s">
        <v>2185</v>
      </c>
      <c r="C305" s="730" t="s">
        <v>2186</v>
      </c>
      <c r="D305" s="730" t="s">
        <v>2187</v>
      </c>
      <c r="E305" s="730" t="s">
        <v>2188</v>
      </c>
      <c r="F305" s="734"/>
      <c r="G305" s="734"/>
      <c r="H305" s="748">
        <v>0</v>
      </c>
      <c r="I305" s="734">
        <v>1</v>
      </c>
      <c r="J305" s="734">
        <v>627</v>
      </c>
      <c r="K305" s="748">
        <v>1</v>
      </c>
      <c r="L305" s="734">
        <v>1</v>
      </c>
      <c r="M305" s="735">
        <v>627</v>
      </c>
    </row>
    <row r="306" spans="1:13" ht="14.45" customHeight="1" x14ac:dyDescent="0.2">
      <c r="A306" s="729" t="s">
        <v>607</v>
      </c>
      <c r="B306" s="730" t="s">
        <v>1990</v>
      </c>
      <c r="C306" s="730" t="s">
        <v>1991</v>
      </c>
      <c r="D306" s="730" t="s">
        <v>1992</v>
      </c>
      <c r="E306" s="730" t="s">
        <v>1993</v>
      </c>
      <c r="F306" s="734"/>
      <c r="G306" s="734"/>
      <c r="H306" s="748">
        <v>0</v>
      </c>
      <c r="I306" s="734">
        <v>30</v>
      </c>
      <c r="J306" s="734">
        <v>3300</v>
      </c>
      <c r="K306" s="748">
        <v>1</v>
      </c>
      <c r="L306" s="734">
        <v>30</v>
      </c>
      <c r="M306" s="735">
        <v>3300</v>
      </c>
    </row>
    <row r="307" spans="1:13" ht="14.45" customHeight="1" x14ac:dyDescent="0.2">
      <c r="A307" s="729" t="s">
        <v>607</v>
      </c>
      <c r="B307" s="730" t="s">
        <v>1994</v>
      </c>
      <c r="C307" s="730" t="s">
        <v>1995</v>
      </c>
      <c r="D307" s="730" t="s">
        <v>700</v>
      </c>
      <c r="E307" s="730" t="s">
        <v>1996</v>
      </c>
      <c r="F307" s="734"/>
      <c r="G307" s="734"/>
      <c r="H307" s="748">
        <v>0</v>
      </c>
      <c r="I307" s="734">
        <v>8</v>
      </c>
      <c r="J307" s="734">
        <v>367.64</v>
      </c>
      <c r="K307" s="748">
        <v>1</v>
      </c>
      <c r="L307" s="734">
        <v>8</v>
      </c>
      <c r="M307" s="735">
        <v>367.64</v>
      </c>
    </row>
    <row r="308" spans="1:13" ht="14.45" customHeight="1" x14ac:dyDescent="0.2">
      <c r="A308" s="729" t="s">
        <v>607</v>
      </c>
      <c r="B308" s="730" t="s">
        <v>2190</v>
      </c>
      <c r="C308" s="730" t="s">
        <v>2399</v>
      </c>
      <c r="D308" s="730" t="s">
        <v>2192</v>
      </c>
      <c r="E308" s="730" t="s">
        <v>2400</v>
      </c>
      <c r="F308" s="734"/>
      <c r="G308" s="734"/>
      <c r="H308" s="748">
        <v>0</v>
      </c>
      <c r="I308" s="734">
        <v>4</v>
      </c>
      <c r="J308" s="734">
        <v>1039.808</v>
      </c>
      <c r="K308" s="748">
        <v>1</v>
      </c>
      <c r="L308" s="734">
        <v>4</v>
      </c>
      <c r="M308" s="735">
        <v>1039.808</v>
      </c>
    </row>
    <row r="309" spans="1:13" ht="14.45" customHeight="1" x14ac:dyDescent="0.2">
      <c r="A309" s="729" t="s">
        <v>607</v>
      </c>
      <c r="B309" s="730" t="s">
        <v>2190</v>
      </c>
      <c r="C309" s="730" t="s">
        <v>2191</v>
      </c>
      <c r="D309" s="730" t="s">
        <v>2192</v>
      </c>
      <c r="E309" s="730" t="s">
        <v>2193</v>
      </c>
      <c r="F309" s="734"/>
      <c r="G309" s="734"/>
      <c r="H309" s="748">
        <v>0</v>
      </c>
      <c r="I309" s="734">
        <v>1</v>
      </c>
      <c r="J309" s="734">
        <v>154</v>
      </c>
      <c r="K309" s="748">
        <v>1</v>
      </c>
      <c r="L309" s="734">
        <v>1</v>
      </c>
      <c r="M309" s="735">
        <v>154</v>
      </c>
    </row>
    <row r="310" spans="1:13" ht="14.45" customHeight="1" x14ac:dyDescent="0.2">
      <c r="A310" s="729" t="s">
        <v>607</v>
      </c>
      <c r="B310" s="730" t="s">
        <v>1997</v>
      </c>
      <c r="C310" s="730" t="s">
        <v>2363</v>
      </c>
      <c r="D310" s="730" t="s">
        <v>1999</v>
      </c>
      <c r="E310" s="730" t="s">
        <v>2004</v>
      </c>
      <c r="F310" s="734"/>
      <c r="G310" s="734"/>
      <c r="H310" s="748">
        <v>0</v>
      </c>
      <c r="I310" s="734">
        <v>1</v>
      </c>
      <c r="J310" s="734">
        <v>67.39</v>
      </c>
      <c r="K310" s="748">
        <v>1</v>
      </c>
      <c r="L310" s="734">
        <v>1</v>
      </c>
      <c r="M310" s="735">
        <v>67.39</v>
      </c>
    </row>
    <row r="311" spans="1:13" ht="14.45" customHeight="1" x14ac:dyDescent="0.2">
      <c r="A311" s="729" t="s">
        <v>607</v>
      </c>
      <c r="B311" s="730" t="s">
        <v>2245</v>
      </c>
      <c r="C311" s="730" t="s">
        <v>2401</v>
      </c>
      <c r="D311" s="730" t="s">
        <v>1880</v>
      </c>
      <c r="E311" s="730" t="s">
        <v>1881</v>
      </c>
      <c r="F311" s="734"/>
      <c r="G311" s="734"/>
      <c r="H311" s="748">
        <v>0</v>
      </c>
      <c r="I311" s="734">
        <v>1</v>
      </c>
      <c r="J311" s="734">
        <v>50.27</v>
      </c>
      <c r="K311" s="748">
        <v>1</v>
      </c>
      <c r="L311" s="734">
        <v>1</v>
      </c>
      <c r="M311" s="735">
        <v>50.27</v>
      </c>
    </row>
    <row r="312" spans="1:13" ht="14.45" customHeight="1" thickBot="1" x14ac:dyDescent="0.25">
      <c r="A312" s="736" t="s">
        <v>607</v>
      </c>
      <c r="B312" s="737" t="s">
        <v>2245</v>
      </c>
      <c r="C312" s="737" t="s">
        <v>2404</v>
      </c>
      <c r="D312" s="737" t="s">
        <v>1880</v>
      </c>
      <c r="E312" s="737" t="s">
        <v>1881</v>
      </c>
      <c r="F312" s="741"/>
      <c r="G312" s="741"/>
      <c r="H312" s="749">
        <v>0</v>
      </c>
      <c r="I312" s="741">
        <v>1</v>
      </c>
      <c r="J312" s="741">
        <v>49.759999999999991</v>
      </c>
      <c r="K312" s="749">
        <v>1</v>
      </c>
      <c r="L312" s="741">
        <v>1</v>
      </c>
      <c r="M312" s="742">
        <v>49.759999999999991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CB650F32-B645-48B5-9FFE-B484D9CFD510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6240</v>
      </c>
      <c r="C3" s="396">
        <f>SUM(C6:C1048576)</f>
        <v>1294</v>
      </c>
      <c r="D3" s="396">
        <f>SUM(D6:D1048576)</f>
        <v>477</v>
      </c>
      <c r="E3" s="397">
        <f>SUM(E6:E1048576)</f>
        <v>0</v>
      </c>
      <c r="F3" s="394">
        <f>IF(SUM($B3:$E3)=0,"",B3/SUM($B3:$E3))</f>
        <v>0.77892897266258898</v>
      </c>
      <c r="G3" s="392">
        <f t="shared" ref="G3:I3" si="0">IF(SUM($B3:$E3)=0,"",C3/SUM($B3:$E3))</f>
        <v>0.16152789913868432</v>
      </c>
      <c r="H3" s="392">
        <f t="shared" si="0"/>
        <v>5.9543128198726751E-2</v>
      </c>
      <c r="I3" s="393">
        <f t="shared" si="0"/>
        <v>0</v>
      </c>
      <c r="J3" s="396">
        <f>SUM(J6:J1048576)</f>
        <v>574</v>
      </c>
      <c r="K3" s="396">
        <f>SUM(K6:K1048576)</f>
        <v>393</v>
      </c>
      <c r="L3" s="396">
        <f>SUM(L6:L1048576)</f>
        <v>477</v>
      </c>
      <c r="M3" s="397">
        <f>SUM(M6:M1048576)</f>
        <v>0</v>
      </c>
      <c r="N3" s="394">
        <f>IF(SUM($J3:$M3)=0,"",J3/SUM($J3:$M3))</f>
        <v>0.39750692520775621</v>
      </c>
      <c r="O3" s="392">
        <f t="shared" ref="O3:Q3" si="1">IF(SUM($J3:$M3)=0,"",K3/SUM($J3:$M3))</f>
        <v>0.27216066481994461</v>
      </c>
      <c r="P3" s="392">
        <f t="shared" si="1"/>
        <v>0.33033240997229918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2406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1904</v>
      </c>
      <c r="B7" s="780">
        <v>56</v>
      </c>
      <c r="C7" s="734"/>
      <c r="D7" s="734"/>
      <c r="E7" s="735"/>
      <c r="F7" s="777">
        <v>1</v>
      </c>
      <c r="G7" s="748">
        <v>0</v>
      </c>
      <c r="H7" s="748">
        <v>0</v>
      </c>
      <c r="I7" s="783">
        <v>0</v>
      </c>
      <c r="J7" s="780">
        <v>20</v>
      </c>
      <c r="K7" s="734"/>
      <c r="L7" s="734"/>
      <c r="M7" s="735"/>
      <c r="N7" s="777">
        <v>1</v>
      </c>
      <c r="O7" s="748">
        <v>0</v>
      </c>
      <c r="P7" s="748">
        <v>0</v>
      </c>
      <c r="Q7" s="771">
        <v>0</v>
      </c>
    </row>
    <row r="8" spans="1:17" ht="14.45" customHeight="1" x14ac:dyDescent="0.2">
      <c r="A8" s="774" t="s">
        <v>1899</v>
      </c>
      <c r="B8" s="780">
        <v>1613</v>
      </c>
      <c r="C8" s="734">
        <v>674</v>
      </c>
      <c r="D8" s="734">
        <v>251</v>
      </c>
      <c r="E8" s="735"/>
      <c r="F8" s="777">
        <v>0.63553979511426317</v>
      </c>
      <c r="G8" s="748">
        <v>0.26556343577620173</v>
      </c>
      <c r="H8" s="748">
        <v>9.8896769109535071E-2</v>
      </c>
      <c r="I8" s="783">
        <v>0</v>
      </c>
      <c r="J8" s="780">
        <v>95</v>
      </c>
      <c r="K8" s="734">
        <v>220</v>
      </c>
      <c r="L8" s="734">
        <v>251</v>
      </c>
      <c r="M8" s="735"/>
      <c r="N8" s="777">
        <v>0.16784452296819788</v>
      </c>
      <c r="O8" s="748">
        <v>0.38869257950530034</v>
      </c>
      <c r="P8" s="748">
        <v>0.44346289752650175</v>
      </c>
      <c r="Q8" s="771">
        <v>0</v>
      </c>
    </row>
    <row r="9" spans="1:17" ht="14.45" customHeight="1" x14ac:dyDescent="0.2">
      <c r="A9" s="774" t="s">
        <v>1905</v>
      </c>
      <c r="B9" s="780">
        <v>1258</v>
      </c>
      <c r="C9" s="734">
        <v>616</v>
      </c>
      <c r="D9" s="734">
        <v>226</v>
      </c>
      <c r="E9" s="735"/>
      <c r="F9" s="777">
        <v>0.59904761904761905</v>
      </c>
      <c r="G9" s="748">
        <v>0.29333333333333333</v>
      </c>
      <c r="H9" s="748">
        <v>0.10761904761904761</v>
      </c>
      <c r="I9" s="783">
        <v>0</v>
      </c>
      <c r="J9" s="780">
        <v>83</v>
      </c>
      <c r="K9" s="734">
        <v>170</v>
      </c>
      <c r="L9" s="734">
        <v>226</v>
      </c>
      <c r="M9" s="735"/>
      <c r="N9" s="777">
        <v>0.1732776617954071</v>
      </c>
      <c r="O9" s="748">
        <v>0.35490605427974947</v>
      </c>
      <c r="P9" s="748">
        <v>0.47181628392484343</v>
      </c>
      <c r="Q9" s="771">
        <v>0</v>
      </c>
    </row>
    <row r="10" spans="1:17" ht="14.45" customHeight="1" x14ac:dyDescent="0.2">
      <c r="A10" s="774" t="s">
        <v>1900</v>
      </c>
      <c r="B10" s="780">
        <v>1734</v>
      </c>
      <c r="C10" s="734">
        <v>3</v>
      </c>
      <c r="D10" s="734"/>
      <c r="E10" s="735"/>
      <c r="F10" s="777">
        <v>0.99827288428324701</v>
      </c>
      <c r="G10" s="748">
        <v>1.7271157167530224E-3</v>
      </c>
      <c r="H10" s="748">
        <v>0</v>
      </c>
      <c r="I10" s="783">
        <v>0</v>
      </c>
      <c r="J10" s="780">
        <v>142</v>
      </c>
      <c r="K10" s="734">
        <v>2</v>
      </c>
      <c r="L10" s="734"/>
      <c r="M10" s="735"/>
      <c r="N10" s="777">
        <v>0.98611111111111116</v>
      </c>
      <c r="O10" s="748">
        <v>1.3888888888888888E-2</v>
      </c>
      <c r="P10" s="748">
        <v>0</v>
      </c>
      <c r="Q10" s="771">
        <v>0</v>
      </c>
    </row>
    <row r="11" spans="1:17" ht="14.45" customHeight="1" x14ac:dyDescent="0.2">
      <c r="A11" s="774" t="s">
        <v>1901</v>
      </c>
      <c r="B11" s="780">
        <v>1283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130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1903</v>
      </c>
      <c r="B12" s="780">
        <v>154</v>
      </c>
      <c r="C12" s="734">
        <v>1</v>
      </c>
      <c r="D12" s="734"/>
      <c r="E12" s="735"/>
      <c r="F12" s="777">
        <v>0.99354838709677418</v>
      </c>
      <c r="G12" s="748">
        <v>6.4516129032258064E-3</v>
      </c>
      <c r="H12" s="748">
        <v>0</v>
      </c>
      <c r="I12" s="783">
        <v>0</v>
      </c>
      <c r="J12" s="780">
        <v>56</v>
      </c>
      <c r="K12" s="734">
        <v>1</v>
      </c>
      <c r="L12" s="734"/>
      <c r="M12" s="735"/>
      <c r="N12" s="777">
        <v>0.98245614035087714</v>
      </c>
      <c r="O12" s="748">
        <v>1.7543859649122806E-2</v>
      </c>
      <c r="P12" s="748">
        <v>0</v>
      </c>
      <c r="Q12" s="771">
        <v>0</v>
      </c>
    </row>
    <row r="13" spans="1:17" ht="14.45" customHeight="1" thickBot="1" x14ac:dyDescent="0.25">
      <c r="A13" s="775" t="s">
        <v>1902</v>
      </c>
      <c r="B13" s="781">
        <v>142</v>
      </c>
      <c r="C13" s="741"/>
      <c r="D13" s="741"/>
      <c r="E13" s="742"/>
      <c r="F13" s="778">
        <v>1</v>
      </c>
      <c r="G13" s="749">
        <v>0</v>
      </c>
      <c r="H13" s="749">
        <v>0</v>
      </c>
      <c r="I13" s="784">
        <v>0</v>
      </c>
      <c r="J13" s="781">
        <v>48</v>
      </c>
      <c r="K13" s="741"/>
      <c r="L13" s="741"/>
      <c r="M13" s="742"/>
      <c r="N13" s="778">
        <v>1</v>
      </c>
      <c r="O13" s="749">
        <v>0</v>
      </c>
      <c r="P13" s="749">
        <v>0</v>
      </c>
      <c r="Q13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2DB053F2-539C-44EF-B6B7-259E7DD3EA36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7</v>
      </c>
      <c r="B5" s="712" t="s">
        <v>2407</v>
      </c>
      <c r="C5" s="715">
        <v>6304885.6499999985</v>
      </c>
      <c r="D5" s="715">
        <v>4108</v>
      </c>
      <c r="E5" s="715">
        <v>4545894.3099999968</v>
      </c>
      <c r="F5" s="785">
        <v>0.72101138107080465</v>
      </c>
      <c r="G5" s="715">
        <v>2673</v>
      </c>
      <c r="H5" s="785">
        <v>0.65068159688412852</v>
      </c>
      <c r="I5" s="715">
        <v>1758991.3400000017</v>
      </c>
      <c r="J5" s="785">
        <v>0.27898861892919535</v>
      </c>
      <c r="K5" s="715">
        <v>1435</v>
      </c>
      <c r="L5" s="785">
        <v>0.34931840311587148</v>
      </c>
      <c r="M5" s="715" t="s">
        <v>73</v>
      </c>
      <c r="N5" s="270"/>
    </row>
    <row r="6" spans="1:14" ht="14.45" customHeight="1" x14ac:dyDescent="0.2">
      <c r="A6" s="711">
        <v>7</v>
      </c>
      <c r="B6" s="712" t="s">
        <v>2408</v>
      </c>
      <c r="C6" s="715">
        <v>6304885.6499999985</v>
      </c>
      <c r="D6" s="715">
        <v>4016</v>
      </c>
      <c r="E6" s="715">
        <v>4545894.3099999968</v>
      </c>
      <c r="F6" s="785">
        <v>0.72101138107080465</v>
      </c>
      <c r="G6" s="715">
        <v>2594</v>
      </c>
      <c r="H6" s="785">
        <v>0.64591633466135456</v>
      </c>
      <c r="I6" s="715">
        <v>1758991.3400000017</v>
      </c>
      <c r="J6" s="785">
        <v>0.27898861892919535</v>
      </c>
      <c r="K6" s="715">
        <v>1422</v>
      </c>
      <c r="L6" s="785">
        <v>0.35408366533864544</v>
      </c>
      <c r="M6" s="715" t="s">
        <v>1</v>
      </c>
      <c r="N6" s="270"/>
    </row>
    <row r="7" spans="1:14" ht="14.45" customHeight="1" x14ac:dyDescent="0.2">
      <c r="A7" s="711">
        <v>7</v>
      </c>
      <c r="B7" s="712" t="s">
        <v>2409</v>
      </c>
      <c r="C7" s="715">
        <v>0</v>
      </c>
      <c r="D7" s="715">
        <v>92</v>
      </c>
      <c r="E7" s="715">
        <v>0</v>
      </c>
      <c r="F7" s="785" t="s">
        <v>329</v>
      </c>
      <c r="G7" s="715">
        <v>79</v>
      </c>
      <c r="H7" s="785">
        <v>0.85869565217391308</v>
      </c>
      <c r="I7" s="715">
        <v>0</v>
      </c>
      <c r="J7" s="785" t="s">
        <v>329</v>
      </c>
      <c r="K7" s="715">
        <v>13</v>
      </c>
      <c r="L7" s="785">
        <v>0.14130434782608695</v>
      </c>
      <c r="M7" s="715" t="s">
        <v>1</v>
      </c>
      <c r="N7" s="270"/>
    </row>
    <row r="8" spans="1:14" ht="14.45" customHeight="1" x14ac:dyDescent="0.2">
      <c r="A8" s="711" t="s">
        <v>2410</v>
      </c>
      <c r="B8" s="712" t="s">
        <v>3</v>
      </c>
      <c r="C8" s="715">
        <v>6304885.6499999985</v>
      </c>
      <c r="D8" s="715">
        <v>4108</v>
      </c>
      <c r="E8" s="715">
        <v>4545894.3099999968</v>
      </c>
      <c r="F8" s="785">
        <v>0.72101138107080465</v>
      </c>
      <c r="G8" s="715">
        <v>2673</v>
      </c>
      <c r="H8" s="785">
        <v>0.65068159688412852</v>
      </c>
      <c r="I8" s="715">
        <v>1758991.3400000017</v>
      </c>
      <c r="J8" s="785">
        <v>0.27898861892919535</v>
      </c>
      <c r="K8" s="715">
        <v>1435</v>
      </c>
      <c r="L8" s="785">
        <v>0.34931840311587148</v>
      </c>
      <c r="M8" s="715" t="s">
        <v>589</v>
      </c>
      <c r="N8" s="270"/>
    </row>
    <row r="10" spans="1:14" ht="14.45" customHeight="1" x14ac:dyDescent="0.2">
      <c r="A10" s="711">
        <v>7</v>
      </c>
      <c r="B10" s="712" t="s">
        <v>2407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2411</v>
      </c>
      <c r="B11" s="712" t="s">
        <v>2408</v>
      </c>
      <c r="C11" s="715">
        <v>100647.71000000005</v>
      </c>
      <c r="D11" s="715">
        <v>344</v>
      </c>
      <c r="E11" s="715">
        <v>73453.290000000052</v>
      </c>
      <c r="F11" s="785">
        <v>0.729805874371111</v>
      </c>
      <c r="G11" s="715">
        <v>250</v>
      </c>
      <c r="H11" s="785">
        <v>0.72674418604651159</v>
      </c>
      <c r="I11" s="715">
        <v>27194.419999999995</v>
      </c>
      <c r="J11" s="785">
        <v>0.27019412562888895</v>
      </c>
      <c r="K11" s="715">
        <v>94</v>
      </c>
      <c r="L11" s="785">
        <v>0.27325581395348836</v>
      </c>
      <c r="M11" s="715" t="s">
        <v>1</v>
      </c>
      <c r="N11" s="270"/>
    </row>
    <row r="12" spans="1:14" ht="14.45" customHeight="1" x14ac:dyDescent="0.2">
      <c r="A12" s="711" t="s">
        <v>2411</v>
      </c>
      <c r="B12" s="712" t="s">
        <v>2409</v>
      </c>
      <c r="C12" s="715">
        <v>0</v>
      </c>
      <c r="D12" s="715">
        <v>7</v>
      </c>
      <c r="E12" s="715">
        <v>0</v>
      </c>
      <c r="F12" s="785" t="s">
        <v>329</v>
      </c>
      <c r="G12" s="715">
        <v>7</v>
      </c>
      <c r="H12" s="785">
        <v>1</v>
      </c>
      <c r="I12" s="715" t="s">
        <v>329</v>
      </c>
      <c r="J12" s="785" t="s">
        <v>329</v>
      </c>
      <c r="K12" s="715" t="s">
        <v>329</v>
      </c>
      <c r="L12" s="785">
        <v>0</v>
      </c>
      <c r="M12" s="715" t="s">
        <v>1</v>
      </c>
      <c r="N12" s="270"/>
    </row>
    <row r="13" spans="1:14" ht="14.45" customHeight="1" x14ac:dyDescent="0.2">
      <c r="A13" s="711" t="s">
        <v>2411</v>
      </c>
      <c r="B13" s="712" t="s">
        <v>2412</v>
      </c>
      <c r="C13" s="715">
        <v>100647.71000000005</v>
      </c>
      <c r="D13" s="715">
        <v>351</v>
      </c>
      <c r="E13" s="715">
        <v>73453.290000000052</v>
      </c>
      <c r="F13" s="785">
        <v>0.729805874371111</v>
      </c>
      <c r="G13" s="715">
        <v>257</v>
      </c>
      <c r="H13" s="785">
        <v>0.73219373219373218</v>
      </c>
      <c r="I13" s="715">
        <v>27194.419999999995</v>
      </c>
      <c r="J13" s="785">
        <v>0.27019412562888895</v>
      </c>
      <c r="K13" s="715">
        <v>94</v>
      </c>
      <c r="L13" s="785">
        <v>0.26780626780626782</v>
      </c>
      <c r="M13" s="715" t="s">
        <v>593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594</v>
      </c>
      <c r="N14" s="270"/>
    </row>
    <row r="15" spans="1:14" ht="14.45" customHeight="1" x14ac:dyDescent="0.2">
      <c r="A15" s="711" t="s">
        <v>2413</v>
      </c>
      <c r="B15" s="712" t="s">
        <v>2408</v>
      </c>
      <c r="C15" s="715">
        <v>6204237.9400000013</v>
      </c>
      <c r="D15" s="715">
        <v>3672</v>
      </c>
      <c r="E15" s="715">
        <v>4472441.0199999996</v>
      </c>
      <c r="F15" s="785">
        <v>0.7208687131686633</v>
      </c>
      <c r="G15" s="715">
        <v>2344</v>
      </c>
      <c r="H15" s="785">
        <v>0.63834422657952072</v>
      </c>
      <c r="I15" s="715">
        <v>1731796.9200000018</v>
      </c>
      <c r="J15" s="785">
        <v>0.2791312868313367</v>
      </c>
      <c r="K15" s="715">
        <v>1328</v>
      </c>
      <c r="L15" s="785">
        <v>0.36165577342047928</v>
      </c>
      <c r="M15" s="715" t="s">
        <v>1</v>
      </c>
      <c r="N15" s="270"/>
    </row>
    <row r="16" spans="1:14" ht="14.45" customHeight="1" x14ac:dyDescent="0.2">
      <c r="A16" s="711" t="s">
        <v>2413</v>
      </c>
      <c r="B16" s="712" t="s">
        <v>2409</v>
      </c>
      <c r="C16" s="715">
        <v>0</v>
      </c>
      <c r="D16" s="715">
        <v>85</v>
      </c>
      <c r="E16" s="715">
        <v>0</v>
      </c>
      <c r="F16" s="785" t="s">
        <v>329</v>
      </c>
      <c r="G16" s="715">
        <v>72</v>
      </c>
      <c r="H16" s="785">
        <v>0.84705882352941175</v>
      </c>
      <c r="I16" s="715">
        <v>0</v>
      </c>
      <c r="J16" s="785" t="s">
        <v>329</v>
      </c>
      <c r="K16" s="715">
        <v>13</v>
      </c>
      <c r="L16" s="785">
        <v>0.15294117647058825</v>
      </c>
      <c r="M16" s="715" t="s">
        <v>1</v>
      </c>
      <c r="N16" s="270"/>
    </row>
    <row r="17" spans="1:14" ht="14.45" customHeight="1" x14ac:dyDescent="0.2">
      <c r="A17" s="711" t="s">
        <v>2413</v>
      </c>
      <c r="B17" s="712" t="s">
        <v>2414</v>
      </c>
      <c r="C17" s="715">
        <v>6204237.9400000013</v>
      </c>
      <c r="D17" s="715">
        <v>3757</v>
      </c>
      <c r="E17" s="715">
        <v>4472441.0199999996</v>
      </c>
      <c r="F17" s="785">
        <v>0.7208687131686633</v>
      </c>
      <c r="G17" s="715">
        <v>2416</v>
      </c>
      <c r="H17" s="785">
        <v>0.64306627628426938</v>
      </c>
      <c r="I17" s="715">
        <v>1731796.9200000018</v>
      </c>
      <c r="J17" s="785">
        <v>0.2791312868313367</v>
      </c>
      <c r="K17" s="715">
        <v>1341</v>
      </c>
      <c r="L17" s="785">
        <v>0.35693372371573062</v>
      </c>
      <c r="M17" s="715" t="s">
        <v>593</v>
      </c>
      <c r="N17" s="270"/>
    </row>
    <row r="18" spans="1:14" ht="14.45" customHeight="1" x14ac:dyDescent="0.2">
      <c r="A18" s="711" t="s">
        <v>329</v>
      </c>
      <c r="B18" s="712" t="s">
        <v>329</v>
      </c>
      <c r="C18" s="715" t="s">
        <v>329</v>
      </c>
      <c r="D18" s="715" t="s">
        <v>329</v>
      </c>
      <c r="E18" s="715" t="s">
        <v>329</v>
      </c>
      <c r="F18" s="785" t="s">
        <v>329</v>
      </c>
      <c r="G18" s="715" t="s">
        <v>329</v>
      </c>
      <c r="H18" s="785" t="s">
        <v>329</v>
      </c>
      <c r="I18" s="715" t="s">
        <v>329</v>
      </c>
      <c r="J18" s="785" t="s">
        <v>329</v>
      </c>
      <c r="K18" s="715" t="s">
        <v>329</v>
      </c>
      <c r="L18" s="785" t="s">
        <v>329</v>
      </c>
      <c r="M18" s="715" t="s">
        <v>594</v>
      </c>
      <c r="N18" s="270"/>
    </row>
    <row r="19" spans="1:14" ht="14.45" customHeight="1" x14ac:dyDescent="0.2">
      <c r="A19" s="711" t="s">
        <v>2410</v>
      </c>
      <c r="B19" s="712" t="s">
        <v>2415</v>
      </c>
      <c r="C19" s="715">
        <v>6304885.6500000013</v>
      </c>
      <c r="D19" s="715">
        <v>4108</v>
      </c>
      <c r="E19" s="715">
        <v>4545894.3099999996</v>
      </c>
      <c r="F19" s="785">
        <v>0.72101138107080476</v>
      </c>
      <c r="G19" s="715">
        <v>2673</v>
      </c>
      <c r="H19" s="785">
        <v>0.65068159688412852</v>
      </c>
      <c r="I19" s="715">
        <v>1758991.3400000017</v>
      </c>
      <c r="J19" s="785">
        <v>0.27898861892919524</v>
      </c>
      <c r="K19" s="715">
        <v>1435</v>
      </c>
      <c r="L19" s="785">
        <v>0.34931840311587148</v>
      </c>
      <c r="M19" s="715" t="s">
        <v>589</v>
      </c>
      <c r="N19" s="270"/>
    </row>
    <row r="20" spans="1:14" ht="14.45" customHeight="1" x14ac:dyDescent="0.2">
      <c r="A20" s="786" t="s">
        <v>295</v>
      </c>
    </row>
    <row r="21" spans="1:14" ht="14.45" customHeight="1" x14ac:dyDescent="0.2">
      <c r="A21" s="787" t="s">
        <v>2416</v>
      </c>
    </row>
    <row r="22" spans="1:14" ht="14.45" customHeight="1" x14ac:dyDescent="0.2">
      <c r="A22" s="786" t="s">
        <v>2417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0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9">
    <cfRule type="expression" dxfId="49" priority="4">
      <formula>AND(LEFT(M10,6)&lt;&gt;"mezera",M10&lt;&gt;"")</formula>
    </cfRule>
  </conditionalFormatting>
  <conditionalFormatting sqref="A10:A19">
    <cfRule type="expression" dxfId="48" priority="2">
      <formula>AND(M10&lt;&gt;"",M10&lt;&gt;"mezeraKL")</formula>
    </cfRule>
  </conditionalFormatting>
  <conditionalFormatting sqref="F10:F19">
    <cfRule type="cellIs" dxfId="47" priority="1" operator="lessThan">
      <formula>0.6</formula>
    </cfRule>
  </conditionalFormatting>
  <conditionalFormatting sqref="B10:L19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9">
    <cfRule type="expression" dxfId="44" priority="6">
      <formula>$M10&lt;&gt;""</formula>
    </cfRule>
  </conditionalFormatting>
  <hyperlinks>
    <hyperlink ref="A2" location="Obsah!A1" display="Zpět na Obsah  KL 01  1.-4.měsíc" xr:uid="{FD0683D2-C4C8-4B8C-849B-C98A37509F6A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2418</v>
      </c>
      <c r="B5" s="779">
        <v>666.28</v>
      </c>
      <c r="C5" s="723">
        <v>1</v>
      </c>
      <c r="D5" s="792">
        <v>2</v>
      </c>
      <c r="E5" s="795" t="s">
        <v>2418</v>
      </c>
      <c r="F5" s="779">
        <v>666.28</v>
      </c>
      <c r="G5" s="747">
        <v>1</v>
      </c>
      <c r="H5" s="727">
        <v>2</v>
      </c>
      <c r="I5" s="770">
        <v>1</v>
      </c>
      <c r="J5" s="798"/>
      <c r="K5" s="747">
        <v>0</v>
      </c>
      <c r="L5" s="727"/>
      <c r="M5" s="770">
        <v>0</v>
      </c>
    </row>
    <row r="6" spans="1:13" ht="14.45" customHeight="1" x14ac:dyDescent="0.2">
      <c r="A6" s="789" t="s">
        <v>2419</v>
      </c>
      <c r="B6" s="780">
        <v>538303.22000000009</v>
      </c>
      <c r="C6" s="730">
        <v>1</v>
      </c>
      <c r="D6" s="793">
        <v>459</v>
      </c>
      <c r="E6" s="796" t="s">
        <v>2419</v>
      </c>
      <c r="F6" s="780">
        <v>340381.26000000007</v>
      </c>
      <c r="G6" s="748">
        <v>0.63232254118784581</v>
      </c>
      <c r="H6" s="734">
        <v>278</v>
      </c>
      <c r="I6" s="771">
        <v>0.60566448801742923</v>
      </c>
      <c r="J6" s="799">
        <v>197921.96000000002</v>
      </c>
      <c r="K6" s="748">
        <v>0.36767745881215419</v>
      </c>
      <c r="L6" s="734">
        <v>181</v>
      </c>
      <c r="M6" s="771">
        <v>0.39433551198257083</v>
      </c>
    </row>
    <row r="7" spans="1:13" ht="14.45" customHeight="1" x14ac:dyDescent="0.2">
      <c r="A7" s="789" t="s">
        <v>2420</v>
      </c>
      <c r="B7" s="780">
        <v>378.14</v>
      </c>
      <c r="C7" s="730">
        <v>1</v>
      </c>
      <c r="D7" s="793">
        <v>3</v>
      </c>
      <c r="E7" s="796" t="s">
        <v>2420</v>
      </c>
      <c r="F7" s="780">
        <v>378.14</v>
      </c>
      <c r="G7" s="748">
        <v>1</v>
      </c>
      <c r="H7" s="734">
        <v>3</v>
      </c>
      <c r="I7" s="771">
        <v>1</v>
      </c>
      <c r="J7" s="799"/>
      <c r="K7" s="748">
        <v>0</v>
      </c>
      <c r="L7" s="734"/>
      <c r="M7" s="771">
        <v>0</v>
      </c>
    </row>
    <row r="8" spans="1:13" ht="14.45" customHeight="1" x14ac:dyDescent="0.2">
      <c r="A8" s="789" t="s">
        <v>2421</v>
      </c>
      <c r="B8" s="780">
        <v>237355.73</v>
      </c>
      <c r="C8" s="730">
        <v>1</v>
      </c>
      <c r="D8" s="793">
        <v>162</v>
      </c>
      <c r="E8" s="796" t="s">
        <v>2421</v>
      </c>
      <c r="F8" s="780">
        <v>176418.22</v>
      </c>
      <c r="G8" s="748">
        <v>0.74326505620909167</v>
      </c>
      <c r="H8" s="734">
        <v>112</v>
      </c>
      <c r="I8" s="771">
        <v>0.69135802469135799</v>
      </c>
      <c r="J8" s="799">
        <v>60937.51</v>
      </c>
      <c r="K8" s="748">
        <v>0.25673494379090828</v>
      </c>
      <c r="L8" s="734">
        <v>50</v>
      </c>
      <c r="M8" s="771">
        <v>0.30864197530864196</v>
      </c>
    </row>
    <row r="9" spans="1:13" ht="14.45" customHeight="1" x14ac:dyDescent="0.2">
      <c r="A9" s="789" t="s">
        <v>2422</v>
      </c>
      <c r="B9" s="780">
        <v>322.12</v>
      </c>
      <c r="C9" s="730">
        <v>1</v>
      </c>
      <c r="D9" s="793">
        <v>2</v>
      </c>
      <c r="E9" s="796" t="s">
        <v>2422</v>
      </c>
      <c r="F9" s="780">
        <v>322.12</v>
      </c>
      <c r="G9" s="748">
        <v>1</v>
      </c>
      <c r="H9" s="734">
        <v>2</v>
      </c>
      <c r="I9" s="771">
        <v>1</v>
      </c>
      <c r="J9" s="799"/>
      <c r="K9" s="748">
        <v>0</v>
      </c>
      <c r="L9" s="734"/>
      <c r="M9" s="771">
        <v>0</v>
      </c>
    </row>
    <row r="10" spans="1:13" ht="14.45" customHeight="1" x14ac:dyDescent="0.2">
      <c r="A10" s="789" t="s">
        <v>2423</v>
      </c>
      <c r="B10" s="780">
        <v>652.9799999999999</v>
      </c>
      <c r="C10" s="730">
        <v>1</v>
      </c>
      <c r="D10" s="793">
        <v>5</v>
      </c>
      <c r="E10" s="796" t="s">
        <v>2423</v>
      </c>
      <c r="F10" s="780">
        <v>652.9799999999999</v>
      </c>
      <c r="G10" s="748">
        <v>1</v>
      </c>
      <c r="H10" s="734">
        <v>5</v>
      </c>
      <c r="I10" s="771">
        <v>1</v>
      </c>
      <c r="J10" s="799"/>
      <c r="K10" s="748">
        <v>0</v>
      </c>
      <c r="L10" s="734"/>
      <c r="M10" s="771">
        <v>0</v>
      </c>
    </row>
    <row r="11" spans="1:13" ht="14.45" customHeight="1" x14ac:dyDescent="0.2">
      <c r="A11" s="789" t="s">
        <v>2424</v>
      </c>
      <c r="B11" s="780">
        <v>3723.01</v>
      </c>
      <c r="C11" s="730">
        <v>1</v>
      </c>
      <c r="D11" s="793">
        <v>17</v>
      </c>
      <c r="E11" s="796" t="s">
        <v>2424</v>
      </c>
      <c r="F11" s="780">
        <v>273.33</v>
      </c>
      <c r="G11" s="748">
        <v>7.3416402319628468E-2</v>
      </c>
      <c r="H11" s="734">
        <v>1</v>
      </c>
      <c r="I11" s="771">
        <v>5.8823529411764705E-2</v>
      </c>
      <c r="J11" s="799">
        <v>3449.6800000000003</v>
      </c>
      <c r="K11" s="748">
        <v>0.92658359768037157</v>
      </c>
      <c r="L11" s="734">
        <v>16</v>
      </c>
      <c r="M11" s="771">
        <v>0.94117647058823528</v>
      </c>
    </row>
    <row r="12" spans="1:13" ht="14.45" customHeight="1" x14ac:dyDescent="0.2">
      <c r="A12" s="789" t="s">
        <v>2425</v>
      </c>
      <c r="B12" s="780">
        <v>4336.45</v>
      </c>
      <c r="C12" s="730">
        <v>1</v>
      </c>
      <c r="D12" s="793">
        <v>33</v>
      </c>
      <c r="E12" s="796" t="s">
        <v>2425</v>
      </c>
      <c r="F12" s="780">
        <v>4154.1099999999997</v>
      </c>
      <c r="G12" s="748">
        <v>0.95795178083455357</v>
      </c>
      <c r="H12" s="734">
        <v>30</v>
      </c>
      <c r="I12" s="771">
        <v>0.90909090909090906</v>
      </c>
      <c r="J12" s="799">
        <v>182.34</v>
      </c>
      <c r="K12" s="748">
        <v>4.204821916544639E-2</v>
      </c>
      <c r="L12" s="734">
        <v>3</v>
      </c>
      <c r="M12" s="771">
        <v>9.0909090909090912E-2</v>
      </c>
    </row>
    <row r="13" spans="1:13" ht="14.45" customHeight="1" x14ac:dyDescent="0.2">
      <c r="A13" s="789" t="s">
        <v>2426</v>
      </c>
      <c r="B13" s="780">
        <v>1628.82</v>
      </c>
      <c r="C13" s="730">
        <v>1</v>
      </c>
      <c r="D13" s="793">
        <v>18</v>
      </c>
      <c r="E13" s="796" t="s">
        <v>2426</v>
      </c>
      <c r="F13" s="780">
        <v>1628.82</v>
      </c>
      <c r="G13" s="748">
        <v>1</v>
      </c>
      <c r="H13" s="734">
        <v>18</v>
      </c>
      <c r="I13" s="771">
        <v>1</v>
      </c>
      <c r="J13" s="799"/>
      <c r="K13" s="748">
        <v>0</v>
      </c>
      <c r="L13" s="734"/>
      <c r="M13" s="771">
        <v>0</v>
      </c>
    </row>
    <row r="14" spans="1:13" ht="14.45" customHeight="1" x14ac:dyDescent="0.2">
      <c r="A14" s="789" t="s">
        <v>2427</v>
      </c>
      <c r="B14" s="780">
        <v>3719.9500000000003</v>
      </c>
      <c r="C14" s="730">
        <v>1</v>
      </c>
      <c r="D14" s="793">
        <v>17</v>
      </c>
      <c r="E14" s="796" t="s">
        <v>2427</v>
      </c>
      <c r="F14" s="780">
        <v>3338.38</v>
      </c>
      <c r="G14" s="748">
        <v>0.89742604067258969</v>
      </c>
      <c r="H14" s="734">
        <v>13</v>
      </c>
      <c r="I14" s="771">
        <v>0.76470588235294112</v>
      </c>
      <c r="J14" s="799">
        <v>381.57000000000005</v>
      </c>
      <c r="K14" s="748">
        <v>0.10257395932741033</v>
      </c>
      <c r="L14" s="734">
        <v>4</v>
      </c>
      <c r="M14" s="771">
        <v>0.23529411764705882</v>
      </c>
    </row>
    <row r="15" spans="1:13" ht="14.45" customHeight="1" x14ac:dyDescent="0.2">
      <c r="A15" s="789" t="s">
        <v>2428</v>
      </c>
      <c r="B15" s="780">
        <v>51581.729999999996</v>
      </c>
      <c r="C15" s="730">
        <v>1</v>
      </c>
      <c r="D15" s="793">
        <v>27</v>
      </c>
      <c r="E15" s="796" t="s">
        <v>2428</v>
      </c>
      <c r="F15" s="780">
        <v>27143.52</v>
      </c>
      <c r="G15" s="748">
        <v>0.52622352914491244</v>
      </c>
      <c r="H15" s="734">
        <v>15</v>
      </c>
      <c r="I15" s="771">
        <v>0.55555555555555558</v>
      </c>
      <c r="J15" s="799">
        <v>24438.21</v>
      </c>
      <c r="K15" s="748">
        <v>0.47377647085508767</v>
      </c>
      <c r="L15" s="734">
        <v>12</v>
      </c>
      <c r="M15" s="771">
        <v>0.44444444444444442</v>
      </c>
    </row>
    <row r="16" spans="1:13" ht="14.45" customHeight="1" x14ac:dyDescent="0.2">
      <c r="A16" s="789" t="s">
        <v>2429</v>
      </c>
      <c r="B16" s="780">
        <v>940851.70999999973</v>
      </c>
      <c r="C16" s="730">
        <v>1</v>
      </c>
      <c r="D16" s="793">
        <v>567</v>
      </c>
      <c r="E16" s="796" t="s">
        <v>2429</v>
      </c>
      <c r="F16" s="780">
        <v>720556.57999999973</v>
      </c>
      <c r="G16" s="748">
        <v>0.76585563095803899</v>
      </c>
      <c r="H16" s="734">
        <v>418</v>
      </c>
      <c r="I16" s="771">
        <v>0.73721340388007051</v>
      </c>
      <c r="J16" s="799">
        <v>220295.12999999995</v>
      </c>
      <c r="K16" s="748">
        <v>0.23414436904196093</v>
      </c>
      <c r="L16" s="734">
        <v>149</v>
      </c>
      <c r="M16" s="771">
        <v>0.26278659611992944</v>
      </c>
    </row>
    <row r="17" spans="1:13" ht="14.45" customHeight="1" x14ac:dyDescent="0.2">
      <c r="A17" s="789" t="s">
        <v>2430</v>
      </c>
      <c r="B17" s="780">
        <v>798491.32000000018</v>
      </c>
      <c r="C17" s="730">
        <v>1</v>
      </c>
      <c r="D17" s="793">
        <v>508</v>
      </c>
      <c r="E17" s="796" t="s">
        <v>2430</v>
      </c>
      <c r="F17" s="780">
        <v>602696.64000000013</v>
      </c>
      <c r="G17" s="748">
        <v>0.75479422869618673</v>
      </c>
      <c r="H17" s="734">
        <v>315</v>
      </c>
      <c r="I17" s="771">
        <v>0.62007874015748032</v>
      </c>
      <c r="J17" s="799">
        <v>195794.68000000002</v>
      </c>
      <c r="K17" s="748">
        <v>0.24520577130381327</v>
      </c>
      <c r="L17" s="734">
        <v>193</v>
      </c>
      <c r="M17" s="771">
        <v>0.37992125984251968</v>
      </c>
    </row>
    <row r="18" spans="1:13" ht="14.45" customHeight="1" x14ac:dyDescent="0.2">
      <c r="A18" s="789" t="s">
        <v>2431</v>
      </c>
      <c r="B18" s="780">
        <v>3365.3700000000003</v>
      </c>
      <c r="C18" s="730">
        <v>1</v>
      </c>
      <c r="D18" s="793">
        <v>13</v>
      </c>
      <c r="E18" s="796" t="s">
        <v>2431</v>
      </c>
      <c r="F18" s="780">
        <v>2772.78</v>
      </c>
      <c r="G18" s="748">
        <v>0.82391534957523238</v>
      </c>
      <c r="H18" s="734">
        <v>10</v>
      </c>
      <c r="I18" s="771">
        <v>0.76923076923076927</v>
      </c>
      <c r="J18" s="799">
        <v>592.59</v>
      </c>
      <c r="K18" s="748">
        <v>0.17608465042476756</v>
      </c>
      <c r="L18" s="734">
        <v>3</v>
      </c>
      <c r="M18" s="771">
        <v>0.23076923076923078</v>
      </c>
    </row>
    <row r="19" spans="1:13" ht="14.45" customHeight="1" x14ac:dyDescent="0.2">
      <c r="A19" s="789" t="s">
        <v>2432</v>
      </c>
      <c r="B19" s="780">
        <v>1112285.6400000004</v>
      </c>
      <c r="C19" s="730">
        <v>1</v>
      </c>
      <c r="D19" s="793">
        <v>679</v>
      </c>
      <c r="E19" s="796" t="s">
        <v>2432</v>
      </c>
      <c r="F19" s="780">
        <v>764652.59000000032</v>
      </c>
      <c r="G19" s="748">
        <v>0.68746063286405468</v>
      </c>
      <c r="H19" s="734">
        <v>444</v>
      </c>
      <c r="I19" s="771">
        <v>0.65390279823269515</v>
      </c>
      <c r="J19" s="799">
        <v>347633.05000000005</v>
      </c>
      <c r="K19" s="748">
        <v>0.31253936713594532</v>
      </c>
      <c r="L19" s="734">
        <v>235</v>
      </c>
      <c r="M19" s="771">
        <v>0.34609720176730485</v>
      </c>
    </row>
    <row r="20" spans="1:13" ht="14.45" customHeight="1" x14ac:dyDescent="0.2">
      <c r="A20" s="789" t="s">
        <v>2433</v>
      </c>
      <c r="B20" s="780">
        <v>1229.42</v>
      </c>
      <c r="C20" s="730">
        <v>1</v>
      </c>
      <c r="D20" s="793">
        <v>7</v>
      </c>
      <c r="E20" s="796" t="s">
        <v>2433</v>
      </c>
      <c r="F20" s="780">
        <v>1229.42</v>
      </c>
      <c r="G20" s="748">
        <v>1</v>
      </c>
      <c r="H20" s="734">
        <v>7</v>
      </c>
      <c r="I20" s="771">
        <v>1</v>
      </c>
      <c r="J20" s="799"/>
      <c r="K20" s="748">
        <v>0</v>
      </c>
      <c r="L20" s="734"/>
      <c r="M20" s="771">
        <v>0</v>
      </c>
    </row>
    <row r="21" spans="1:13" ht="14.45" customHeight="1" x14ac:dyDescent="0.2">
      <c r="A21" s="789" t="s">
        <v>2434</v>
      </c>
      <c r="B21" s="780">
        <v>1946.1099999999997</v>
      </c>
      <c r="C21" s="730">
        <v>1</v>
      </c>
      <c r="D21" s="793">
        <v>14</v>
      </c>
      <c r="E21" s="796" t="s">
        <v>2434</v>
      </c>
      <c r="F21" s="780">
        <v>1156.9499999999998</v>
      </c>
      <c r="G21" s="748">
        <v>0.59449363088417406</v>
      </c>
      <c r="H21" s="734">
        <v>8</v>
      </c>
      <c r="I21" s="771">
        <v>0.5714285714285714</v>
      </c>
      <c r="J21" s="799">
        <v>789.16</v>
      </c>
      <c r="K21" s="748">
        <v>0.40550636911582599</v>
      </c>
      <c r="L21" s="734">
        <v>6</v>
      </c>
      <c r="M21" s="771">
        <v>0.42857142857142855</v>
      </c>
    </row>
    <row r="22" spans="1:13" ht="14.45" customHeight="1" x14ac:dyDescent="0.2">
      <c r="A22" s="789" t="s">
        <v>2435</v>
      </c>
      <c r="B22" s="780">
        <v>855.75</v>
      </c>
      <c r="C22" s="730">
        <v>1</v>
      </c>
      <c r="D22" s="793">
        <v>4</v>
      </c>
      <c r="E22" s="796" t="s">
        <v>2435</v>
      </c>
      <c r="F22" s="780">
        <v>855.75</v>
      </c>
      <c r="G22" s="748">
        <v>1</v>
      </c>
      <c r="H22" s="734">
        <v>4</v>
      </c>
      <c r="I22" s="771">
        <v>1</v>
      </c>
      <c r="J22" s="799"/>
      <c r="K22" s="748">
        <v>0</v>
      </c>
      <c r="L22" s="734"/>
      <c r="M22" s="771">
        <v>0</v>
      </c>
    </row>
    <row r="23" spans="1:13" ht="14.45" customHeight="1" x14ac:dyDescent="0.2">
      <c r="A23" s="789" t="s">
        <v>2436</v>
      </c>
      <c r="B23" s="780">
        <v>948.34999999999991</v>
      </c>
      <c r="C23" s="730">
        <v>1</v>
      </c>
      <c r="D23" s="793">
        <v>5</v>
      </c>
      <c r="E23" s="796" t="s">
        <v>2436</v>
      </c>
      <c r="F23" s="780">
        <v>408.43</v>
      </c>
      <c r="G23" s="748">
        <v>0.43067432909790693</v>
      </c>
      <c r="H23" s="734">
        <v>4</v>
      </c>
      <c r="I23" s="771">
        <v>0.8</v>
      </c>
      <c r="J23" s="799">
        <v>539.91999999999996</v>
      </c>
      <c r="K23" s="748">
        <v>0.56932567090209307</v>
      </c>
      <c r="L23" s="734">
        <v>1</v>
      </c>
      <c r="M23" s="771">
        <v>0.2</v>
      </c>
    </row>
    <row r="24" spans="1:13" ht="14.45" customHeight="1" x14ac:dyDescent="0.2">
      <c r="A24" s="789" t="s">
        <v>2437</v>
      </c>
      <c r="B24" s="780">
        <v>379027.77</v>
      </c>
      <c r="C24" s="730">
        <v>1</v>
      </c>
      <c r="D24" s="793">
        <v>153</v>
      </c>
      <c r="E24" s="796" t="s">
        <v>2437</v>
      </c>
      <c r="F24" s="780">
        <v>293060.21000000002</v>
      </c>
      <c r="G24" s="748">
        <v>0.77318928372979112</v>
      </c>
      <c r="H24" s="734">
        <v>94</v>
      </c>
      <c r="I24" s="771">
        <v>0.6143790849673203</v>
      </c>
      <c r="J24" s="799">
        <v>85967.56</v>
      </c>
      <c r="K24" s="748">
        <v>0.22681071627020888</v>
      </c>
      <c r="L24" s="734">
        <v>59</v>
      </c>
      <c r="M24" s="771">
        <v>0.38562091503267976</v>
      </c>
    </row>
    <row r="25" spans="1:13" ht="14.45" customHeight="1" x14ac:dyDescent="0.2">
      <c r="A25" s="789" t="s">
        <v>2438</v>
      </c>
      <c r="B25" s="780">
        <v>100.91</v>
      </c>
      <c r="C25" s="730">
        <v>1</v>
      </c>
      <c r="D25" s="793">
        <v>4</v>
      </c>
      <c r="E25" s="796" t="s">
        <v>2438</v>
      </c>
      <c r="F25" s="780">
        <v>42.14</v>
      </c>
      <c r="G25" s="748">
        <v>0.41759984144286988</v>
      </c>
      <c r="H25" s="734">
        <v>2</v>
      </c>
      <c r="I25" s="771">
        <v>0.5</v>
      </c>
      <c r="J25" s="799">
        <v>58.77</v>
      </c>
      <c r="K25" s="748">
        <v>0.58240015855713012</v>
      </c>
      <c r="L25" s="734">
        <v>2</v>
      </c>
      <c r="M25" s="771">
        <v>0.5</v>
      </c>
    </row>
    <row r="26" spans="1:13" ht="14.45" customHeight="1" x14ac:dyDescent="0.2">
      <c r="A26" s="789" t="s">
        <v>2439</v>
      </c>
      <c r="B26" s="780">
        <v>879083.49999999988</v>
      </c>
      <c r="C26" s="730">
        <v>1</v>
      </c>
      <c r="D26" s="793">
        <v>470</v>
      </c>
      <c r="E26" s="796" t="s">
        <v>2439</v>
      </c>
      <c r="F26" s="780">
        <v>665400.88</v>
      </c>
      <c r="G26" s="748">
        <v>0.75692568453394937</v>
      </c>
      <c r="H26" s="734">
        <v>293</v>
      </c>
      <c r="I26" s="771">
        <v>0.62340425531914889</v>
      </c>
      <c r="J26" s="799">
        <v>213682.61999999991</v>
      </c>
      <c r="K26" s="748">
        <v>0.24307431546605066</v>
      </c>
      <c r="L26" s="734">
        <v>177</v>
      </c>
      <c r="M26" s="771">
        <v>0.37659574468085105</v>
      </c>
    </row>
    <row r="27" spans="1:13" ht="14.45" customHeight="1" x14ac:dyDescent="0.2">
      <c r="A27" s="789" t="s">
        <v>2440</v>
      </c>
      <c r="B27" s="780">
        <v>17036.03</v>
      </c>
      <c r="C27" s="730">
        <v>1</v>
      </c>
      <c r="D27" s="793">
        <v>10</v>
      </c>
      <c r="E27" s="796" t="s">
        <v>2440</v>
      </c>
      <c r="F27" s="780">
        <v>9417.99</v>
      </c>
      <c r="G27" s="748">
        <v>0.55282774214414976</v>
      </c>
      <c r="H27" s="734">
        <v>6</v>
      </c>
      <c r="I27" s="771">
        <v>0.6</v>
      </c>
      <c r="J27" s="799">
        <v>7618.04</v>
      </c>
      <c r="K27" s="748">
        <v>0.44717225785585024</v>
      </c>
      <c r="L27" s="734">
        <v>4</v>
      </c>
      <c r="M27" s="771">
        <v>0.4</v>
      </c>
    </row>
    <row r="28" spans="1:13" ht="14.45" customHeight="1" x14ac:dyDescent="0.2">
      <c r="A28" s="789" t="s">
        <v>2441</v>
      </c>
      <c r="B28" s="780">
        <v>424146.86999999988</v>
      </c>
      <c r="C28" s="730">
        <v>1</v>
      </c>
      <c r="D28" s="793">
        <v>208</v>
      </c>
      <c r="E28" s="796" t="s">
        <v>2441</v>
      </c>
      <c r="F28" s="780">
        <v>333343.31999999989</v>
      </c>
      <c r="G28" s="748">
        <v>0.78591484124355315</v>
      </c>
      <c r="H28" s="734">
        <v>144</v>
      </c>
      <c r="I28" s="771">
        <v>0.69230769230769229</v>
      </c>
      <c r="J28" s="799">
        <v>90803.549999999988</v>
      </c>
      <c r="K28" s="748">
        <v>0.21408515875644682</v>
      </c>
      <c r="L28" s="734">
        <v>64</v>
      </c>
      <c r="M28" s="771">
        <v>0.30769230769230771</v>
      </c>
    </row>
    <row r="29" spans="1:13" ht="14.45" customHeight="1" x14ac:dyDescent="0.2">
      <c r="A29" s="789" t="s">
        <v>2442</v>
      </c>
      <c r="B29" s="780">
        <v>1659.25</v>
      </c>
      <c r="C29" s="730">
        <v>1</v>
      </c>
      <c r="D29" s="793">
        <v>12</v>
      </c>
      <c r="E29" s="796" t="s">
        <v>2442</v>
      </c>
      <c r="F29" s="780">
        <v>576.03</v>
      </c>
      <c r="G29" s="748">
        <v>0.34716287479282809</v>
      </c>
      <c r="H29" s="734">
        <v>6</v>
      </c>
      <c r="I29" s="771">
        <v>0.5</v>
      </c>
      <c r="J29" s="799">
        <v>1083.22</v>
      </c>
      <c r="K29" s="748">
        <v>0.65283712520717196</v>
      </c>
      <c r="L29" s="734">
        <v>6</v>
      </c>
      <c r="M29" s="771">
        <v>0.5</v>
      </c>
    </row>
    <row r="30" spans="1:13" ht="14.45" customHeight="1" x14ac:dyDescent="0.2">
      <c r="A30" s="789" t="s">
        <v>2443</v>
      </c>
      <c r="B30" s="780">
        <v>385.65999999999997</v>
      </c>
      <c r="C30" s="730">
        <v>1</v>
      </c>
      <c r="D30" s="793">
        <v>2</v>
      </c>
      <c r="E30" s="796" t="s">
        <v>2443</v>
      </c>
      <c r="F30" s="780">
        <v>385.65999999999997</v>
      </c>
      <c r="G30" s="748">
        <v>1</v>
      </c>
      <c r="H30" s="734">
        <v>2</v>
      </c>
      <c r="I30" s="771">
        <v>1</v>
      </c>
      <c r="J30" s="799"/>
      <c r="K30" s="748">
        <v>0</v>
      </c>
      <c r="L30" s="734"/>
      <c r="M30" s="771">
        <v>0</v>
      </c>
    </row>
    <row r="31" spans="1:13" ht="14.45" customHeight="1" x14ac:dyDescent="0.2">
      <c r="A31" s="789" t="s">
        <v>2444</v>
      </c>
      <c r="B31" s="780">
        <v>347.64</v>
      </c>
      <c r="C31" s="730">
        <v>1</v>
      </c>
      <c r="D31" s="793">
        <v>2</v>
      </c>
      <c r="E31" s="796" t="s">
        <v>2444</v>
      </c>
      <c r="F31" s="780"/>
      <c r="G31" s="748">
        <v>0</v>
      </c>
      <c r="H31" s="734"/>
      <c r="I31" s="771">
        <v>0</v>
      </c>
      <c r="J31" s="799">
        <v>347.64</v>
      </c>
      <c r="K31" s="748">
        <v>1</v>
      </c>
      <c r="L31" s="734">
        <v>2</v>
      </c>
      <c r="M31" s="771">
        <v>1</v>
      </c>
    </row>
    <row r="32" spans="1:13" ht="14.45" customHeight="1" x14ac:dyDescent="0.2">
      <c r="A32" s="789" t="s">
        <v>2445</v>
      </c>
      <c r="B32" s="780">
        <v>6258.050000000002</v>
      </c>
      <c r="C32" s="730">
        <v>1</v>
      </c>
      <c r="D32" s="793">
        <v>26</v>
      </c>
      <c r="E32" s="796" t="s">
        <v>2445</v>
      </c>
      <c r="F32" s="780">
        <v>6258.050000000002</v>
      </c>
      <c r="G32" s="748">
        <v>1</v>
      </c>
      <c r="H32" s="734">
        <v>26</v>
      </c>
      <c r="I32" s="771">
        <v>1</v>
      </c>
      <c r="J32" s="799"/>
      <c r="K32" s="748">
        <v>0</v>
      </c>
      <c r="L32" s="734"/>
      <c r="M32" s="771">
        <v>0</v>
      </c>
    </row>
    <row r="33" spans="1:13" ht="14.45" customHeight="1" x14ac:dyDescent="0.2">
      <c r="A33" s="789" t="s">
        <v>2446</v>
      </c>
      <c r="B33" s="780">
        <v>215.74</v>
      </c>
      <c r="C33" s="730">
        <v>1</v>
      </c>
      <c r="D33" s="793">
        <v>3</v>
      </c>
      <c r="E33" s="796" t="s">
        <v>2446</v>
      </c>
      <c r="F33" s="780">
        <v>76.94</v>
      </c>
      <c r="G33" s="748">
        <v>0.35663298414758504</v>
      </c>
      <c r="H33" s="734">
        <v>1</v>
      </c>
      <c r="I33" s="771">
        <v>0.33333333333333331</v>
      </c>
      <c r="J33" s="799">
        <v>138.80000000000001</v>
      </c>
      <c r="K33" s="748">
        <v>0.64336701585241496</v>
      </c>
      <c r="L33" s="734">
        <v>2</v>
      </c>
      <c r="M33" s="771">
        <v>0.66666666666666663</v>
      </c>
    </row>
    <row r="34" spans="1:13" ht="14.45" customHeight="1" x14ac:dyDescent="0.2">
      <c r="A34" s="789" t="s">
        <v>2447</v>
      </c>
      <c r="B34" s="780">
        <v>4387.7199999999993</v>
      </c>
      <c r="C34" s="730">
        <v>1</v>
      </c>
      <c r="D34" s="793">
        <v>10</v>
      </c>
      <c r="E34" s="796" t="s">
        <v>2447</v>
      </c>
      <c r="F34" s="780">
        <v>4387.7199999999993</v>
      </c>
      <c r="G34" s="748">
        <v>1</v>
      </c>
      <c r="H34" s="734">
        <v>10</v>
      </c>
      <c r="I34" s="771">
        <v>1</v>
      </c>
      <c r="J34" s="799"/>
      <c r="K34" s="748">
        <v>0</v>
      </c>
      <c r="L34" s="734"/>
      <c r="M34" s="771">
        <v>0</v>
      </c>
    </row>
    <row r="35" spans="1:13" ht="14.45" customHeight="1" x14ac:dyDescent="0.2">
      <c r="A35" s="789" t="s">
        <v>2448</v>
      </c>
      <c r="B35" s="780">
        <v>860389.35999999964</v>
      </c>
      <c r="C35" s="730">
        <v>1</v>
      </c>
      <c r="D35" s="793">
        <v>557</v>
      </c>
      <c r="E35" s="796" t="s">
        <v>2448</v>
      </c>
      <c r="F35" s="780">
        <v>562014.63999999978</v>
      </c>
      <c r="G35" s="748">
        <v>0.65320965847369383</v>
      </c>
      <c r="H35" s="734">
        <v>322</v>
      </c>
      <c r="I35" s="771">
        <v>0.57809694793536803</v>
      </c>
      <c r="J35" s="799">
        <v>298374.71999999991</v>
      </c>
      <c r="K35" s="748">
        <v>0.34679034152630622</v>
      </c>
      <c r="L35" s="734">
        <v>235</v>
      </c>
      <c r="M35" s="771">
        <v>0.42190305206463197</v>
      </c>
    </row>
    <row r="36" spans="1:13" ht="14.45" customHeight="1" x14ac:dyDescent="0.2">
      <c r="A36" s="789" t="s">
        <v>2449</v>
      </c>
      <c r="B36" s="780">
        <v>1515.71</v>
      </c>
      <c r="C36" s="730">
        <v>1</v>
      </c>
      <c r="D36" s="793">
        <v>6</v>
      </c>
      <c r="E36" s="796" t="s">
        <v>2449</v>
      </c>
      <c r="F36" s="780">
        <v>776.54</v>
      </c>
      <c r="G36" s="748">
        <v>0.5123275560628352</v>
      </c>
      <c r="H36" s="734">
        <v>5</v>
      </c>
      <c r="I36" s="771">
        <v>0.83333333333333337</v>
      </c>
      <c r="J36" s="799">
        <v>739.17</v>
      </c>
      <c r="K36" s="748">
        <v>0.48767244393716475</v>
      </c>
      <c r="L36" s="734">
        <v>1</v>
      </c>
      <c r="M36" s="771">
        <v>0.16666666666666666</v>
      </c>
    </row>
    <row r="37" spans="1:13" ht="14.45" customHeight="1" x14ac:dyDescent="0.2">
      <c r="A37" s="789" t="s">
        <v>2450</v>
      </c>
      <c r="B37" s="780">
        <v>5623.43</v>
      </c>
      <c r="C37" s="730">
        <v>1</v>
      </c>
      <c r="D37" s="793">
        <v>21</v>
      </c>
      <c r="E37" s="796" t="s">
        <v>2450</v>
      </c>
      <c r="F37" s="780">
        <v>4757.5300000000007</v>
      </c>
      <c r="G37" s="748">
        <v>0.84601924448246002</v>
      </c>
      <c r="H37" s="734">
        <v>16</v>
      </c>
      <c r="I37" s="771">
        <v>0.76190476190476186</v>
      </c>
      <c r="J37" s="799">
        <v>865.9</v>
      </c>
      <c r="K37" s="748">
        <v>0.15398075551754001</v>
      </c>
      <c r="L37" s="734">
        <v>5</v>
      </c>
      <c r="M37" s="771">
        <v>0.23809523809523808</v>
      </c>
    </row>
    <row r="38" spans="1:13" ht="14.45" customHeight="1" x14ac:dyDescent="0.2">
      <c r="A38" s="789" t="s">
        <v>2451</v>
      </c>
      <c r="B38" s="780">
        <v>1368.96</v>
      </c>
      <c r="C38" s="730">
        <v>1</v>
      </c>
      <c r="D38" s="793">
        <v>5</v>
      </c>
      <c r="E38" s="796" t="s">
        <v>2451</v>
      </c>
      <c r="F38" s="780"/>
      <c r="G38" s="748">
        <v>0</v>
      </c>
      <c r="H38" s="734"/>
      <c r="I38" s="771">
        <v>0</v>
      </c>
      <c r="J38" s="799">
        <v>1368.96</v>
      </c>
      <c r="K38" s="748">
        <v>1</v>
      </c>
      <c r="L38" s="734">
        <v>5</v>
      </c>
      <c r="M38" s="771">
        <v>1</v>
      </c>
    </row>
    <row r="39" spans="1:13" ht="14.45" customHeight="1" x14ac:dyDescent="0.2">
      <c r="A39" s="789" t="s">
        <v>2452</v>
      </c>
      <c r="B39" s="780">
        <v>128.55000000000001</v>
      </c>
      <c r="C39" s="730">
        <v>1</v>
      </c>
      <c r="D39" s="793">
        <v>1</v>
      </c>
      <c r="E39" s="796" t="s">
        <v>2452</v>
      </c>
      <c r="F39" s="780">
        <v>128.55000000000001</v>
      </c>
      <c r="G39" s="748">
        <v>1</v>
      </c>
      <c r="H39" s="734">
        <v>1</v>
      </c>
      <c r="I39" s="771">
        <v>1</v>
      </c>
      <c r="J39" s="799"/>
      <c r="K39" s="748">
        <v>0</v>
      </c>
      <c r="L39" s="734"/>
      <c r="M39" s="771">
        <v>0</v>
      </c>
    </row>
    <row r="40" spans="1:13" ht="14.45" customHeight="1" x14ac:dyDescent="0.2">
      <c r="A40" s="789" t="s">
        <v>2453</v>
      </c>
      <c r="B40" s="780">
        <v>1891.73</v>
      </c>
      <c r="C40" s="730">
        <v>1</v>
      </c>
      <c r="D40" s="793">
        <v>8</v>
      </c>
      <c r="E40" s="796" t="s">
        <v>2453</v>
      </c>
      <c r="F40" s="780">
        <v>1282.1299999999999</v>
      </c>
      <c r="G40" s="748">
        <v>0.67775528220200554</v>
      </c>
      <c r="H40" s="734">
        <v>6</v>
      </c>
      <c r="I40" s="771">
        <v>0.75</v>
      </c>
      <c r="J40" s="799">
        <v>609.6</v>
      </c>
      <c r="K40" s="748">
        <v>0.32224471779799446</v>
      </c>
      <c r="L40" s="734">
        <v>2</v>
      </c>
      <c r="M40" s="771">
        <v>0.25</v>
      </c>
    </row>
    <row r="41" spans="1:13" ht="14.45" customHeight="1" x14ac:dyDescent="0.2">
      <c r="A41" s="789" t="s">
        <v>2454</v>
      </c>
      <c r="B41" s="780">
        <v>803.30000000000007</v>
      </c>
      <c r="C41" s="730">
        <v>1</v>
      </c>
      <c r="D41" s="793">
        <v>6</v>
      </c>
      <c r="E41" s="796" t="s">
        <v>2454</v>
      </c>
      <c r="F41" s="780">
        <v>803.30000000000007</v>
      </c>
      <c r="G41" s="748">
        <v>1</v>
      </c>
      <c r="H41" s="734">
        <v>6</v>
      </c>
      <c r="I41" s="771">
        <v>1</v>
      </c>
      <c r="J41" s="799"/>
      <c r="K41" s="748">
        <v>0</v>
      </c>
      <c r="L41" s="734"/>
      <c r="M41" s="771">
        <v>0</v>
      </c>
    </row>
    <row r="42" spans="1:13" ht="14.45" customHeight="1" x14ac:dyDescent="0.2">
      <c r="A42" s="789" t="s">
        <v>2455</v>
      </c>
      <c r="B42" s="780">
        <v>517.36</v>
      </c>
      <c r="C42" s="730">
        <v>1</v>
      </c>
      <c r="D42" s="793">
        <v>3</v>
      </c>
      <c r="E42" s="796" t="s">
        <v>2455</v>
      </c>
      <c r="F42" s="780">
        <v>478.8</v>
      </c>
      <c r="G42" s="748">
        <v>0.92546775939384562</v>
      </c>
      <c r="H42" s="734">
        <v>2</v>
      </c>
      <c r="I42" s="771">
        <v>0.66666666666666663</v>
      </c>
      <c r="J42" s="799">
        <v>38.56</v>
      </c>
      <c r="K42" s="748">
        <v>7.4532240606154321E-2</v>
      </c>
      <c r="L42" s="734">
        <v>1</v>
      </c>
      <c r="M42" s="771">
        <v>0.33333333333333331</v>
      </c>
    </row>
    <row r="43" spans="1:13" ht="14.45" customHeight="1" x14ac:dyDescent="0.2">
      <c r="A43" s="789" t="s">
        <v>2456</v>
      </c>
      <c r="B43" s="780">
        <v>3612.82</v>
      </c>
      <c r="C43" s="730">
        <v>1</v>
      </c>
      <c r="D43" s="793">
        <v>17</v>
      </c>
      <c r="E43" s="796" t="s">
        <v>2456</v>
      </c>
      <c r="F43" s="780">
        <v>1581.92</v>
      </c>
      <c r="G43" s="748">
        <v>0.43786294362852285</v>
      </c>
      <c r="H43" s="734">
        <v>7</v>
      </c>
      <c r="I43" s="771">
        <v>0.41176470588235292</v>
      </c>
      <c r="J43" s="799">
        <v>2030.9</v>
      </c>
      <c r="K43" s="748">
        <v>0.56213705637147715</v>
      </c>
      <c r="L43" s="734">
        <v>10</v>
      </c>
      <c r="M43" s="771">
        <v>0.58823529411764708</v>
      </c>
    </row>
    <row r="44" spans="1:13" ht="14.45" customHeight="1" x14ac:dyDescent="0.2">
      <c r="A44" s="789" t="s">
        <v>2457</v>
      </c>
      <c r="B44" s="780">
        <v>2137.3599999999997</v>
      </c>
      <c r="C44" s="730">
        <v>1</v>
      </c>
      <c r="D44" s="793">
        <v>11</v>
      </c>
      <c r="E44" s="796" t="s">
        <v>2457</v>
      </c>
      <c r="F44" s="780">
        <v>618.20000000000005</v>
      </c>
      <c r="G44" s="748">
        <v>0.28923531833663968</v>
      </c>
      <c r="H44" s="734">
        <v>7</v>
      </c>
      <c r="I44" s="771">
        <v>0.63636363636363635</v>
      </c>
      <c r="J44" s="799">
        <v>1519.1599999999999</v>
      </c>
      <c r="K44" s="748">
        <v>0.71076468166336049</v>
      </c>
      <c r="L44" s="734">
        <v>4</v>
      </c>
      <c r="M44" s="771">
        <v>0.36363636363636365</v>
      </c>
    </row>
    <row r="45" spans="1:13" ht="14.45" customHeight="1" x14ac:dyDescent="0.2">
      <c r="A45" s="789" t="s">
        <v>2458</v>
      </c>
      <c r="B45" s="780">
        <v>173.63</v>
      </c>
      <c r="C45" s="730">
        <v>1</v>
      </c>
      <c r="D45" s="793">
        <v>1</v>
      </c>
      <c r="E45" s="796" t="s">
        <v>2458</v>
      </c>
      <c r="F45" s="780">
        <v>121.92</v>
      </c>
      <c r="G45" s="748">
        <v>0.70218280251108678</v>
      </c>
      <c r="H45" s="734">
        <v>1</v>
      </c>
      <c r="I45" s="771">
        <v>1</v>
      </c>
      <c r="J45" s="799">
        <v>51.71</v>
      </c>
      <c r="K45" s="748">
        <v>0.29781719748891322</v>
      </c>
      <c r="L45" s="734"/>
      <c r="M45" s="771">
        <v>0</v>
      </c>
    </row>
    <row r="46" spans="1:13" ht="14.45" customHeight="1" x14ac:dyDescent="0.2">
      <c r="A46" s="789" t="s">
        <v>2459</v>
      </c>
      <c r="B46" s="780">
        <v>6451.88</v>
      </c>
      <c r="C46" s="730">
        <v>1</v>
      </c>
      <c r="D46" s="793">
        <v>12</v>
      </c>
      <c r="E46" s="796" t="s">
        <v>2459</v>
      </c>
      <c r="F46" s="780">
        <v>6202.9000000000005</v>
      </c>
      <c r="G46" s="748">
        <v>0.9614096976385178</v>
      </c>
      <c r="H46" s="734">
        <v>11</v>
      </c>
      <c r="I46" s="771">
        <v>0.91666666666666663</v>
      </c>
      <c r="J46" s="799">
        <v>248.98</v>
      </c>
      <c r="K46" s="748">
        <v>3.8590302361482233E-2</v>
      </c>
      <c r="L46" s="734">
        <v>1</v>
      </c>
      <c r="M46" s="771">
        <v>8.3333333333333329E-2</v>
      </c>
    </row>
    <row r="47" spans="1:13" ht="14.45" customHeight="1" x14ac:dyDescent="0.2">
      <c r="A47" s="789" t="s">
        <v>2460</v>
      </c>
      <c r="B47" s="780">
        <v>1673.15</v>
      </c>
      <c r="C47" s="730">
        <v>1</v>
      </c>
      <c r="D47" s="793">
        <v>6</v>
      </c>
      <c r="E47" s="796" t="s">
        <v>2460</v>
      </c>
      <c r="F47" s="780">
        <v>1185.47</v>
      </c>
      <c r="G47" s="748">
        <v>0.70852583450378026</v>
      </c>
      <c r="H47" s="734">
        <v>4</v>
      </c>
      <c r="I47" s="771">
        <v>0.66666666666666663</v>
      </c>
      <c r="J47" s="799">
        <v>487.68</v>
      </c>
      <c r="K47" s="748">
        <v>0.29147416549621968</v>
      </c>
      <c r="L47" s="734">
        <v>2</v>
      </c>
      <c r="M47" s="771">
        <v>0.33333333333333331</v>
      </c>
    </row>
    <row r="48" spans="1:13" ht="14.45" customHeight="1" thickBot="1" x14ac:dyDescent="0.25">
      <c r="A48" s="790" t="s">
        <v>2461</v>
      </c>
      <c r="B48" s="781">
        <v>3307.1699999999996</v>
      </c>
      <c r="C48" s="737">
        <v>1</v>
      </c>
      <c r="D48" s="794">
        <v>12</v>
      </c>
      <c r="E48" s="797" t="s">
        <v>2461</v>
      </c>
      <c r="F48" s="781">
        <v>3307.1699999999996</v>
      </c>
      <c r="G48" s="749">
        <v>1</v>
      </c>
      <c r="H48" s="741">
        <v>12</v>
      </c>
      <c r="I48" s="772">
        <v>1</v>
      </c>
      <c r="J48" s="800"/>
      <c r="K48" s="749">
        <v>0</v>
      </c>
      <c r="L48" s="741"/>
      <c r="M48" s="772">
        <v>0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954FAD4B-F38C-4DF7-A8F7-08E6FC723BC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166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3783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6304885.649999992</v>
      </c>
      <c r="N3" s="70">
        <f>SUBTOTAL(9,N7:N1048576)</f>
        <v>12485</v>
      </c>
      <c r="O3" s="70">
        <f>SUBTOTAL(9,O7:O1048576)</f>
        <v>4108</v>
      </c>
      <c r="P3" s="70">
        <f>SUBTOTAL(9,P7:P1048576)</f>
        <v>4545894.3099999959</v>
      </c>
      <c r="Q3" s="71">
        <f>IF(M3=0,0,P3/M3)</f>
        <v>0.7210113810708052</v>
      </c>
      <c r="R3" s="70">
        <f>SUBTOTAL(9,R7:R1048576)</f>
        <v>8156</v>
      </c>
      <c r="S3" s="71">
        <f>IF(N3=0,0,R3/N3)</f>
        <v>0.65326391670004003</v>
      </c>
      <c r="T3" s="70">
        <f>SUBTOTAL(9,T7:T1048576)</f>
        <v>2673</v>
      </c>
      <c r="U3" s="72">
        <f>IF(O3=0,0,T3/O3)</f>
        <v>0.65068159688412852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7</v>
      </c>
      <c r="B7" s="807" t="s">
        <v>2407</v>
      </c>
      <c r="C7" s="807" t="s">
        <v>2411</v>
      </c>
      <c r="D7" s="808" t="s">
        <v>3781</v>
      </c>
      <c r="E7" s="809" t="s">
        <v>2419</v>
      </c>
      <c r="F7" s="807" t="s">
        <v>2408</v>
      </c>
      <c r="G7" s="807" t="s">
        <v>2462</v>
      </c>
      <c r="H7" s="807" t="s">
        <v>673</v>
      </c>
      <c r="I7" s="807" t="s">
        <v>2463</v>
      </c>
      <c r="J7" s="807" t="s">
        <v>2130</v>
      </c>
      <c r="K7" s="807" t="s">
        <v>2464</v>
      </c>
      <c r="L7" s="810">
        <v>119.7</v>
      </c>
      <c r="M7" s="810">
        <v>239.4</v>
      </c>
      <c r="N7" s="807">
        <v>2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7</v>
      </c>
      <c r="B8" s="822" t="s">
        <v>2407</v>
      </c>
      <c r="C8" s="822" t="s">
        <v>2411</v>
      </c>
      <c r="D8" s="823" t="s">
        <v>3781</v>
      </c>
      <c r="E8" s="824" t="s">
        <v>2419</v>
      </c>
      <c r="F8" s="822" t="s">
        <v>2408</v>
      </c>
      <c r="G8" s="822" t="s">
        <v>2465</v>
      </c>
      <c r="H8" s="822" t="s">
        <v>329</v>
      </c>
      <c r="I8" s="822" t="s">
        <v>2466</v>
      </c>
      <c r="J8" s="822" t="s">
        <v>2467</v>
      </c>
      <c r="K8" s="822" t="s">
        <v>2468</v>
      </c>
      <c r="L8" s="825">
        <v>23.51</v>
      </c>
      <c r="M8" s="825">
        <v>23.51</v>
      </c>
      <c r="N8" s="822">
        <v>1</v>
      </c>
      <c r="O8" s="826">
        <v>1</v>
      </c>
      <c r="P8" s="825">
        <v>23.51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7</v>
      </c>
      <c r="B9" s="822" t="s">
        <v>2407</v>
      </c>
      <c r="C9" s="822" t="s">
        <v>2411</v>
      </c>
      <c r="D9" s="823" t="s">
        <v>3781</v>
      </c>
      <c r="E9" s="824" t="s">
        <v>2419</v>
      </c>
      <c r="F9" s="822" t="s">
        <v>2408</v>
      </c>
      <c r="G9" s="822" t="s">
        <v>2469</v>
      </c>
      <c r="H9" s="822" t="s">
        <v>329</v>
      </c>
      <c r="I9" s="822" t="s">
        <v>2470</v>
      </c>
      <c r="J9" s="822" t="s">
        <v>2471</v>
      </c>
      <c r="K9" s="822" t="s">
        <v>2472</v>
      </c>
      <c r="L9" s="825">
        <v>176.32</v>
      </c>
      <c r="M9" s="825">
        <v>176.32</v>
      </c>
      <c r="N9" s="822">
        <v>1</v>
      </c>
      <c r="O9" s="826">
        <v>0.5</v>
      </c>
      <c r="P9" s="825">
        <v>176.32</v>
      </c>
      <c r="Q9" s="827">
        <v>1</v>
      </c>
      <c r="R9" s="822">
        <v>1</v>
      </c>
      <c r="S9" s="827">
        <v>1</v>
      </c>
      <c r="T9" s="826">
        <v>0.5</v>
      </c>
      <c r="U9" s="828">
        <v>1</v>
      </c>
    </row>
    <row r="10" spans="1:21" ht="14.45" customHeight="1" x14ac:dyDescent="0.2">
      <c r="A10" s="821">
        <v>7</v>
      </c>
      <c r="B10" s="822" t="s">
        <v>2407</v>
      </c>
      <c r="C10" s="822" t="s">
        <v>2411</v>
      </c>
      <c r="D10" s="823" t="s">
        <v>3781</v>
      </c>
      <c r="E10" s="824" t="s">
        <v>2419</v>
      </c>
      <c r="F10" s="822" t="s">
        <v>2408</v>
      </c>
      <c r="G10" s="822" t="s">
        <v>2473</v>
      </c>
      <c r="H10" s="822" t="s">
        <v>673</v>
      </c>
      <c r="I10" s="822" t="s">
        <v>2012</v>
      </c>
      <c r="J10" s="822" t="s">
        <v>2008</v>
      </c>
      <c r="K10" s="822" t="s">
        <v>2013</v>
      </c>
      <c r="L10" s="825">
        <v>102.93</v>
      </c>
      <c r="M10" s="825">
        <v>102.93</v>
      </c>
      <c r="N10" s="822">
        <v>1</v>
      </c>
      <c r="O10" s="826">
        <v>1</v>
      </c>
      <c r="P10" s="825">
        <v>102.93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7</v>
      </c>
      <c r="B11" s="822" t="s">
        <v>2407</v>
      </c>
      <c r="C11" s="822" t="s">
        <v>2411</v>
      </c>
      <c r="D11" s="823" t="s">
        <v>3781</v>
      </c>
      <c r="E11" s="824" t="s">
        <v>2419</v>
      </c>
      <c r="F11" s="822" t="s">
        <v>2408</v>
      </c>
      <c r="G11" s="822" t="s">
        <v>2474</v>
      </c>
      <c r="H11" s="822" t="s">
        <v>329</v>
      </c>
      <c r="I11" s="822" t="s">
        <v>2475</v>
      </c>
      <c r="J11" s="822" t="s">
        <v>2476</v>
      </c>
      <c r="K11" s="822" t="s">
        <v>2477</v>
      </c>
      <c r="L11" s="825">
        <v>416.24</v>
      </c>
      <c r="M11" s="825">
        <v>416.24</v>
      </c>
      <c r="N11" s="822">
        <v>1</v>
      </c>
      <c r="O11" s="826">
        <v>0.5</v>
      </c>
      <c r="P11" s="825">
        <v>416.24</v>
      </c>
      <c r="Q11" s="827">
        <v>1</v>
      </c>
      <c r="R11" s="822">
        <v>1</v>
      </c>
      <c r="S11" s="827">
        <v>1</v>
      </c>
      <c r="T11" s="826">
        <v>0.5</v>
      </c>
      <c r="U11" s="828">
        <v>1</v>
      </c>
    </row>
    <row r="12" spans="1:21" ht="14.45" customHeight="1" x14ac:dyDescent="0.2">
      <c r="A12" s="821">
        <v>7</v>
      </c>
      <c r="B12" s="822" t="s">
        <v>2407</v>
      </c>
      <c r="C12" s="822" t="s">
        <v>2411</v>
      </c>
      <c r="D12" s="823" t="s">
        <v>3781</v>
      </c>
      <c r="E12" s="824" t="s">
        <v>2421</v>
      </c>
      <c r="F12" s="822" t="s">
        <v>2408</v>
      </c>
      <c r="G12" s="822" t="s">
        <v>2478</v>
      </c>
      <c r="H12" s="822" t="s">
        <v>329</v>
      </c>
      <c r="I12" s="822" t="s">
        <v>2479</v>
      </c>
      <c r="J12" s="822" t="s">
        <v>2480</v>
      </c>
      <c r="K12" s="822" t="s">
        <v>2481</v>
      </c>
      <c r="L12" s="825">
        <v>70.48</v>
      </c>
      <c r="M12" s="825">
        <v>211.44</v>
      </c>
      <c r="N12" s="822">
        <v>3</v>
      </c>
      <c r="O12" s="826">
        <v>0.5</v>
      </c>
      <c r="P12" s="825">
        <v>211.44</v>
      </c>
      <c r="Q12" s="827">
        <v>1</v>
      </c>
      <c r="R12" s="822">
        <v>3</v>
      </c>
      <c r="S12" s="827">
        <v>1</v>
      </c>
      <c r="T12" s="826">
        <v>0.5</v>
      </c>
      <c r="U12" s="828">
        <v>1</v>
      </c>
    </row>
    <row r="13" spans="1:21" ht="14.45" customHeight="1" x14ac:dyDescent="0.2">
      <c r="A13" s="821">
        <v>7</v>
      </c>
      <c r="B13" s="822" t="s">
        <v>2407</v>
      </c>
      <c r="C13" s="822" t="s">
        <v>2411</v>
      </c>
      <c r="D13" s="823" t="s">
        <v>3781</v>
      </c>
      <c r="E13" s="824" t="s">
        <v>2421</v>
      </c>
      <c r="F13" s="822" t="s">
        <v>2408</v>
      </c>
      <c r="G13" s="822" t="s">
        <v>2462</v>
      </c>
      <c r="H13" s="822" t="s">
        <v>673</v>
      </c>
      <c r="I13" s="822" t="s">
        <v>2129</v>
      </c>
      <c r="J13" s="822" t="s">
        <v>2130</v>
      </c>
      <c r="K13" s="822" t="s">
        <v>2131</v>
      </c>
      <c r="L13" s="825">
        <v>119.7</v>
      </c>
      <c r="M13" s="825">
        <v>359.1</v>
      </c>
      <c r="N13" s="822">
        <v>3</v>
      </c>
      <c r="O13" s="826">
        <v>0.5</v>
      </c>
      <c r="P13" s="825">
        <v>359.1</v>
      </c>
      <c r="Q13" s="827">
        <v>1</v>
      </c>
      <c r="R13" s="822">
        <v>3</v>
      </c>
      <c r="S13" s="827">
        <v>1</v>
      </c>
      <c r="T13" s="826">
        <v>0.5</v>
      </c>
      <c r="U13" s="828">
        <v>1</v>
      </c>
    </row>
    <row r="14" spans="1:21" ht="14.45" customHeight="1" x14ac:dyDescent="0.2">
      <c r="A14" s="821">
        <v>7</v>
      </c>
      <c r="B14" s="822" t="s">
        <v>2407</v>
      </c>
      <c r="C14" s="822" t="s">
        <v>2411</v>
      </c>
      <c r="D14" s="823" t="s">
        <v>3781</v>
      </c>
      <c r="E14" s="824" t="s">
        <v>2421</v>
      </c>
      <c r="F14" s="822" t="s">
        <v>2408</v>
      </c>
      <c r="G14" s="822" t="s">
        <v>2482</v>
      </c>
      <c r="H14" s="822" t="s">
        <v>329</v>
      </c>
      <c r="I14" s="822" t="s">
        <v>2483</v>
      </c>
      <c r="J14" s="822" t="s">
        <v>2484</v>
      </c>
      <c r="K14" s="822" t="s">
        <v>2485</v>
      </c>
      <c r="L14" s="825">
        <v>128.55000000000001</v>
      </c>
      <c r="M14" s="825">
        <v>514.20000000000005</v>
      </c>
      <c r="N14" s="822">
        <v>4</v>
      </c>
      <c r="O14" s="826">
        <v>1.5</v>
      </c>
      <c r="P14" s="825">
        <v>514.20000000000005</v>
      </c>
      <c r="Q14" s="827">
        <v>1</v>
      </c>
      <c r="R14" s="822">
        <v>4</v>
      </c>
      <c r="S14" s="827">
        <v>1</v>
      </c>
      <c r="T14" s="826">
        <v>1.5</v>
      </c>
      <c r="U14" s="828">
        <v>1</v>
      </c>
    </row>
    <row r="15" spans="1:21" ht="14.45" customHeight="1" x14ac:dyDescent="0.2">
      <c r="A15" s="821">
        <v>7</v>
      </c>
      <c r="B15" s="822" t="s">
        <v>2407</v>
      </c>
      <c r="C15" s="822" t="s">
        <v>2411</v>
      </c>
      <c r="D15" s="823" t="s">
        <v>3781</v>
      </c>
      <c r="E15" s="824" t="s">
        <v>2421</v>
      </c>
      <c r="F15" s="822" t="s">
        <v>2408</v>
      </c>
      <c r="G15" s="822" t="s">
        <v>2486</v>
      </c>
      <c r="H15" s="822" t="s">
        <v>329</v>
      </c>
      <c r="I15" s="822" t="s">
        <v>2487</v>
      </c>
      <c r="J15" s="822" t="s">
        <v>827</v>
      </c>
      <c r="K15" s="822" t="s">
        <v>828</v>
      </c>
      <c r="L15" s="825">
        <v>117.03</v>
      </c>
      <c r="M15" s="825">
        <v>117.03</v>
      </c>
      <c r="N15" s="822">
        <v>1</v>
      </c>
      <c r="O15" s="826">
        <v>0.5</v>
      </c>
      <c r="P15" s="825">
        <v>117.03</v>
      </c>
      <c r="Q15" s="827">
        <v>1</v>
      </c>
      <c r="R15" s="822">
        <v>1</v>
      </c>
      <c r="S15" s="827">
        <v>1</v>
      </c>
      <c r="T15" s="826">
        <v>0.5</v>
      </c>
      <c r="U15" s="828">
        <v>1</v>
      </c>
    </row>
    <row r="16" spans="1:21" ht="14.45" customHeight="1" x14ac:dyDescent="0.2">
      <c r="A16" s="821">
        <v>7</v>
      </c>
      <c r="B16" s="822" t="s">
        <v>2407</v>
      </c>
      <c r="C16" s="822" t="s">
        <v>2411</v>
      </c>
      <c r="D16" s="823" t="s">
        <v>3781</v>
      </c>
      <c r="E16" s="824" t="s">
        <v>2421</v>
      </c>
      <c r="F16" s="822" t="s">
        <v>2408</v>
      </c>
      <c r="G16" s="822" t="s">
        <v>2488</v>
      </c>
      <c r="H16" s="822" t="s">
        <v>329</v>
      </c>
      <c r="I16" s="822" t="s">
        <v>2489</v>
      </c>
      <c r="J16" s="822" t="s">
        <v>2490</v>
      </c>
      <c r="K16" s="822" t="s">
        <v>2491</v>
      </c>
      <c r="L16" s="825">
        <v>273.33</v>
      </c>
      <c r="M16" s="825">
        <v>546.66</v>
      </c>
      <c r="N16" s="822">
        <v>2</v>
      </c>
      <c r="O16" s="826">
        <v>2</v>
      </c>
      <c r="P16" s="825">
        <v>546.66</v>
      </c>
      <c r="Q16" s="827">
        <v>1</v>
      </c>
      <c r="R16" s="822">
        <v>2</v>
      </c>
      <c r="S16" s="827">
        <v>1</v>
      </c>
      <c r="T16" s="826">
        <v>2</v>
      </c>
      <c r="U16" s="828">
        <v>1</v>
      </c>
    </row>
    <row r="17" spans="1:21" ht="14.45" customHeight="1" x14ac:dyDescent="0.2">
      <c r="A17" s="821">
        <v>7</v>
      </c>
      <c r="B17" s="822" t="s">
        <v>2407</v>
      </c>
      <c r="C17" s="822" t="s">
        <v>2411</v>
      </c>
      <c r="D17" s="823" t="s">
        <v>3781</v>
      </c>
      <c r="E17" s="824" t="s">
        <v>2421</v>
      </c>
      <c r="F17" s="822" t="s">
        <v>2408</v>
      </c>
      <c r="G17" s="822" t="s">
        <v>2492</v>
      </c>
      <c r="H17" s="822" t="s">
        <v>329</v>
      </c>
      <c r="I17" s="822" t="s">
        <v>2493</v>
      </c>
      <c r="J17" s="822" t="s">
        <v>1172</v>
      </c>
      <c r="K17" s="822" t="s">
        <v>2494</v>
      </c>
      <c r="L17" s="825">
        <v>178.94</v>
      </c>
      <c r="M17" s="825">
        <v>536.81999999999994</v>
      </c>
      <c r="N17" s="822">
        <v>3</v>
      </c>
      <c r="O17" s="826">
        <v>0.5</v>
      </c>
      <c r="P17" s="825">
        <v>536.81999999999994</v>
      </c>
      <c r="Q17" s="827">
        <v>1</v>
      </c>
      <c r="R17" s="822">
        <v>3</v>
      </c>
      <c r="S17" s="827">
        <v>1</v>
      </c>
      <c r="T17" s="826">
        <v>0.5</v>
      </c>
      <c r="U17" s="828">
        <v>1</v>
      </c>
    </row>
    <row r="18" spans="1:21" ht="14.45" customHeight="1" x14ac:dyDescent="0.2">
      <c r="A18" s="821">
        <v>7</v>
      </c>
      <c r="B18" s="822" t="s">
        <v>2407</v>
      </c>
      <c r="C18" s="822" t="s">
        <v>2411</v>
      </c>
      <c r="D18" s="823" t="s">
        <v>3781</v>
      </c>
      <c r="E18" s="824" t="s">
        <v>2421</v>
      </c>
      <c r="F18" s="822" t="s">
        <v>2408</v>
      </c>
      <c r="G18" s="822" t="s">
        <v>2495</v>
      </c>
      <c r="H18" s="822" t="s">
        <v>329</v>
      </c>
      <c r="I18" s="822" t="s">
        <v>2496</v>
      </c>
      <c r="J18" s="822" t="s">
        <v>2497</v>
      </c>
      <c r="K18" s="822" t="s">
        <v>2498</v>
      </c>
      <c r="L18" s="825">
        <v>73.989999999999995</v>
      </c>
      <c r="M18" s="825">
        <v>147.97999999999999</v>
      </c>
      <c r="N18" s="822">
        <v>2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7</v>
      </c>
      <c r="B19" s="822" t="s">
        <v>2407</v>
      </c>
      <c r="C19" s="822" t="s">
        <v>2411</v>
      </c>
      <c r="D19" s="823" t="s">
        <v>3781</v>
      </c>
      <c r="E19" s="824" t="s">
        <v>2421</v>
      </c>
      <c r="F19" s="822" t="s">
        <v>2408</v>
      </c>
      <c r="G19" s="822" t="s">
        <v>2499</v>
      </c>
      <c r="H19" s="822" t="s">
        <v>329</v>
      </c>
      <c r="I19" s="822" t="s">
        <v>2500</v>
      </c>
      <c r="J19" s="822" t="s">
        <v>2501</v>
      </c>
      <c r="K19" s="822" t="s">
        <v>2502</v>
      </c>
      <c r="L19" s="825">
        <v>73.150000000000006</v>
      </c>
      <c r="M19" s="825">
        <v>219.45000000000002</v>
      </c>
      <c r="N19" s="822">
        <v>3</v>
      </c>
      <c r="O19" s="826">
        <v>0.5</v>
      </c>
      <c r="P19" s="825">
        <v>219.45000000000002</v>
      </c>
      <c r="Q19" s="827">
        <v>1</v>
      </c>
      <c r="R19" s="822">
        <v>3</v>
      </c>
      <c r="S19" s="827">
        <v>1</v>
      </c>
      <c r="T19" s="826">
        <v>0.5</v>
      </c>
      <c r="U19" s="828">
        <v>1</v>
      </c>
    </row>
    <row r="20" spans="1:21" ht="14.45" customHeight="1" x14ac:dyDescent="0.2">
      <c r="A20" s="821">
        <v>7</v>
      </c>
      <c r="B20" s="822" t="s">
        <v>2407</v>
      </c>
      <c r="C20" s="822" t="s">
        <v>2411</v>
      </c>
      <c r="D20" s="823" t="s">
        <v>3781</v>
      </c>
      <c r="E20" s="824" t="s">
        <v>2421</v>
      </c>
      <c r="F20" s="822" t="s">
        <v>2408</v>
      </c>
      <c r="G20" s="822" t="s">
        <v>2503</v>
      </c>
      <c r="H20" s="822" t="s">
        <v>329</v>
      </c>
      <c r="I20" s="822" t="s">
        <v>2504</v>
      </c>
      <c r="J20" s="822" t="s">
        <v>1295</v>
      </c>
      <c r="K20" s="822" t="s">
        <v>2505</v>
      </c>
      <c r="L20" s="825">
        <v>90.95</v>
      </c>
      <c r="M20" s="825">
        <v>181.9</v>
      </c>
      <c r="N20" s="822">
        <v>2</v>
      </c>
      <c r="O20" s="826">
        <v>1</v>
      </c>
      <c r="P20" s="825">
        <v>181.9</v>
      </c>
      <c r="Q20" s="827">
        <v>1</v>
      </c>
      <c r="R20" s="822">
        <v>2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7</v>
      </c>
      <c r="B21" s="822" t="s">
        <v>2407</v>
      </c>
      <c r="C21" s="822" t="s">
        <v>2411</v>
      </c>
      <c r="D21" s="823" t="s">
        <v>3781</v>
      </c>
      <c r="E21" s="824" t="s">
        <v>2421</v>
      </c>
      <c r="F21" s="822" t="s">
        <v>2408</v>
      </c>
      <c r="G21" s="822" t="s">
        <v>2506</v>
      </c>
      <c r="H21" s="822" t="s">
        <v>329</v>
      </c>
      <c r="I21" s="822" t="s">
        <v>2507</v>
      </c>
      <c r="J21" s="822" t="s">
        <v>1123</v>
      </c>
      <c r="K21" s="822" t="s">
        <v>2508</v>
      </c>
      <c r="L21" s="825">
        <v>35.25</v>
      </c>
      <c r="M21" s="825">
        <v>105.75</v>
      </c>
      <c r="N21" s="822">
        <v>3</v>
      </c>
      <c r="O21" s="826">
        <v>0.5</v>
      </c>
      <c r="P21" s="825">
        <v>105.75</v>
      </c>
      <c r="Q21" s="827">
        <v>1</v>
      </c>
      <c r="R21" s="822">
        <v>3</v>
      </c>
      <c r="S21" s="827">
        <v>1</v>
      </c>
      <c r="T21" s="826">
        <v>0.5</v>
      </c>
      <c r="U21" s="828">
        <v>1</v>
      </c>
    </row>
    <row r="22" spans="1:21" ht="14.45" customHeight="1" x14ac:dyDescent="0.2">
      <c r="A22" s="821">
        <v>7</v>
      </c>
      <c r="B22" s="822" t="s">
        <v>2407</v>
      </c>
      <c r="C22" s="822" t="s">
        <v>2411</v>
      </c>
      <c r="D22" s="823" t="s">
        <v>3781</v>
      </c>
      <c r="E22" s="824" t="s">
        <v>2421</v>
      </c>
      <c r="F22" s="822" t="s">
        <v>2408</v>
      </c>
      <c r="G22" s="822" t="s">
        <v>2509</v>
      </c>
      <c r="H22" s="822" t="s">
        <v>329</v>
      </c>
      <c r="I22" s="822" t="s">
        <v>2510</v>
      </c>
      <c r="J22" s="822" t="s">
        <v>2511</v>
      </c>
      <c r="K22" s="822" t="s">
        <v>2512</v>
      </c>
      <c r="L22" s="825">
        <v>218.62</v>
      </c>
      <c r="M22" s="825">
        <v>218.62</v>
      </c>
      <c r="N22" s="822">
        <v>1</v>
      </c>
      <c r="O22" s="826">
        <v>0.5</v>
      </c>
      <c r="P22" s="825">
        <v>218.62</v>
      </c>
      <c r="Q22" s="827">
        <v>1</v>
      </c>
      <c r="R22" s="822">
        <v>1</v>
      </c>
      <c r="S22" s="827">
        <v>1</v>
      </c>
      <c r="T22" s="826">
        <v>0.5</v>
      </c>
      <c r="U22" s="828">
        <v>1</v>
      </c>
    </row>
    <row r="23" spans="1:21" ht="14.45" customHeight="1" x14ac:dyDescent="0.2">
      <c r="A23" s="821">
        <v>7</v>
      </c>
      <c r="B23" s="822" t="s">
        <v>2407</v>
      </c>
      <c r="C23" s="822" t="s">
        <v>2411</v>
      </c>
      <c r="D23" s="823" t="s">
        <v>3781</v>
      </c>
      <c r="E23" s="824" t="s">
        <v>2421</v>
      </c>
      <c r="F23" s="822" t="s">
        <v>2408</v>
      </c>
      <c r="G23" s="822" t="s">
        <v>2513</v>
      </c>
      <c r="H23" s="822" t="s">
        <v>329</v>
      </c>
      <c r="I23" s="822" t="s">
        <v>2514</v>
      </c>
      <c r="J23" s="822" t="s">
        <v>724</v>
      </c>
      <c r="K23" s="822" t="s">
        <v>2515</v>
      </c>
      <c r="L23" s="825">
        <v>127.91</v>
      </c>
      <c r="M23" s="825">
        <v>255.82</v>
      </c>
      <c r="N23" s="822">
        <v>2</v>
      </c>
      <c r="O23" s="826">
        <v>1</v>
      </c>
      <c r="P23" s="825">
        <v>255.82</v>
      </c>
      <c r="Q23" s="827">
        <v>1</v>
      </c>
      <c r="R23" s="822">
        <v>2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7</v>
      </c>
      <c r="B24" s="822" t="s">
        <v>2407</v>
      </c>
      <c r="C24" s="822" t="s">
        <v>2411</v>
      </c>
      <c r="D24" s="823" t="s">
        <v>3781</v>
      </c>
      <c r="E24" s="824" t="s">
        <v>2421</v>
      </c>
      <c r="F24" s="822" t="s">
        <v>2408</v>
      </c>
      <c r="G24" s="822" t="s">
        <v>2516</v>
      </c>
      <c r="H24" s="822" t="s">
        <v>329</v>
      </c>
      <c r="I24" s="822" t="s">
        <v>2517</v>
      </c>
      <c r="J24" s="822" t="s">
        <v>821</v>
      </c>
      <c r="K24" s="822" t="s">
        <v>2518</v>
      </c>
      <c r="L24" s="825">
        <v>0</v>
      </c>
      <c r="M24" s="825">
        <v>0</v>
      </c>
      <c r="N24" s="822">
        <v>2</v>
      </c>
      <c r="O24" s="826">
        <v>1</v>
      </c>
      <c r="P24" s="825">
        <v>0</v>
      </c>
      <c r="Q24" s="827"/>
      <c r="R24" s="822">
        <v>2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7</v>
      </c>
      <c r="B25" s="822" t="s">
        <v>2407</v>
      </c>
      <c r="C25" s="822" t="s">
        <v>2411</v>
      </c>
      <c r="D25" s="823" t="s">
        <v>3781</v>
      </c>
      <c r="E25" s="824" t="s">
        <v>2421</v>
      </c>
      <c r="F25" s="822" t="s">
        <v>2408</v>
      </c>
      <c r="G25" s="822" t="s">
        <v>2519</v>
      </c>
      <c r="H25" s="822" t="s">
        <v>329</v>
      </c>
      <c r="I25" s="822" t="s">
        <v>2520</v>
      </c>
      <c r="J25" s="822" t="s">
        <v>2521</v>
      </c>
      <c r="K25" s="822" t="s">
        <v>2013</v>
      </c>
      <c r="L25" s="825">
        <v>205.84</v>
      </c>
      <c r="M25" s="825">
        <v>205.84</v>
      </c>
      <c r="N25" s="822">
        <v>1</v>
      </c>
      <c r="O25" s="826">
        <v>0.5</v>
      </c>
      <c r="P25" s="825">
        <v>205.84</v>
      </c>
      <c r="Q25" s="827">
        <v>1</v>
      </c>
      <c r="R25" s="822">
        <v>1</v>
      </c>
      <c r="S25" s="827">
        <v>1</v>
      </c>
      <c r="T25" s="826">
        <v>0.5</v>
      </c>
      <c r="U25" s="828">
        <v>1</v>
      </c>
    </row>
    <row r="26" spans="1:21" ht="14.45" customHeight="1" x14ac:dyDescent="0.2">
      <c r="A26" s="821">
        <v>7</v>
      </c>
      <c r="B26" s="822" t="s">
        <v>2407</v>
      </c>
      <c r="C26" s="822" t="s">
        <v>2411</v>
      </c>
      <c r="D26" s="823" t="s">
        <v>3781</v>
      </c>
      <c r="E26" s="824" t="s">
        <v>2421</v>
      </c>
      <c r="F26" s="822" t="s">
        <v>2408</v>
      </c>
      <c r="G26" s="822" t="s">
        <v>2522</v>
      </c>
      <c r="H26" s="822" t="s">
        <v>329</v>
      </c>
      <c r="I26" s="822" t="s">
        <v>2523</v>
      </c>
      <c r="J26" s="822" t="s">
        <v>2524</v>
      </c>
      <c r="K26" s="822" t="s">
        <v>2525</v>
      </c>
      <c r="L26" s="825">
        <v>0</v>
      </c>
      <c r="M26" s="825">
        <v>0</v>
      </c>
      <c r="N26" s="822">
        <v>2</v>
      </c>
      <c r="O26" s="826">
        <v>0.5</v>
      </c>
      <c r="P26" s="825">
        <v>0</v>
      </c>
      <c r="Q26" s="827"/>
      <c r="R26" s="822">
        <v>2</v>
      </c>
      <c r="S26" s="827">
        <v>1</v>
      </c>
      <c r="T26" s="826">
        <v>0.5</v>
      </c>
      <c r="U26" s="828">
        <v>1</v>
      </c>
    </row>
    <row r="27" spans="1:21" ht="14.45" customHeight="1" x14ac:dyDescent="0.2">
      <c r="A27" s="821">
        <v>7</v>
      </c>
      <c r="B27" s="822" t="s">
        <v>2407</v>
      </c>
      <c r="C27" s="822" t="s">
        <v>2411</v>
      </c>
      <c r="D27" s="823" t="s">
        <v>3781</v>
      </c>
      <c r="E27" s="824" t="s">
        <v>2421</v>
      </c>
      <c r="F27" s="822" t="s">
        <v>2408</v>
      </c>
      <c r="G27" s="822" t="s">
        <v>2526</v>
      </c>
      <c r="H27" s="822" t="s">
        <v>329</v>
      </c>
      <c r="I27" s="822" t="s">
        <v>2527</v>
      </c>
      <c r="J27" s="822" t="s">
        <v>2528</v>
      </c>
      <c r="K27" s="822" t="s">
        <v>2529</v>
      </c>
      <c r="L27" s="825">
        <v>387.73</v>
      </c>
      <c r="M27" s="825">
        <v>775.46</v>
      </c>
      <c r="N27" s="822">
        <v>2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7</v>
      </c>
      <c r="B28" s="822" t="s">
        <v>2407</v>
      </c>
      <c r="C28" s="822" t="s">
        <v>2411</v>
      </c>
      <c r="D28" s="823" t="s">
        <v>3781</v>
      </c>
      <c r="E28" s="824" t="s">
        <v>2421</v>
      </c>
      <c r="F28" s="822" t="s">
        <v>2408</v>
      </c>
      <c r="G28" s="822" t="s">
        <v>2530</v>
      </c>
      <c r="H28" s="822" t="s">
        <v>673</v>
      </c>
      <c r="I28" s="822" t="s">
        <v>2230</v>
      </c>
      <c r="J28" s="822" t="s">
        <v>1322</v>
      </c>
      <c r="K28" s="822" t="s">
        <v>2231</v>
      </c>
      <c r="L28" s="825">
        <v>0</v>
      </c>
      <c r="M28" s="825">
        <v>0</v>
      </c>
      <c r="N28" s="822">
        <v>1</v>
      </c>
      <c r="O28" s="826">
        <v>1</v>
      </c>
      <c r="P28" s="825">
        <v>0</v>
      </c>
      <c r="Q28" s="827"/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7</v>
      </c>
      <c r="B29" s="822" t="s">
        <v>2407</v>
      </c>
      <c r="C29" s="822" t="s">
        <v>2411</v>
      </c>
      <c r="D29" s="823" t="s">
        <v>3781</v>
      </c>
      <c r="E29" s="824" t="s">
        <v>2421</v>
      </c>
      <c r="F29" s="822" t="s">
        <v>2408</v>
      </c>
      <c r="G29" s="822" t="s">
        <v>2531</v>
      </c>
      <c r="H29" s="822" t="s">
        <v>329</v>
      </c>
      <c r="I29" s="822" t="s">
        <v>2532</v>
      </c>
      <c r="J29" s="822" t="s">
        <v>2533</v>
      </c>
      <c r="K29" s="822" t="s">
        <v>2534</v>
      </c>
      <c r="L29" s="825">
        <v>2185.59</v>
      </c>
      <c r="M29" s="825">
        <v>4371.18</v>
      </c>
      <c r="N29" s="822">
        <v>2</v>
      </c>
      <c r="O29" s="826">
        <v>1.5</v>
      </c>
      <c r="P29" s="825">
        <v>4371.18</v>
      </c>
      <c r="Q29" s="827">
        <v>1</v>
      </c>
      <c r="R29" s="822">
        <v>2</v>
      </c>
      <c r="S29" s="827">
        <v>1</v>
      </c>
      <c r="T29" s="826">
        <v>1.5</v>
      </c>
      <c r="U29" s="828">
        <v>1</v>
      </c>
    </row>
    <row r="30" spans="1:21" ht="14.45" customHeight="1" x14ac:dyDescent="0.2">
      <c r="A30" s="821">
        <v>7</v>
      </c>
      <c r="B30" s="822" t="s">
        <v>2407</v>
      </c>
      <c r="C30" s="822" t="s">
        <v>2411</v>
      </c>
      <c r="D30" s="823" t="s">
        <v>3781</v>
      </c>
      <c r="E30" s="824" t="s">
        <v>2421</v>
      </c>
      <c r="F30" s="822" t="s">
        <v>2408</v>
      </c>
      <c r="G30" s="822" t="s">
        <v>2535</v>
      </c>
      <c r="H30" s="822" t="s">
        <v>329</v>
      </c>
      <c r="I30" s="822" t="s">
        <v>2536</v>
      </c>
      <c r="J30" s="822" t="s">
        <v>2537</v>
      </c>
      <c r="K30" s="822" t="s">
        <v>2538</v>
      </c>
      <c r="L30" s="825">
        <v>239.96</v>
      </c>
      <c r="M30" s="825">
        <v>479.92</v>
      </c>
      <c r="N30" s="822">
        <v>2</v>
      </c>
      <c r="O30" s="826">
        <v>1</v>
      </c>
      <c r="P30" s="825">
        <v>479.92</v>
      </c>
      <c r="Q30" s="827">
        <v>1</v>
      </c>
      <c r="R30" s="822">
        <v>2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7</v>
      </c>
      <c r="B31" s="822" t="s">
        <v>2407</v>
      </c>
      <c r="C31" s="822" t="s">
        <v>2411</v>
      </c>
      <c r="D31" s="823" t="s">
        <v>3781</v>
      </c>
      <c r="E31" s="824" t="s">
        <v>2421</v>
      </c>
      <c r="F31" s="822" t="s">
        <v>2408</v>
      </c>
      <c r="G31" s="822" t="s">
        <v>2539</v>
      </c>
      <c r="H31" s="822" t="s">
        <v>329</v>
      </c>
      <c r="I31" s="822" t="s">
        <v>2540</v>
      </c>
      <c r="J31" s="822" t="s">
        <v>1089</v>
      </c>
      <c r="K31" s="822" t="s">
        <v>1090</v>
      </c>
      <c r="L31" s="825">
        <v>121.92</v>
      </c>
      <c r="M31" s="825">
        <v>365.76</v>
      </c>
      <c r="N31" s="822">
        <v>3</v>
      </c>
      <c r="O31" s="826">
        <v>0.5</v>
      </c>
      <c r="P31" s="825">
        <v>365.76</v>
      </c>
      <c r="Q31" s="827">
        <v>1</v>
      </c>
      <c r="R31" s="822">
        <v>3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7</v>
      </c>
      <c r="B32" s="822" t="s">
        <v>2407</v>
      </c>
      <c r="C32" s="822" t="s">
        <v>2411</v>
      </c>
      <c r="D32" s="823" t="s">
        <v>3781</v>
      </c>
      <c r="E32" s="824" t="s">
        <v>2426</v>
      </c>
      <c r="F32" s="822" t="s">
        <v>2408</v>
      </c>
      <c r="G32" s="822" t="s">
        <v>2541</v>
      </c>
      <c r="H32" s="822" t="s">
        <v>329</v>
      </c>
      <c r="I32" s="822" t="s">
        <v>2542</v>
      </c>
      <c r="J32" s="822" t="s">
        <v>2543</v>
      </c>
      <c r="K32" s="822" t="s">
        <v>2544</v>
      </c>
      <c r="L32" s="825">
        <v>97.96</v>
      </c>
      <c r="M32" s="825">
        <v>97.96</v>
      </c>
      <c r="N32" s="822">
        <v>1</v>
      </c>
      <c r="O32" s="826">
        <v>1</v>
      </c>
      <c r="P32" s="825">
        <v>97.96</v>
      </c>
      <c r="Q32" s="827">
        <v>1</v>
      </c>
      <c r="R32" s="822">
        <v>1</v>
      </c>
      <c r="S32" s="827">
        <v>1</v>
      </c>
      <c r="T32" s="826">
        <v>1</v>
      </c>
      <c r="U32" s="828">
        <v>1</v>
      </c>
    </row>
    <row r="33" spans="1:21" ht="14.45" customHeight="1" x14ac:dyDescent="0.2">
      <c r="A33" s="821">
        <v>7</v>
      </c>
      <c r="B33" s="822" t="s">
        <v>2407</v>
      </c>
      <c r="C33" s="822" t="s">
        <v>2411</v>
      </c>
      <c r="D33" s="823" t="s">
        <v>3781</v>
      </c>
      <c r="E33" s="824" t="s">
        <v>2429</v>
      </c>
      <c r="F33" s="822" t="s">
        <v>2408</v>
      </c>
      <c r="G33" s="822" t="s">
        <v>2545</v>
      </c>
      <c r="H33" s="822" t="s">
        <v>673</v>
      </c>
      <c r="I33" s="822" t="s">
        <v>2223</v>
      </c>
      <c r="J33" s="822" t="s">
        <v>2221</v>
      </c>
      <c r="K33" s="822" t="s">
        <v>2224</v>
      </c>
      <c r="L33" s="825">
        <v>11.71</v>
      </c>
      <c r="M33" s="825">
        <v>11.71</v>
      </c>
      <c r="N33" s="822">
        <v>1</v>
      </c>
      <c r="O33" s="826">
        <v>1</v>
      </c>
      <c r="P33" s="825">
        <v>11.71</v>
      </c>
      <c r="Q33" s="827">
        <v>1</v>
      </c>
      <c r="R33" s="822">
        <v>1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7</v>
      </c>
      <c r="B34" s="822" t="s">
        <v>2407</v>
      </c>
      <c r="C34" s="822" t="s">
        <v>2411</v>
      </c>
      <c r="D34" s="823" t="s">
        <v>3781</v>
      </c>
      <c r="E34" s="824" t="s">
        <v>2429</v>
      </c>
      <c r="F34" s="822" t="s">
        <v>2408</v>
      </c>
      <c r="G34" s="822" t="s">
        <v>2546</v>
      </c>
      <c r="H34" s="822" t="s">
        <v>329</v>
      </c>
      <c r="I34" s="822" t="s">
        <v>2547</v>
      </c>
      <c r="J34" s="822" t="s">
        <v>2548</v>
      </c>
      <c r="K34" s="822" t="s">
        <v>2549</v>
      </c>
      <c r="L34" s="825">
        <v>590.26</v>
      </c>
      <c r="M34" s="825">
        <v>590.26</v>
      </c>
      <c r="N34" s="822">
        <v>1</v>
      </c>
      <c r="O34" s="826">
        <v>1</v>
      </c>
      <c r="P34" s="825">
        <v>590.26</v>
      </c>
      <c r="Q34" s="827">
        <v>1</v>
      </c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7</v>
      </c>
      <c r="B35" s="822" t="s">
        <v>2407</v>
      </c>
      <c r="C35" s="822" t="s">
        <v>2411</v>
      </c>
      <c r="D35" s="823" t="s">
        <v>3781</v>
      </c>
      <c r="E35" s="824" t="s">
        <v>2429</v>
      </c>
      <c r="F35" s="822" t="s">
        <v>2408</v>
      </c>
      <c r="G35" s="822" t="s">
        <v>2550</v>
      </c>
      <c r="H35" s="822" t="s">
        <v>329</v>
      </c>
      <c r="I35" s="822" t="s">
        <v>2551</v>
      </c>
      <c r="J35" s="822" t="s">
        <v>2552</v>
      </c>
      <c r="K35" s="822" t="s">
        <v>780</v>
      </c>
      <c r="L35" s="825">
        <v>46.6</v>
      </c>
      <c r="M35" s="825">
        <v>93.2</v>
      </c>
      <c r="N35" s="822">
        <v>2</v>
      </c>
      <c r="O35" s="826">
        <v>1</v>
      </c>
      <c r="P35" s="825">
        <v>93.2</v>
      </c>
      <c r="Q35" s="827">
        <v>1</v>
      </c>
      <c r="R35" s="822">
        <v>2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7</v>
      </c>
      <c r="B36" s="822" t="s">
        <v>2407</v>
      </c>
      <c r="C36" s="822" t="s">
        <v>2411</v>
      </c>
      <c r="D36" s="823" t="s">
        <v>3781</v>
      </c>
      <c r="E36" s="824" t="s">
        <v>2429</v>
      </c>
      <c r="F36" s="822" t="s">
        <v>2408</v>
      </c>
      <c r="G36" s="822" t="s">
        <v>2462</v>
      </c>
      <c r="H36" s="822" t="s">
        <v>673</v>
      </c>
      <c r="I36" s="822" t="s">
        <v>2129</v>
      </c>
      <c r="J36" s="822" t="s">
        <v>2130</v>
      </c>
      <c r="K36" s="822" t="s">
        <v>2131</v>
      </c>
      <c r="L36" s="825">
        <v>119.7</v>
      </c>
      <c r="M36" s="825">
        <v>718.2</v>
      </c>
      <c r="N36" s="822">
        <v>6</v>
      </c>
      <c r="O36" s="826">
        <v>2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7</v>
      </c>
      <c r="B37" s="822" t="s">
        <v>2407</v>
      </c>
      <c r="C37" s="822" t="s">
        <v>2411</v>
      </c>
      <c r="D37" s="823" t="s">
        <v>3781</v>
      </c>
      <c r="E37" s="824" t="s">
        <v>2429</v>
      </c>
      <c r="F37" s="822" t="s">
        <v>2408</v>
      </c>
      <c r="G37" s="822" t="s">
        <v>2553</v>
      </c>
      <c r="H37" s="822" t="s">
        <v>329</v>
      </c>
      <c r="I37" s="822" t="s">
        <v>2554</v>
      </c>
      <c r="J37" s="822" t="s">
        <v>2555</v>
      </c>
      <c r="K37" s="822" t="s">
        <v>2556</v>
      </c>
      <c r="L37" s="825">
        <v>134.44999999999999</v>
      </c>
      <c r="M37" s="825">
        <v>268.89999999999998</v>
      </c>
      <c r="N37" s="822">
        <v>2</v>
      </c>
      <c r="O37" s="826">
        <v>1</v>
      </c>
      <c r="P37" s="825">
        <v>268.89999999999998</v>
      </c>
      <c r="Q37" s="827">
        <v>1</v>
      </c>
      <c r="R37" s="822">
        <v>2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7</v>
      </c>
      <c r="B38" s="822" t="s">
        <v>2407</v>
      </c>
      <c r="C38" s="822" t="s">
        <v>2411</v>
      </c>
      <c r="D38" s="823" t="s">
        <v>3781</v>
      </c>
      <c r="E38" s="824" t="s">
        <v>2429</v>
      </c>
      <c r="F38" s="822" t="s">
        <v>2408</v>
      </c>
      <c r="G38" s="822" t="s">
        <v>2553</v>
      </c>
      <c r="H38" s="822" t="s">
        <v>329</v>
      </c>
      <c r="I38" s="822" t="s">
        <v>2557</v>
      </c>
      <c r="J38" s="822" t="s">
        <v>2558</v>
      </c>
      <c r="K38" s="822" t="s">
        <v>2556</v>
      </c>
      <c r="L38" s="825">
        <v>134.44999999999999</v>
      </c>
      <c r="M38" s="825">
        <v>537.79999999999995</v>
      </c>
      <c r="N38" s="822">
        <v>4</v>
      </c>
      <c r="O38" s="826">
        <v>2</v>
      </c>
      <c r="P38" s="825">
        <v>537.79999999999995</v>
      </c>
      <c r="Q38" s="827">
        <v>1</v>
      </c>
      <c r="R38" s="822">
        <v>4</v>
      </c>
      <c r="S38" s="827">
        <v>1</v>
      </c>
      <c r="T38" s="826">
        <v>2</v>
      </c>
      <c r="U38" s="828">
        <v>1</v>
      </c>
    </row>
    <row r="39" spans="1:21" ht="14.45" customHeight="1" x14ac:dyDescent="0.2">
      <c r="A39" s="821">
        <v>7</v>
      </c>
      <c r="B39" s="822" t="s">
        <v>2407</v>
      </c>
      <c r="C39" s="822" t="s">
        <v>2411</v>
      </c>
      <c r="D39" s="823" t="s">
        <v>3781</v>
      </c>
      <c r="E39" s="824" t="s">
        <v>2429</v>
      </c>
      <c r="F39" s="822" t="s">
        <v>2408</v>
      </c>
      <c r="G39" s="822" t="s">
        <v>2559</v>
      </c>
      <c r="H39" s="822" t="s">
        <v>329</v>
      </c>
      <c r="I39" s="822" t="s">
        <v>2560</v>
      </c>
      <c r="J39" s="822" t="s">
        <v>818</v>
      </c>
      <c r="K39" s="822" t="s">
        <v>1583</v>
      </c>
      <c r="L39" s="825">
        <v>132</v>
      </c>
      <c r="M39" s="825">
        <v>792</v>
      </c>
      <c r="N39" s="822">
        <v>6</v>
      </c>
      <c r="O39" s="826">
        <v>1.5</v>
      </c>
      <c r="P39" s="825">
        <v>792</v>
      </c>
      <c r="Q39" s="827">
        <v>1</v>
      </c>
      <c r="R39" s="822">
        <v>6</v>
      </c>
      <c r="S39" s="827">
        <v>1</v>
      </c>
      <c r="T39" s="826">
        <v>1.5</v>
      </c>
      <c r="U39" s="828">
        <v>1</v>
      </c>
    </row>
    <row r="40" spans="1:21" ht="14.45" customHeight="1" x14ac:dyDescent="0.2">
      <c r="A40" s="821">
        <v>7</v>
      </c>
      <c r="B40" s="822" t="s">
        <v>2407</v>
      </c>
      <c r="C40" s="822" t="s">
        <v>2411</v>
      </c>
      <c r="D40" s="823" t="s">
        <v>3781</v>
      </c>
      <c r="E40" s="824" t="s">
        <v>2429</v>
      </c>
      <c r="F40" s="822" t="s">
        <v>2408</v>
      </c>
      <c r="G40" s="822" t="s">
        <v>2561</v>
      </c>
      <c r="H40" s="822" t="s">
        <v>329</v>
      </c>
      <c r="I40" s="822" t="s">
        <v>2562</v>
      </c>
      <c r="J40" s="822" t="s">
        <v>857</v>
      </c>
      <c r="K40" s="822" t="s">
        <v>2563</v>
      </c>
      <c r="L40" s="825">
        <v>46.81</v>
      </c>
      <c r="M40" s="825">
        <v>46.81</v>
      </c>
      <c r="N40" s="822">
        <v>1</v>
      </c>
      <c r="O40" s="826">
        <v>1</v>
      </c>
      <c r="P40" s="825">
        <v>46.81</v>
      </c>
      <c r="Q40" s="827">
        <v>1</v>
      </c>
      <c r="R40" s="822">
        <v>1</v>
      </c>
      <c r="S40" s="827">
        <v>1</v>
      </c>
      <c r="T40" s="826">
        <v>1</v>
      </c>
      <c r="U40" s="828">
        <v>1</v>
      </c>
    </row>
    <row r="41" spans="1:21" ht="14.45" customHeight="1" x14ac:dyDescent="0.2">
      <c r="A41" s="821">
        <v>7</v>
      </c>
      <c r="B41" s="822" t="s">
        <v>2407</v>
      </c>
      <c r="C41" s="822" t="s">
        <v>2411</v>
      </c>
      <c r="D41" s="823" t="s">
        <v>3781</v>
      </c>
      <c r="E41" s="824" t="s">
        <v>2429</v>
      </c>
      <c r="F41" s="822" t="s">
        <v>2408</v>
      </c>
      <c r="G41" s="822" t="s">
        <v>2488</v>
      </c>
      <c r="H41" s="822" t="s">
        <v>329</v>
      </c>
      <c r="I41" s="822" t="s">
        <v>2564</v>
      </c>
      <c r="J41" s="822" t="s">
        <v>2490</v>
      </c>
      <c r="K41" s="822" t="s">
        <v>2565</v>
      </c>
      <c r="L41" s="825">
        <v>182.22</v>
      </c>
      <c r="M41" s="825">
        <v>364.44</v>
      </c>
      <c r="N41" s="822">
        <v>2</v>
      </c>
      <c r="O41" s="826">
        <v>2</v>
      </c>
      <c r="P41" s="825">
        <v>364.44</v>
      </c>
      <c r="Q41" s="827">
        <v>1</v>
      </c>
      <c r="R41" s="822">
        <v>2</v>
      </c>
      <c r="S41" s="827">
        <v>1</v>
      </c>
      <c r="T41" s="826">
        <v>2</v>
      </c>
      <c r="U41" s="828">
        <v>1</v>
      </c>
    </row>
    <row r="42" spans="1:21" ht="14.45" customHeight="1" x14ac:dyDescent="0.2">
      <c r="A42" s="821">
        <v>7</v>
      </c>
      <c r="B42" s="822" t="s">
        <v>2407</v>
      </c>
      <c r="C42" s="822" t="s">
        <v>2411</v>
      </c>
      <c r="D42" s="823" t="s">
        <v>3781</v>
      </c>
      <c r="E42" s="824" t="s">
        <v>2429</v>
      </c>
      <c r="F42" s="822" t="s">
        <v>2408</v>
      </c>
      <c r="G42" s="822" t="s">
        <v>2488</v>
      </c>
      <c r="H42" s="822" t="s">
        <v>329</v>
      </c>
      <c r="I42" s="822" t="s">
        <v>2489</v>
      </c>
      <c r="J42" s="822" t="s">
        <v>2490</v>
      </c>
      <c r="K42" s="822" t="s">
        <v>2491</v>
      </c>
      <c r="L42" s="825">
        <v>273.33</v>
      </c>
      <c r="M42" s="825">
        <v>273.33</v>
      </c>
      <c r="N42" s="822">
        <v>1</v>
      </c>
      <c r="O42" s="826">
        <v>1</v>
      </c>
      <c r="P42" s="825">
        <v>273.33</v>
      </c>
      <c r="Q42" s="827">
        <v>1</v>
      </c>
      <c r="R42" s="822">
        <v>1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7</v>
      </c>
      <c r="B43" s="822" t="s">
        <v>2407</v>
      </c>
      <c r="C43" s="822" t="s">
        <v>2411</v>
      </c>
      <c r="D43" s="823" t="s">
        <v>3781</v>
      </c>
      <c r="E43" s="824" t="s">
        <v>2429</v>
      </c>
      <c r="F43" s="822" t="s">
        <v>2408</v>
      </c>
      <c r="G43" s="822" t="s">
        <v>2566</v>
      </c>
      <c r="H43" s="822" t="s">
        <v>329</v>
      </c>
      <c r="I43" s="822" t="s">
        <v>2567</v>
      </c>
      <c r="J43" s="822" t="s">
        <v>1736</v>
      </c>
      <c r="K43" s="822" t="s">
        <v>2568</v>
      </c>
      <c r="L43" s="825">
        <v>24.68</v>
      </c>
      <c r="M43" s="825">
        <v>172.76</v>
      </c>
      <c r="N43" s="822">
        <v>7</v>
      </c>
      <c r="O43" s="826">
        <v>2.5</v>
      </c>
      <c r="P43" s="825">
        <v>172.76</v>
      </c>
      <c r="Q43" s="827">
        <v>1</v>
      </c>
      <c r="R43" s="822">
        <v>7</v>
      </c>
      <c r="S43" s="827">
        <v>1</v>
      </c>
      <c r="T43" s="826">
        <v>2.5</v>
      </c>
      <c r="U43" s="828">
        <v>1</v>
      </c>
    </row>
    <row r="44" spans="1:21" ht="14.45" customHeight="1" x14ac:dyDescent="0.2">
      <c r="A44" s="821">
        <v>7</v>
      </c>
      <c r="B44" s="822" t="s">
        <v>2407</v>
      </c>
      <c r="C44" s="822" t="s">
        <v>2411</v>
      </c>
      <c r="D44" s="823" t="s">
        <v>3781</v>
      </c>
      <c r="E44" s="824" t="s">
        <v>2429</v>
      </c>
      <c r="F44" s="822" t="s">
        <v>2408</v>
      </c>
      <c r="G44" s="822" t="s">
        <v>2569</v>
      </c>
      <c r="H44" s="822" t="s">
        <v>329</v>
      </c>
      <c r="I44" s="822" t="s">
        <v>2570</v>
      </c>
      <c r="J44" s="822" t="s">
        <v>2571</v>
      </c>
      <c r="K44" s="822" t="s">
        <v>2572</v>
      </c>
      <c r="L44" s="825">
        <v>62.8</v>
      </c>
      <c r="M44" s="825">
        <v>62.8</v>
      </c>
      <c r="N44" s="822">
        <v>1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7</v>
      </c>
      <c r="B45" s="822" t="s">
        <v>2407</v>
      </c>
      <c r="C45" s="822" t="s">
        <v>2411</v>
      </c>
      <c r="D45" s="823" t="s">
        <v>3781</v>
      </c>
      <c r="E45" s="824" t="s">
        <v>2429</v>
      </c>
      <c r="F45" s="822" t="s">
        <v>2408</v>
      </c>
      <c r="G45" s="822" t="s">
        <v>2573</v>
      </c>
      <c r="H45" s="822" t="s">
        <v>329</v>
      </c>
      <c r="I45" s="822" t="s">
        <v>2574</v>
      </c>
      <c r="J45" s="822" t="s">
        <v>1045</v>
      </c>
      <c r="K45" s="822" t="s">
        <v>2575</v>
      </c>
      <c r="L45" s="825">
        <v>75.05</v>
      </c>
      <c r="M45" s="825">
        <v>150.1</v>
      </c>
      <c r="N45" s="822">
        <v>2</v>
      </c>
      <c r="O45" s="826">
        <v>2</v>
      </c>
      <c r="P45" s="825">
        <v>150.1</v>
      </c>
      <c r="Q45" s="827">
        <v>1</v>
      </c>
      <c r="R45" s="822">
        <v>2</v>
      </c>
      <c r="S45" s="827">
        <v>1</v>
      </c>
      <c r="T45" s="826">
        <v>2</v>
      </c>
      <c r="U45" s="828">
        <v>1</v>
      </c>
    </row>
    <row r="46" spans="1:21" ht="14.45" customHeight="1" x14ac:dyDescent="0.2">
      <c r="A46" s="821">
        <v>7</v>
      </c>
      <c r="B46" s="822" t="s">
        <v>2407</v>
      </c>
      <c r="C46" s="822" t="s">
        <v>2411</v>
      </c>
      <c r="D46" s="823" t="s">
        <v>3781</v>
      </c>
      <c r="E46" s="824" t="s">
        <v>2429</v>
      </c>
      <c r="F46" s="822" t="s">
        <v>2408</v>
      </c>
      <c r="G46" s="822" t="s">
        <v>2576</v>
      </c>
      <c r="H46" s="822" t="s">
        <v>329</v>
      </c>
      <c r="I46" s="822" t="s">
        <v>2577</v>
      </c>
      <c r="J46" s="822" t="s">
        <v>1783</v>
      </c>
      <c r="K46" s="822" t="s">
        <v>1784</v>
      </c>
      <c r="L46" s="825">
        <v>94.7</v>
      </c>
      <c r="M46" s="825">
        <v>284.10000000000002</v>
      </c>
      <c r="N46" s="822">
        <v>3</v>
      </c>
      <c r="O46" s="826">
        <v>1</v>
      </c>
      <c r="P46" s="825">
        <v>284.10000000000002</v>
      </c>
      <c r="Q46" s="827">
        <v>1</v>
      </c>
      <c r="R46" s="822">
        <v>3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7</v>
      </c>
      <c r="B47" s="822" t="s">
        <v>2407</v>
      </c>
      <c r="C47" s="822" t="s">
        <v>2411</v>
      </c>
      <c r="D47" s="823" t="s">
        <v>3781</v>
      </c>
      <c r="E47" s="824" t="s">
        <v>2429</v>
      </c>
      <c r="F47" s="822" t="s">
        <v>2408</v>
      </c>
      <c r="G47" s="822" t="s">
        <v>2578</v>
      </c>
      <c r="H47" s="822" t="s">
        <v>329</v>
      </c>
      <c r="I47" s="822" t="s">
        <v>2579</v>
      </c>
      <c r="J47" s="822" t="s">
        <v>2580</v>
      </c>
      <c r="K47" s="822" t="s">
        <v>2581</v>
      </c>
      <c r="L47" s="825">
        <v>0</v>
      </c>
      <c r="M47" s="825">
        <v>0</v>
      </c>
      <c r="N47" s="822">
        <v>4</v>
      </c>
      <c r="O47" s="826">
        <v>1.5</v>
      </c>
      <c r="P47" s="825">
        <v>0</v>
      </c>
      <c r="Q47" s="827"/>
      <c r="R47" s="822">
        <v>4</v>
      </c>
      <c r="S47" s="827">
        <v>1</v>
      </c>
      <c r="T47" s="826">
        <v>1.5</v>
      </c>
      <c r="U47" s="828">
        <v>1</v>
      </c>
    </row>
    <row r="48" spans="1:21" ht="14.45" customHeight="1" x14ac:dyDescent="0.2">
      <c r="A48" s="821">
        <v>7</v>
      </c>
      <c r="B48" s="822" t="s">
        <v>2407</v>
      </c>
      <c r="C48" s="822" t="s">
        <v>2411</v>
      </c>
      <c r="D48" s="823" t="s">
        <v>3781</v>
      </c>
      <c r="E48" s="824" t="s">
        <v>2429</v>
      </c>
      <c r="F48" s="822" t="s">
        <v>2408</v>
      </c>
      <c r="G48" s="822" t="s">
        <v>2582</v>
      </c>
      <c r="H48" s="822" t="s">
        <v>329</v>
      </c>
      <c r="I48" s="822" t="s">
        <v>2583</v>
      </c>
      <c r="J48" s="822" t="s">
        <v>2584</v>
      </c>
      <c r="K48" s="822" t="s">
        <v>2585</v>
      </c>
      <c r="L48" s="825">
        <v>45.89</v>
      </c>
      <c r="M48" s="825">
        <v>45.89</v>
      </c>
      <c r="N48" s="822">
        <v>1</v>
      </c>
      <c r="O48" s="826">
        <v>1</v>
      </c>
      <c r="P48" s="825">
        <v>45.89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7</v>
      </c>
      <c r="B49" s="822" t="s">
        <v>2407</v>
      </c>
      <c r="C49" s="822" t="s">
        <v>2411</v>
      </c>
      <c r="D49" s="823" t="s">
        <v>3781</v>
      </c>
      <c r="E49" s="824" t="s">
        <v>2429</v>
      </c>
      <c r="F49" s="822" t="s">
        <v>2408</v>
      </c>
      <c r="G49" s="822" t="s">
        <v>2586</v>
      </c>
      <c r="H49" s="822" t="s">
        <v>329</v>
      </c>
      <c r="I49" s="822" t="s">
        <v>2587</v>
      </c>
      <c r="J49" s="822" t="s">
        <v>1461</v>
      </c>
      <c r="K49" s="822" t="s">
        <v>2588</v>
      </c>
      <c r="L49" s="825">
        <v>42.14</v>
      </c>
      <c r="M49" s="825">
        <v>84.28</v>
      </c>
      <c r="N49" s="822">
        <v>2</v>
      </c>
      <c r="O49" s="826">
        <v>1</v>
      </c>
      <c r="P49" s="825">
        <v>84.28</v>
      </c>
      <c r="Q49" s="827">
        <v>1</v>
      </c>
      <c r="R49" s="822">
        <v>2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7</v>
      </c>
      <c r="B50" s="822" t="s">
        <v>2407</v>
      </c>
      <c r="C50" s="822" t="s">
        <v>2411</v>
      </c>
      <c r="D50" s="823" t="s">
        <v>3781</v>
      </c>
      <c r="E50" s="824" t="s">
        <v>2429</v>
      </c>
      <c r="F50" s="822" t="s">
        <v>2408</v>
      </c>
      <c r="G50" s="822" t="s">
        <v>2589</v>
      </c>
      <c r="H50" s="822" t="s">
        <v>329</v>
      </c>
      <c r="I50" s="822" t="s">
        <v>2590</v>
      </c>
      <c r="J50" s="822" t="s">
        <v>876</v>
      </c>
      <c r="K50" s="822" t="s">
        <v>2591</v>
      </c>
      <c r="L50" s="825">
        <v>25.53</v>
      </c>
      <c r="M50" s="825">
        <v>102.12</v>
      </c>
      <c r="N50" s="822">
        <v>4</v>
      </c>
      <c r="O50" s="826">
        <v>2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7</v>
      </c>
      <c r="B51" s="822" t="s">
        <v>2407</v>
      </c>
      <c r="C51" s="822" t="s">
        <v>2411</v>
      </c>
      <c r="D51" s="823" t="s">
        <v>3781</v>
      </c>
      <c r="E51" s="824" t="s">
        <v>2429</v>
      </c>
      <c r="F51" s="822" t="s">
        <v>2408</v>
      </c>
      <c r="G51" s="822" t="s">
        <v>2592</v>
      </c>
      <c r="H51" s="822" t="s">
        <v>329</v>
      </c>
      <c r="I51" s="822" t="s">
        <v>2593</v>
      </c>
      <c r="J51" s="822" t="s">
        <v>1472</v>
      </c>
      <c r="K51" s="822" t="s">
        <v>2556</v>
      </c>
      <c r="L51" s="825">
        <v>111.72</v>
      </c>
      <c r="M51" s="825">
        <v>670.31999999999994</v>
      </c>
      <c r="N51" s="822">
        <v>6</v>
      </c>
      <c r="O51" s="826">
        <v>3</v>
      </c>
      <c r="P51" s="825">
        <v>670.31999999999994</v>
      </c>
      <c r="Q51" s="827">
        <v>1</v>
      </c>
      <c r="R51" s="822">
        <v>6</v>
      </c>
      <c r="S51" s="827">
        <v>1</v>
      </c>
      <c r="T51" s="826">
        <v>3</v>
      </c>
      <c r="U51" s="828">
        <v>1</v>
      </c>
    </row>
    <row r="52" spans="1:21" ht="14.45" customHeight="1" x14ac:dyDescent="0.2">
      <c r="A52" s="821">
        <v>7</v>
      </c>
      <c r="B52" s="822" t="s">
        <v>2407</v>
      </c>
      <c r="C52" s="822" t="s">
        <v>2411</v>
      </c>
      <c r="D52" s="823" t="s">
        <v>3781</v>
      </c>
      <c r="E52" s="824" t="s">
        <v>2429</v>
      </c>
      <c r="F52" s="822" t="s">
        <v>2408</v>
      </c>
      <c r="G52" s="822" t="s">
        <v>2592</v>
      </c>
      <c r="H52" s="822" t="s">
        <v>329</v>
      </c>
      <c r="I52" s="822" t="s">
        <v>2594</v>
      </c>
      <c r="J52" s="822" t="s">
        <v>1472</v>
      </c>
      <c r="K52" s="822" t="s">
        <v>2595</v>
      </c>
      <c r="L52" s="825">
        <v>83.79</v>
      </c>
      <c r="M52" s="825">
        <v>83.79</v>
      </c>
      <c r="N52" s="822">
        <v>1</v>
      </c>
      <c r="O52" s="826">
        <v>1</v>
      </c>
      <c r="P52" s="825">
        <v>83.79</v>
      </c>
      <c r="Q52" s="827">
        <v>1</v>
      </c>
      <c r="R52" s="822">
        <v>1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7</v>
      </c>
      <c r="B53" s="822" t="s">
        <v>2407</v>
      </c>
      <c r="C53" s="822" t="s">
        <v>2411</v>
      </c>
      <c r="D53" s="823" t="s">
        <v>3781</v>
      </c>
      <c r="E53" s="824" t="s">
        <v>2429</v>
      </c>
      <c r="F53" s="822" t="s">
        <v>2408</v>
      </c>
      <c r="G53" s="822" t="s">
        <v>2592</v>
      </c>
      <c r="H53" s="822" t="s">
        <v>329</v>
      </c>
      <c r="I53" s="822" t="s">
        <v>2596</v>
      </c>
      <c r="J53" s="822" t="s">
        <v>1472</v>
      </c>
      <c r="K53" s="822" t="s">
        <v>2556</v>
      </c>
      <c r="L53" s="825">
        <v>111.72</v>
      </c>
      <c r="M53" s="825">
        <v>223.44</v>
      </c>
      <c r="N53" s="822">
        <v>2</v>
      </c>
      <c r="O53" s="826">
        <v>1</v>
      </c>
      <c r="P53" s="825">
        <v>223.44</v>
      </c>
      <c r="Q53" s="827">
        <v>1</v>
      </c>
      <c r="R53" s="822">
        <v>2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7</v>
      </c>
      <c r="B54" s="822" t="s">
        <v>2407</v>
      </c>
      <c r="C54" s="822" t="s">
        <v>2411</v>
      </c>
      <c r="D54" s="823" t="s">
        <v>3781</v>
      </c>
      <c r="E54" s="824" t="s">
        <v>2429</v>
      </c>
      <c r="F54" s="822" t="s">
        <v>2408</v>
      </c>
      <c r="G54" s="822" t="s">
        <v>2597</v>
      </c>
      <c r="H54" s="822" t="s">
        <v>329</v>
      </c>
      <c r="I54" s="822" t="s">
        <v>2598</v>
      </c>
      <c r="J54" s="822" t="s">
        <v>2599</v>
      </c>
      <c r="K54" s="822" t="s">
        <v>2600</v>
      </c>
      <c r="L54" s="825">
        <v>52.75</v>
      </c>
      <c r="M54" s="825">
        <v>52.75</v>
      </c>
      <c r="N54" s="822">
        <v>1</v>
      </c>
      <c r="O54" s="826">
        <v>1</v>
      </c>
      <c r="P54" s="825">
        <v>52.75</v>
      </c>
      <c r="Q54" s="827">
        <v>1</v>
      </c>
      <c r="R54" s="822">
        <v>1</v>
      </c>
      <c r="S54" s="827">
        <v>1</v>
      </c>
      <c r="T54" s="826">
        <v>1</v>
      </c>
      <c r="U54" s="828">
        <v>1</v>
      </c>
    </row>
    <row r="55" spans="1:21" ht="14.45" customHeight="1" x14ac:dyDescent="0.2">
      <c r="A55" s="821">
        <v>7</v>
      </c>
      <c r="B55" s="822" t="s">
        <v>2407</v>
      </c>
      <c r="C55" s="822" t="s">
        <v>2411</v>
      </c>
      <c r="D55" s="823" t="s">
        <v>3781</v>
      </c>
      <c r="E55" s="824" t="s">
        <v>2429</v>
      </c>
      <c r="F55" s="822" t="s">
        <v>2408</v>
      </c>
      <c r="G55" s="822" t="s">
        <v>2469</v>
      </c>
      <c r="H55" s="822" t="s">
        <v>329</v>
      </c>
      <c r="I55" s="822" t="s">
        <v>2470</v>
      </c>
      <c r="J55" s="822" t="s">
        <v>2471</v>
      </c>
      <c r="K55" s="822" t="s">
        <v>2472</v>
      </c>
      <c r="L55" s="825">
        <v>176.32</v>
      </c>
      <c r="M55" s="825">
        <v>176.32</v>
      </c>
      <c r="N55" s="822">
        <v>1</v>
      </c>
      <c r="O55" s="826">
        <v>0.5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7</v>
      </c>
      <c r="B56" s="822" t="s">
        <v>2407</v>
      </c>
      <c r="C56" s="822" t="s">
        <v>2411</v>
      </c>
      <c r="D56" s="823" t="s">
        <v>3781</v>
      </c>
      <c r="E56" s="824" t="s">
        <v>2429</v>
      </c>
      <c r="F56" s="822" t="s">
        <v>2408</v>
      </c>
      <c r="G56" s="822" t="s">
        <v>2601</v>
      </c>
      <c r="H56" s="822" t="s">
        <v>329</v>
      </c>
      <c r="I56" s="822" t="s">
        <v>2602</v>
      </c>
      <c r="J56" s="822" t="s">
        <v>2603</v>
      </c>
      <c r="K56" s="822" t="s">
        <v>2037</v>
      </c>
      <c r="L56" s="825">
        <v>38.56</v>
      </c>
      <c r="M56" s="825">
        <v>77.12</v>
      </c>
      <c r="N56" s="822">
        <v>2</v>
      </c>
      <c r="O56" s="826">
        <v>1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7</v>
      </c>
      <c r="B57" s="822" t="s">
        <v>2407</v>
      </c>
      <c r="C57" s="822" t="s">
        <v>2411</v>
      </c>
      <c r="D57" s="823" t="s">
        <v>3781</v>
      </c>
      <c r="E57" s="824" t="s">
        <v>2429</v>
      </c>
      <c r="F57" s="822" t="s">
        <v>2408</v>
      </c>
      <c r="G57" s="822" t="s">
        <v>2604</v>
      </c>
      <c r="H57" s="822" t="s">
        <v>673</v>
      </c>
      <c r="I57" s="822" t="s">
        <v>2309</v>
      </c>
      <c r="J57" s="822" t="s">
        <v>2310</v>
      </c>
      <c r="K57" s="822" t="s">
        <v>2311</v>
      </c>
      <c r="L57" s="825">
        <v>70.48</v>
      </c>
      <c r="M57" s="825">
        <v>211.44</v>
      </c>
      <c r="N57" s="822">
        <v>3</v>
      </c>
      <c r="O57" s="826">
        <v>0.5</v>
      </c>
      <c r="P57" s="825">
        <v>211.44</v>
      </c>
      <c r="Q57" s="827">
        <v>1</v>
      </c>
      <c r="R57" s="822">
        <v>3</v>
      </c>
      <c r="S57" s="827">
        <v>1</v>
      </c>
      <c r="T57" s="826">
        <v>0.5</v>
      </c>
      <c r="U57" s="828">
        <v>1</v>
      </c>
    </row>
    <row r="58" spans="1:21" ht="14.45" customHeight="1" x14ac:dyDescent="0.2">
      <c r="A58" s="821">
        <v>7</v>
      </c>
      <c r="B58" s="822" t="s">
        <v>2407</v>
      </c>
      <c r="C58" s="822" t="s">
        <v>2411</v>
      </c>
      <c r="D58" s="823" t="s">
        <v>3781</v>
      </c>
      <c r="E58" s="824" t="s">
        <v>2429</v>
      </c>
      <c r="F58" s="822" t="s">
        <v>2408</v>
      </c>
      <c r="G58" s="822" t="s">
        <v>2604</v>
      </c>
      <c r="H58" s="822" t="s">
        <v>673</v>
      </c>
      <c r="I58" s="822" t="s">
        <v>2605</v>
      </c>
      <c r="J58" s="822" t="s">
        <v>2310</v>
      </c>
      <c r="K58" s="822" t="s">
        <v>2606</v>
      </c>
      <c r="L58" s="825">
        <v>140.96</v>
      </c>
      <c r="M58" s="825">
        <v>422.88</v>
      </c>
      <c r="N58" s="822">
        <v>3</v>
      </c>
      <c r="O58" s="826">
        <v>1.5</v>
      </c>
      <c r="P58" s="825">
        <v>422.88</v>
      </c>
      <c r="Q58" s="827">
        <v>1</v>
      </c>
      <c r="R58" s="822">
        <v>3</v>
      </c>
      <c r="S58" s="827">
        <v>1</v>
      </c>
      <c r="T58" s="826">
        <v>1.5</v>
      </c>
      <c r="U58" s="828">
        <v>1</v>
      </c>
    </row>
    <row r="59" spans="1:21" ht="14.45" customHeight="1" x14ac:dyDescent="0.2">
      <c r="A59" s="821">
        <v>7</v>
      </c>
      <c r="B59" s="822" t="s">
        <v>2407</v>
      </c>
      <c r="C59" s="822" t="s">
        <v>2411</v>
      </c>
      <c r="D59" s="823" t="s">
        <v>3781</v>
      </c>
      <c r="E59" s="824" t="s">
        <v>2429</v>
      </c>
      <c r="F59" s="822" t="s">
        <v>2408</v>
      </c>
      <c r="G59" s="822" t="s">
        <v>2607</v>
      </c>
      <c r="H59" s="822" t="s">
        <v>673</v>
      </c>
      <c r="I59" s="822" t="s">
        <v>2608</v>
      </c>
      <c r="J59" s="822" t="s">
        <v>2609</v>
      </c>
      <c r="K59" s="822" t="s">
        <v>2610</v>
      </c>
      <c r="L59" s="825">
        <v>141.25</v>
      </c>
      <c r="M59" s="825">
        <v>141.25</v>
      </c>
      <c r="N59" s="822">
        <v>1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7</v>
      </c>
      <c r="B60" s="822" t="s">
        <v>2407</v>
      </c>
      <c r="C60" s="822" t="s">
        <v>2411</v>
      </c>
      <c r="D60" s="823" t="s">
        <v>3781</v>
      </c>
      <c r="E60" s="824" t="s">
        <v>2429</v>
      </c>
      <c r="F60" s="822" t="s">
        <v>2408</v>
      </c>
      <c r="G60" s="822" t="s">
        <v>2611</v>
      </c>
      <c r="H60" s="822" t="s">
        <v>329</v>
      </c>
      <c r="I60" s="822" t="s">
        <v>2612</v>
      </c>
      <c r="J60" s="822" t="s">
        <v>978</v>
      </c>
      <c r="K60" s="822" t="s">
        <v>2613</v>
      </c>
      <c r="L60" s="825">
        <v>185.26</v>
      </c>
      <c r="M60" s="825">
        <v>185.26</v>
      </c>
      <c r="N60" s="822">
        <v>1</v>
      </c>
      <c r="O60" s="826">
        <v>0.5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7</v>
      </c>
      <c r="B61" s="822" t="s">
        <v>2407</v>
      </c>
      <c r="C61" s="822" t="s">
        <v>2411</v>
      </c>
      <c r="D61" s="823" t="s">
        <v>3781</v>
      </c>
      <c r="E61" s="824" t="s">
        <v>2429</v>
      </c>
      <c r="F61" s="822" t="s">
        <v>2408</v>
      </c>
      <c r="G61" s="822" t="s">
        <v>2473</v>
      </c>
      <c r="H61" s="822" t="s">
        <v>329</v>
      </c>
      <c r="I61" s="822" t="s">
        <v>2614</v>
      </c>
      <c r="J61" s="822" t="s">
        <v>2008</v>
      </c>
      <c r="K61" s="822" t="s">
        <v>2615</v>
      </c>
      <c r="L61" s="825">
        <v>205.84</v>
      </c>
      <c r="M61" s="825">
        <v>823.36</v>
      </c>
      <c r="N61" s="822">
        <v>4</v>
      </c>
      <c r="O61" s="826">
        <v>1.5</v>
      </c>
      <c r="P61" s="825">
        <v>823.36</v>
      </c>
      <c r="Q61" s="827">
        <v>1</v>
      </c>
      <c r="R61" s="822">
        <v>4</v>
      </c>
      <c r="S61" s="827">
        <v>1</v>
      </c>
      <c r="T61" s="826">
        <v>1.5</v>
      </c>
      <c r="U61" s="828">
        <v>1</v>
      </c>
    </row>
    <row r="62" spans="1:21" ht="14.45" customHeight="1" x14ac:dyDescent="0.2">
      <c r="A62" s="821">
        <v>7</v>
      </c>
      <c r="B62" s="822" t="s">
        <v>2407</v>
      </c>
      <c r="C62" s="822" t="s">
        <v>2411</v>
      </c>
      <c r="D62" s="823" t="s">
        <v>3781</v>
      </c>
      <c r="E62" s="824" t="s">
        <v>2429</v>
      </c>
      <c r="F62" s="822" t="s">
        <v>2408</v>
      </c>
      <c r="G62" s="822" t="s">
        <v>2616</v>
      </c>
      <c r="H62" s="822" t="s">
        <v>329</v>
      </c>
      <c r="I62" s="822" t="s">
        <v>2617</v>
      </c>
      <c r="J62" s="822" t="s">
        <v>2618</v>
      </c>
      <c r="K62" s="822" t="s">
        <v>2619</v>
      </c>
      <c r="L62" s="825">
        <v>87.67</v>
      </c>
      <c r="M62" s="825">
        <v>263.01</v>
      </c>
      <c r="N62" s="822">
        <v>3</v>
      </c>
      <c r="O62" s="826">
        <v>2</v>
      </c>
      <c r="P62" s="825">
        <v>263.01</v>
      </c>
      <c r="Q62" s="827">
        <v>1</v>
      </c>
      <c r="R62" s="822">
        <v>3</v>
      </c>
      <c r="S62" s="827">
        <v>1</v>
      </c>
      <c r="T62" s="826">
        <v>2</v>
      </c>
      <c r="U62" s="828">
        <v>1</v>
      </c>
    </row>
    <row r="63" spans="1:21" ht="14.45" customHeight="1" x14ac:dyDescent="0.2">
      <c r="A63" s="821">
        <v>7</v>
      </c>
      <c r="B63" s="822" t="s">
        <v>2407</v>
      </c>
      <c r="C63" s="822" t="s">
        <v>2411</v>
      </c>
      <c r="D63" s="823" t="s">
        <v>3781</v>
      </c>
      <c r="E63" s="824" t="s">
        <v>2429</v>
      </c>
      <c r="F63" s="822" t="s">
        <v>2408</v>
      </c>
      <c r="G63" s="822" t="s">
        <v>2620</v>
      </c>
      <c r="H63" s="822" t="s">
        <v>329</v>
      </c>
      <c r="I63" s="822" t="s">
        <v>2621</v>
      </c>
      <c r="J63" s="822" t="s">
        <v>1297</v>
      </c>
      <c r="K63" s="822" t="s">
        <v>1640</v>
      </c>
      <c r="L63" s="825">
        <v>42.08</v>
      </c>
      <c r="M63" s="825">
        <v>84.16</v>
      </c>
      <c r="N63" s="822">
        <v>2</v>
      </c>
      <c r="O63" s="826">
        <v>1</v>
      </c>
      <c r="P63" s="825">
        <v>84.16</v>
      </c>
      <c r="Q63" s="827">
        <v>1</v>
      </c>
      <c r="R63" s="822">
        <v>2</v>
      </c>
      <c r="S63" s="827">
        <v>1</v>
      </c>
      <c r="T63" s="826">
        <v>1</v>
      </c>
      <c r="U63" s="828">
        <v>1</v>
      </c>
    </row>
    <row r="64" spans="1:21" ht="14.45" customHeight="1" x14ac:dyDescent="0.2">
      <c r="A64" s="821">
        <v>7</v>
      </c>
      <c r="B64" s="822" t="s">
        <v>2407</v>
      </c>
      <c r="C64" s="822" t="s">
        <v>2411</v>
      </c>
      <c r="D64" s="823" t="s">
        <v>3781</v>
      </c>
      <c r="E64" s="824" t="s">
        <v>2429</v>
      </c>
      <c r="F64" s="822" t="s">
        <v>2408</v>
      </c>
      <c r="G64" s="822" t="s">
        <v>2622</v>
      </c>
      <c r="H64" s="822" t="s">
        <v>329</v>
      </c>
      <c r="I64" s="822" t="s">
        <v>2623</v>
      </c>
      <c r="J64" s="822" t="s">
        <v>1569</v>
      </c>
      <c r="K64" s="822" t="s">
        <v>1570</v>
      </c>
      <c r="L64" s="825">
        <v>59.56</v>
      </c>
      <c r="M64" s="825">
        <v>119.12</v>
      </c>
      <c r="N64" s="822">
        <v>2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7</v>
      </c>
      <c r="B65" s="822" t="s">
        <v>2407</v>
      </c>
      <c r="C65" s="822" t="s">
        <v>2411</v>
      </c>
      <c r="D65" s="823" t="s">
        <v>3781</v>
      </c>
      <c r="E65" s="824" t="s">
        <v>2429</v>
      </c>
      <c r="F65" s="822" t="s">
        <v>2408</v>
      </c>
      <c r="G65" s="822" t="s">
        <v>2624</v>
      </c>
      <c r="H65" s="822" t="s">
        <v>329</v>
      </c>
      <c r="I65" s="822" t="s">
        <v>2625</v>
      </c>
      <c r="J65" s="822" t="s">
        <v>2626</v>
      </c>
      <c r="K65" s="822" t="s">
        <v>2627</v>
      </c>
      <c r="L65" s="825">
        <v>264</v>
      </c>
      <c r="M65" s="825">
        <v>528</v>
      </c>
      <c r="N65" s="822">
        <v>2</v>
      </c>
      <c r="O65" s="826">
        <v>1.5</v>
      </c>
      <c r="P65" s="825">
        <v>528</v>
      </c>
      <c r="Q65" s="827">
        <v>1</v>
      </c>
      <c r="R65" s="822">
        <v>2</v>
      </c>
      <c r="S65" s="827">
        <v>1</v>
      </c>
      <c r="T65" s="826">
        <v>1.5</v>
      </c>
      <c r="U65" s="828">
        <v>1</v>
      </c>
    </row>
    <row r="66" spans="1:21" ht="14.45" customHeight="1" x14ac:dyDescent="0.2">
      <c r="A66" s="821">
        <v>7</v>
      </c>
      <c r="B66" s="822" t="s">
        <v>2407</v>
      </c>
      <c r="C66" s="822" t="s">
        <v>2411</v>
      </c>
      <c r="D66" s="823" t="s">
        <v>3781</v>
      </c>
      <c r="E66" s="824" t="s">
        <v>2429</v>
      </c>
      <c r="F66" s="822" t="s">
        <v>2408</v>
      </c>
      <c r="G66" s="822" t="s">
        <v>2526</v>
      </c>
      <c r="H66" s="822" t="s">
        <v>329</v>
      </c>
      <c r="I66" s="822" t="s">
        <v>2628</v>
      </c>
      <c r="J66" s="822" t="s">
        <v>2629</v>
      </c>
      <c r="K66" s="822" t="s">
        <v>2630</v>
      </c>
      <c r="L66" s="825">
        <v>311.02</v>
      </c>
      <c r="M66" s="825">
        <v>622.04</v>
      </c>
      <c r="N66" s="822">
        <v>2</v>
      </c>
      <c r="O66" s="826">
        <v>2</v>
      </c>
      <c r="P66" s="825">
        <v>622.04</v>
      </c>
      <c r="Q66" s="827">
        <v>1</v>
      </c>
      <c r="R66" s="822">
        <v>2</v>
      </c>
      <c r="S66" s="827">
        <v>1</v>
      </c>
      <c r="T66" s="826">
        <v>2</v>
      </c>
      <c r="U66" s="828">
        <v>1</v>
      </c>
    </row>
    <row r="67" spans="1:21" ht="14.45" customHeight="1" x14ac:dyDescent="0.2">
      <c r="A67" s="821">
        <v>7</v>
      </c>
      <c r="B67" s="822" t="s">
        <v>2407</v>
      </c>
      <c r="C67" s="822" t="s">
        <v>2411</v>
      </c>
      <c r="D67" s="823" t="s">
        <v>3781</v>
      </c>
      <c r="E67" s="824" t="s">
        <v>2429</v>
      </c>
      <c r="F67" s="822" t="s">
        <v>2408</v>
      </c>
      <c r="G67" s="822" t="s">
        <v>2530</v>
      </c>
      <c r="H67" s="822" t="s">
        <v>673</v>
      </c>
      <c r="I67" s="822" t="s">
        <v>2230</v>
      </c>
      <c r="J67" s="822" t="s">
        <v>1322</v>
      </c>
      <c r="K67" s="822" t="s">
        <v>2231</v>
      </c>
      <c r="L67" s="825">
        <v>0</v>
      </c>
      <c r="M67" s="825">
        <v>0</v>
      </c>
      <c r="N67" s="822">
        <v>5</v>
      </c>
      <c r="O67" s="826">
        <v>3</v>
      </c>
      <c r="P67" s="825">
        <v>0</v>
      </c>
      <c r="Q67" s="827"/>
      <c r="R67" s="822">
        <v>5</v>
      </c>
      <c r="S67" s="827">
        <v>1</v>
      </c>
      <c r="T67" s="826">
        <v>3</v>
      </c>
      <c r="U67" s="828">
        <v>1</v>
      </c>
    </row>
    <row r="68" spans="1:21" ht="14.45" customHeight="1" x14ac:dyDescent="0.2">
      <c r="A68" s="821">
        <v>7</v>
      </c>
      <c r="B68" s="822" t="s">
        <v>2407</v>
      </c>
      <c r="C68" s="822" t="s">
        <v>2411</v>
      </c>
      <c r="D68" s="823" t="s">
        <v>3781</v>
      </c>
      <c r="E68" s="824" t="s">
        <v>2429</v>
      </c>
      <c r="F68" s="822" t="s">
        <v>2408</v>
      </c>
      <c r="G68" s="822" t="s">
        <v>2631</v>
      </c>
      <c r="H68" s="822" t="s">
        <v>673</v>
      </c>
      <c r="I68" s="822" t="s">
        <v>2632</v>
      </c>
      <c r="J68" s="822" t="s">
        <v>1059</v>
      </c>
      <c r="K68" s="822" t="s">
        <v>2633</v>
      </c>
      <c r="L68" s="825">
        <v>414.07</v>
      </c>
      <c r="M68" s="825">
        <v>2484.42</v>
      </c>
      <c r="N68" s="822">
        <v>6</v>
      </c>
      <c r="O68" s="826">
        <v>2.5</v>
      </c>
      <c r="P68" s="825">
        <v>1656.28</v>
      </c>
      <c r="Q68" s="827">
        <v>0.66666666666666663</v>
      </c>
      <c r="R68" s="822">
        <v>4</v>
      </c>
      <c r="S68" s="827">
        <v>0.66666666666666663</v>
      </c>
      <c r="T68" s="826">
        <v>1.5</v>
      </c>
      <c r="U68" s="828">
        <v>0.6</v>
      </c>
    </row>
    <row r="69" spans="1:21" ht="14.45" customHeight="1" x14ac:dyDescent="0.2">
      <c r="A69" s="821">
        <v>7</v>
      </c>
      <c r="B69" s="822" t="s">
        <v>2407</v>
      </c>
      <c r="C69" s="822" t="s">
        <v>2411</v>
      </c>
      <c r="D69" s="823" t="s">
        <v>3781</v>
      </c>
      <c r="E69" s="824" t="s">
        <v>2429</v>
      </c>
      <c r="F69" s="822" t="s">
        <v>2408</v>
      </c>
      <c r="G69" s="822" t="s">
        <v>2631</v>
      </c>
      <c r="H69" s="822" t="s">
        <v>329</v>
      </c>
      <c r="I69" s="822" t="s">
        <v>2634</v>
      </c>
      <c r="J69" s="822" t="s">
        <v>1059</v>
      </c>
      <c r="K69" s="822" t="s">
        <v>2635</v>
      </c>
      <c r="L69" s="825">
        <v>414.07</v>
      </c>
      <c r="M69" s="825">
        <v>828.14</v>
      </c>
      <c r="N69" s="822">
        <v>2</v>
      </c>
      <c r="O69" s="826">
        <v>1</v>
      </c>
      <c r="P69" s="825">
        <v>828.14</v>
      </c>
      <c r="Q69" s="827">
        <v>1</v>
      </c>
      <c r="R69" s="822">
        <v>2</v>
      </c>
      <c r="S69" s="827">
        <v>1</v>
      </c>
      <c r="T69" s="826">
        <v>1</v>
      </c>
      <c r="U69" s="828">
        <v>1</v>
      </c>
    </row>
    <row r="70" spans="1:21" ht="14.45" customHeight="1" x14ac:dyDescent="0.2">
      <c r="A70" s="821">
        <v>7</v>
      </c>
      <c r="B70" s="822" t="s">
        <v>2407</v>
      </c>
      <c r="C70" s="822" t="s">
        <v>2411</v>
      </c>
      <c r="D70" s="823" t="s">
        <v>3781</v>
      </c>
      <c r="E70" s="824" t="s">
        <v>2429</v>
      </c>
      <c r="F70" s="822" t="s">
        <v>2408</v>
      </c>
      <c r="G70" s="822" t="s">
        <v>2636</v>
      </c>
      <c r="H70" s="822" t="s">
        <v>329</v>
      </c>
      <c r="I70" s="822" t="s">
        <v>2637</v>
      </c>
      <c r="J70" s="822" t="s">
        <v>2638</v>
      </c>
      <c r="K70" s="822" t="s">
        <v>2639</v>
      </c>
      <c r="L70" s="825">
        <v>0</v>
      </c>
      <c r="M70" s="825">
        <v>0</v>
      </c>
      <c r="N70" s="822">
        <v>1</v>
      </c>
      <c r="O70" s="826">
        <v>1</v>
      </c>
      <c r="P70" s="825"/>
      <c r="Q70" s="827"/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7</v>
      </c>
      <c r="B71" s="822" t="s">
        <v>2407</v>
      </c>
      <c r="C71" s="822" t="s">
        <v>2411</v>
      </c>
      <c r="D71" s="823" t="s">
        <v>3781</v>
      </c>
      <c r="E71" s="824" t="s">
        <v>2429</v>
      </c>
      <c r="F71" s="822" t="s">
        <v>2408</v>
      </c>
      <c r="G71" s="822" t="s">
        <v>2640</v>
      </c>
      <c r="H71" s="822" t="s">
        <v>329</v>
      </c>
      <c r="I71" s="822" t="s">
        <v>2641</v>
      </c>
      <c r="J71" s="822" t="s">
        <v>2642</v>
      </c>
      <c r="K71" s="822" t="s">
        <v>2643</v>
      </c>
      <c r="L71" s="825">
        <v>299.83999999999997</v>
      </c>
      <c r="M71" s="825">
        <v>1199.3599999999999</v>
      </c>
      <c r="N71" s="822">
        <v>4</v>
      </c>
      <c r="O71" s="826">
        <v>1.5</v>
      </c>
      <c r="P71" s="825">
        <v>1199.3599999999999</v>
      </c>
      <c r="Q71" s="827">
        <v>1</v>
      </c>
      <c r="R71" s="822">
        <v>4</v>
      </c>
      <c r="S71" s="827">
        <v>1</v>
      </c>
      <c r="T71" s="826">
        <v>1.5</v>
      </c>
      <c r="U71" s="828">
        <v>1</v>
      </c>
    </row>
    <row r="72" spans="1:21" ht="14.45" customHeight="1" x14ac:dyDescent="0.2">
      <c r="A72" s="821">
        <v>7</v>
      </c>
      <c r="B72" s="822" t="s">
        <v>2407</v>
      </c>
      <c r="C72" s="822" t="s">
        <v>2411</v>
      </c>
      <c r="D72" s="823" t="s">
        <v>3781</v>
      </c>
      <c r="E72" s="824" t="s">
        <v>2429</v>
      </c>
      <c r="F72" s="822" t="s">
        <v>2408</v>
      </c>
      <c r="G72" s="822" t="s">
        <v>2644</v>
      </c>
      <c r="H72" s="822" t="s">
        <v>673</v>
      </c>
      <c r="I72" s="822" t="s">
        <v>2110</v>
      </c>
      <c r="J72" s="822" t="s">
        <v>1419</v>
      </c>
      <c r="K72" s="822" t="s">
        <v>2111</v>
      </c>
      <c r="L72" s="825">
        <v>154.36000000000001</v>
      </c>
      <c r="M72" s="825">
        <v>1234.8800000000001</v>
      </c>
      <c r="N72" s="822">
        <v>8</v>
      </c>
      <c r="O72" s="826">
        <v>4</v>
      </c>
      <c r="P72" s="825">
        <v>1234.8800000000001</v>
      </c>
      <c r="Q72" s="827">
        <v>1</v>
      </c>
      <c r="R72" s="822">
        <v>8</v>
      </c>
      <c r="S72" s="827">
        <v>1</v>
      </c>
      <c r="T72" s="826">
        <v>4</v>
      </c>
      <c r="U72" s="828">
        <v>1</v>
      </c>
    </row>
    <row r="73" spans="1:21" ht="14.45" customHeight="1" x14ac:dyDescent="0.2">
      <c r="A73" s="821">
        <v>7</v>
      </c>
      <c r="B73" s="822" t="s">
        <v>2407</v>
      </c>
      <c r="C73" s="822" t="s">
        <v>2411</v>
      </c>
      <c r="D73" s="823" t="s">
        <v>3781</v>
      </c>
      <c r="E73" s="824" t="s">
        <v>2429</v>
      </c>
      <c r="F73" s="822" t="s">
        <v>2408</v>
      </c>
      <c r="G73" s="822" t="s">
        <v>2539</v>
      </c>
      <c r="H73" s="822" t="s">
        <v>329</v>
      </c>
      <c r="I73" s="822" t="s">
        <v>2540</v>
      </c>
      <c r="J73" s="822" t="s">
        <v>1089</v>
      </c>
      <c r="K73" s="822" t="s">
        <v>1090</v>
      </c>
      <c r="L73" s="825">
        <v>121.92</v>
      </c>
      <c r="M73" s="825">
        <v>365.76</v>
      </c>
      <c r="N73" s="822">
        <v>3</v>
      </c>
      <c r="O73" s="826">
        <v>1</v>
      </c>
      <c r="P73" s="825">
        <v>365.76</v>
      </c>
      <c r="Q73" s="827">
        <v>1</v>
      </c>
      <c r="R73" s="822">
        <v>3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7</v>
      </c>
      <c r="B74" s="822" t="s">
        <v>2407</v>
      </c>
      <c r="C74" s="822" t="s">
        <v>2411</v>
      </c>
      <c r="D74" s="823" t="s">
        <v>3781</v>
      </c>
      <c r="E74" s="824" t="s">
        <v>2429</v>
      </c>
      <c r="F74" s="822" t="s">
        <v>2408</v>
      </c>
      <c r="G74" s="822" t="s">
        <v>2645</v>
      </c>
      <c r="H74" s="822" t="s">
        <v>329</v>
      </c>
      <c r="I74" s="822" t="s">
        <v>2646</v>
      </c>
      <c r="J74" s="822" t="s">
        <v>2647</v>
      </c>
      <c r="K74" s="822" t="s">
        <v>2648</v>
      </c>
      <c r="L74" s="825">
        <v>0</v>
      </c>
      <c r="M74" s="825">
        <v>0</v>
      </c>
      <c r="N74" s="822">
        <v>2</v>
      </c>
      <c r="O74" s="826">
        <v>0.5</v>
      </c>
      <c r="P74" s="825">
        <v>0</v>
      </c>
      <c r="Q74" s="827"/>
      <c r="R74" s="822">
        <v>2</v>
      </c>
      <c r="S74" s="827">
        <v>1</v>
      </c>
      <c r="T74" s="826">
        <v>0.5</v>
      </c>
      <c r="U74" s="828">
        <v>1</v>
      </c>
    </row>
    <row r="75" spans="1:21" ht="14.45" customHeight="1" x14ac:dyDescent="0.2">
      <c r="A75" s="821">
        <v>7</v>
      </c>
      <c r="B75" s="822" t="s">
        <v>2407</v>
      </c>
      <c r="C75" s="822" t="s">
        <v>2411</v>
      </c>
      <c r="D75" s="823" t="s">
        <v>3781</v>
      </c>
      <c r="E75" s="824" t="s">
        <v>2429</v>
      </c>
      <c r="F75" s="822" t="s">
        <v>2409</v>
      </c>
      <c r="G75" s="822" t="s">
        <v>2649</v>
      </c>
      <c r="H75" s="822" t="s">
        <v>329</v>
      </c>
      <c r="I75" s="822" t="s">
        <v>2650</v>
      </c>
      <c r="J75" s="822" t="s">
        <v>2651</v>
      </c>
      <c r="K75" s="822"/>
      <c r="L75" s="825">
        <v>0</v>
      </c>
      <c r="M75" s="825">
        <v>0</v>
      </c>
      <c r="N75" s="822">
        <v>1</v>
      </c>
      <c r="O75" s="826">
        <v>1</v>
      </c>
      <c r="P75" s="825">
        <v>0</v>
      </c>
      <c r="Q75" s="827"/>
      <c r="R75" s="822">
        <v>1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7</v>
      </c>
      <c r="B76" s="822" t="s">
        <v>2407</v>
      </c>
      <c r="C76" s="822" t="s">
        <v>2411</v>
      </c>
      <c r="D76" s="823" t="s">
        <v>3781</v>
      </c>
      <c r="E76" s="824" t="s">
        <v>2431</v>
      </c>
      <c r="F76" s="822" t="s">
        <v>2408</v>
      </c>
      <c r="G76" s="822" t="s">
        <v>2553</v>
      </c>
      <c r="H76" s="822" t="s">
        <v>329</v>
      </c>
      <c r="I76" s="822" t="s">
        <v>2557</v>
      </c>
      <c r="J76" s="822" t="s">
        <v>2558</v>
      </c>
      <c r="K76" s="822" t="s">
        <v>2556</v>
      </c>
      <c r="L76" s="825">
        <v>134.44999999999999</v>
      </c>
      <c r="M76" s="825">
        <v>134.44999999999999</v>
      </c>
      <c r="N76" s="822">
        <v>1</v>
      </c>
      <c r="O76" s="826">
        <v>1</v>
      </c>
      <c r="P76" s="825">
        <v>134.44999999999999</v>
      </c>
      <c r="Q76" s="827">
        <v>1</v>
      </c>
      <c r="R76" s="822">
        <v>1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7</v>
      </c>
      <c r="B77" s="822" t="s">
        <v>2407</v>
      </c>
      <c r="C77" s="822" t="s">
        <v>2411</v>
      </c>
      <c r="D77" s="823" t="s">
        <v>3781</v>
      </c>
      <c r="E77" s="824" t="s">
        <v>2431</v>
      </c>
      <c r="F77" s="822" t="s">
        <v>2408</v>
      </c>
      <c r="G77" s="822" t="s">
        <v>2465</v>
      </c>
      <c r="H77" s="822" t="s">
        <v>329</v>
      </c>
      <c r="I77" s="822" t="s">
        <v>2652</v>
      </c>
      <c r="J77" s="822" t="s">
        <v>2653</v>
      </c>
      <c r="K77" s="822" t="s">
        <v>2472</v>
      </c>
      <c r="L77" s="825">
        <v>176.32</v>
      </c>
      <c r="M77" s="825">
        <v>176.32</v>
      </c>
      <c r="N77" s="822">
        <v>1</v>
      </c>
      <c r="O77" s="826">
        <v>1</v>
      </c>
      <c r="P77" s="825">
        <v>176.32</v>
      </c>
      <c r="Q77" s="827">
        <v>1</v>
      </c>
      <c r="R77" s="822">
        <v>1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7</v>
      </c>
      <c r="B78" s="822" t="s">
        <v>2407</v>
      </c>
      <c r="C78" s="822" t="s">
        <v>2411</v>
      </c>
      <c r="D78" s="823" t="s">
        <v>3781</v>
      </c>
      <c r="E78" s="824" t="s">
        <v>2431</v>
      </c>
      <c r="F78" s="822" t="s">
        <v>2408</v>
      </c>
      <c r="G78" s="822" t="s">
        <v>2654</v>
      </c>
      <c r="H78" s="822" t="s">
        <v>329</v>
      </c>
      <c r="I78" s="822" t="s">
        <v>2655</v>
      </c>
      <c r="J78" s="822" t="s">
        <v>2656</v>
      </c>
      <c r="K78" s="822" t="s">
        <v>2657</v>
      </c>
      <c r="L78" s="825">
        <v>79.64</v>
      </c>
      <c r="M78" s="825">
        <v>159.28</v>
      </c>
      <c r="N78" s="822">
        <v>2</v>
      </c>
      <c r="O78" s="826">
        <v>0.5</v>
      </c>
      <c r="P78" s="825">
        <v>159.28</v>
      </c>
      <c r="Q78" s="827">
        <v>1</v>
      </c>
      <c r="R78" s="822">
        <v>2</v>
      </c>
      <c r="S78" s="827">
        <v>1</v>
      </c>
      <c r="T78" s="826">
        <v>0.5</v>
      </c>
      <c r="U78" s="828">
        <v>1</v>
      </c>
    </row>
    <row r="79" spans="1:21" ht="14.45" customHeight="1" x14ac:dyDescent="0.2">
      <c r="A79" s="821">
        <v>7</v>
      </c>
      <c r="B79" s="822" t="s">
        <v>2407</v>
      </c>
      <c r="C79" s="822" t="s">
        <v>2411</v>
      </c>
      <c r="D79" s="823" t="s">
        <v>3781</v>
      </c>
      <c r="E79" s="824" t="s">
        <v>2431</v>
      </c>
      <c r="F79" s="822" t="s">
        <v>2408</v>
      </c>
      <c r="G79" s="822" t="s">
        <v>2597</v>
      </c>
      <c r="H79" s="822" t="s">
        <v>329</v>
      </c>
      <c r="I79" s="822" t="s">
        <v>2658</v>
      </c>
      <c r="J79" s="822" t="s">
        <v>2659</v>
      </c>
      <c r="K79" s="822" t="s">
        <v>2660</v>
      </c>
      <c r="L79" s="825">
        <v>26.37</v>
      </c>
      <c r="M79" s="825">
        <v>26.37</v>
      </c>
      <c r="N79" s="822">
        <v>1</v>
      </c>
      <c r="O79" s="826">
        <v>0.5</v>
      </c>
      <c r="P79" s="825">
        <v>26.37</v>
      </c>
      <c r="Q79" s="827">
        <v>1</v>
      </c>
      <c r="R79" s="822">
        <v>1</v>
      </c>
      <c r="S79" s="827">
        <v>1</v>
      </c>
      <c r="T79" s="826">
        <v>0.5</v>
      </c>
      <c r="U79" s="828">
        <v>1</v>
      </c>
    </row>
    <row r="80" spans="1:21" ht="14.45" customHeight="1" x14ac:dyDescent="0.2">
      <c r="A80" s="821">
        <v>7</v>
      </c>
      <c r="B80" s="822" t="s">
        <v>2407</v>
      </c>
      <c r="C80" s="822" t="s">
        <v>2411</v>
      </c>
      <c r="D80" s="823" t="s">
        <v>3781</v>
      </c>
      <c r="E80" s="824" t="s">
        <v>2431</v>
      </c>
      <c r="F80" s="822" t="s">
        <v>2408</v>
      </c>
      <c r="G80" s="822" t="s">
        <v>2469</v>
      </c>
      <c r="H80" s="822" t="s">
        <v>329</v>
      </c>
      <c r="I80" s="822" t="s">
        <v>2661</v>
      </c>
      <c r="J80" s="822" t="s">
        <v>2662</v>
      </c>
      <c r="K80" s="822" t="s">
        <v>2663</v>
      </c>
      <c r="L80" s="825">
        <v>97.96</v>
      </c>
      <c r="M80" s="825">
        <v>97.96</v>
      </c>
      <c r="N80" s="822">
        <v>1</v>
      </c>
      <c r="O80" s="826">
        <v>1</v>
      </c>
      <c r="P80" s="825">
        <v>97.96</v>
      </c>
      <c r="Q80" s="827">
        <v>1</v>
      </c>
      <c r="R80" s="822">
        <v>1</v>
      </c>
      <c r="S80" s="827">
        <v>1</v>
      </c>
      <c r="T80" s="826">
        <v>1</v>
      </c>
      <c r="U80" s="828">
        <v>1</v>
      </c>
    </row>
    <row r="81" spans="1:21" ht="14.45" customHeight="1" x14ac:dyDescent="0.2">
      <c r="A81" s="821">
        <v>7</v>
      </c>
      <c r="B81" s="822" t="s">
        <v>2407</v>
      </c>
      <c r="C81" s="822" t="s">
        <v>2411</v>
      </c>
      <c r="D81" s="823" t="s">
        <v>3781</v>
      </c>
      <c r="E81" s="824" t="s">
        <v>2431</v>
      </c>
      <c r="F81" s="822" t="s">
        <v>2408</v>
      </c>
      <c r="G81" s="822" t="s">
        <v>2469</v>
      </c>
      <c r="H81" s="822" t="s">
        <v>329</v>
      </c>
      <c r="I81" s="822" t="s">
        <v>2664</v>
      </c>
      <c r="J81" s="822" t="s">
        <v>2662</v>
      </c>
      <c r="K81" s="822" t="s">
        <v>2665</v>
      </c>
      <c r="L81" s="825">
        <v>176.32</v>
      </c>
      <c r="M81" s="825">
        <v>176.32</v>
      </c>
      <c r="N81" s="822">
        <v>1</v>
      </c>
      <c r="O81" s="826">
        <v>0.5</v>
      </c>
      <c r="P81" s="825">
        <v>176.32</v>
      </c>
      <c r="Q81" s="827">
        <v>1</v>
      </c>
      <c r="R81" s="822">
        <v>1</v>
      </c>
      <c r="S81" s="827">
        <v>1</v>
      </c>
      <c r="T81" s="826">
        <v>0.5</v>
      </c>
      <c r="U81" s="828">
        <v>1</v>
      </c>
    </row>
    <row r="82" spans="1:21" ht="14.45" customHeight="1" x14ac:dyDescent="0.2">
      <c r="A82" s="821">
        <v>7</v>
      </c>
      <c r="B82" s="822" t="s">
        <v>2407</v>
      </c>
      <c r="C82" s="822" t="s">
        <v>2411</v>
      </c>
      <c r="D82" s="823" t="s">
        <v>3781</v>
      </c>
      <c r="E82" s="824" t="s">
        <v>2431</v>
      </c>
      <c r="F82" s="822" t="s">
        <v>2408</v>
      </c>
      <c r="G82" s="822" t="s">
        <v>2469</v>
      </c>
      <c r="H82" s="822" t="s">
        <v>329</v>
      </c>
      <c r="I82" s="822" t="s">
        <v>2666</v>
      </c>
      <c r="J82" s="822" t="s">
        <v>2662</v>
      </c>
      <c r="K82" s="822" t="s">
        <v>2667</v>
      </c>
      <c r="L82" s="825">
        <v>54.85</v>
      </c>
      <c r="M82" s="825">
        <v>54.85</v>
      </c>
      <c r="N82" s="822">
        <v>1</v>
      </c>
      <c r="O82" s="826">
        <v>1</v>
      </c>
      <c r="P82" s="825">
        <v>54.85</v>
      </c>
      <c r="Q82" s="827">
        <v>1</v>
      </c>
      <c r="R82" s="822">
        <v>1</v>
      </c>
      <c r="S82" s="827">
        <v>1</v>
      </c>
      <c r="T82" s="826">
        <v>1</v>
      </c>
      <c r="U82" s="828">
        <v>1</v>
      </c>
    </row>
    <row r="83" spans="1:21" ht="14.45" customHeight="1" x14ac:dyDescent="0.2">
      <c r="A83" s="821">
        <v>7</v>
      </c>
      <c r="B83" s="822" t="s">
        <v>2407</v>
      </c>
      <c r="C83" s="822" t="s">
        <v>2411</v>
      </c>
      <c r="D83" s="823" t="s">
        <v>3781</v>
      </c>
      <c r="E83" s="824" t="s">
        <v>2431</v>
      </c>
      <c r="F83" s="822" t="s">
        <v>2408</v>
      </c>
      <c r="G83" s="822" t="s">
        <v>2668</v>
      </c>
      <c r="H83" s="822" t="s">
        <v>329</v>
      </c>
      <c r="I83" s="822" t="s">
        <v>2669</v>
      </c>
      <c r="J83" s="822" t="s">
        <v>2670</v>
      </c>
      <c r="K83" s="822" t="s">
        <v>2671</v>
      </c>
      <c r="L83" s="825">
        <v>54.18</v>
      </c>
      <c r="M83" s="825">
        <v>108.36</v>
      </c>
      <c r="N83" s="822">
        <v>2</v>
      </c>
      <c r="O83" s="826">
        <v>0.5</v>
      </c>
      <c r="P83" s="825">
        <v>108.36</v>
      </c>
      <c r="Q83" s="827">
        <v>1</v>
      </c>
      <c r="R83" s="822">
        <v>2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7</v>
      </c>
      <c r="B84" s="822" t="s">
        <v>2407</v>
      </c>
      <c r="C84" s="822" t="s">
        <v>2411</v>
      </c>
      <c r="D84" s="823" t="s">
        <v>3781</v>
      </c>
      <c r="E84" s="824" t="s">
        <v>2431</v>
      </c>
      <c r="F84" s="822" t="s">
        <v>2408</v>
      </c>
      <c r="G84" s="822" t="s">
        <v>2672</v>
      </c>
      <c r="H84" s="822" t="s">
        <v>329</v>
      </c>
      <c r="I84" s="822" t="s">
        <v>2673</v>
      </c>
      <c r="J84" s="822" t="s">
        <v>2674</v>
      </c>
      <c r="K84" s="822" t="s">
        <v>2675</v>
      </c>
      <c r="L84" s="825">
        <v>420.75</v>
      </c>
      <c r="M84" s="825">
        <v>841.5</v>
      </c>
      <c r="N84" s="822">
        <v>2</v>
      </c>
      <c r="O84" s="826">
        <v>1</v>
      </c>
      <c r="P84" s="825">
        <v>841.5</v>
      </c>
      <c r="Q84" s="827">
        <v>1</v>
      </c>
      <c r="R84" s="822">
        <v>2</v>
      </c>
      <c r="S84" s="827">
        <v>1</v>
      </c>
      <c r="T84" s="826">
        <v>1</v>
      </c>
      <c r="U84" s="828">
        <v>1</v>
      </c>
    </row>
    <row r="85" spans="1:21" ht="14.45" customHeight="1" x14ac:dyDescent="0.2">
      <c r="A85" s="821">
        <v>7</v>
      </c>
      <c r="B85" s="822" t="s">
        <v>2407</v>
      </c>
      <c r="C85" s="822" t="s">
        <v>2411</v>
      </c>
      <c r="D85" s="823" t="s">
        <v>3781</v>
      </c>
      <c r="E85" s="824" t="s">
        <v>2431</v>
      </c>
      <c r="F85" s="822" t="s">
        <v>2408</v>
      </c>
      <c r="G85" s="822" t="s">
        <v>2676</v>
      </c>
      <c r="H85" s="822" t="s">
        <v>673</v>
      </c>
      <c r="I85" s="822" t="s">
        <v>2298</v>
      </c>
      <c r="J85" s="822" t="s">
        <v>1182</v>
      </c>
      <c r="K85" s="822" t="s">
        <v>2299</v>
      </c>
      <c r="L85" s="825">
        <v>34.47</v>
      </c>
      <c r="M85" s="825">
        <v>34.47</v>
      </c>
      <c r="N85" s="822">
        <v>1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7</v>
      </c>
      <c r="B86" s="822" t="s">
        <v>2407</v>
      </c>
      <c r="C86" s="822" t="s">
        <v>2411</v>
      </c>
      <c r="D86" s="823" t="s">
        <v>3781</v>
      </c>
      <c r="E86" s="824" t="s">
        <v>2431</v>
      </c>
      <c r="F86" s="822" t="s">
        <v>2408</v>
      </c>
      <c r="G86" s="822" t="s">
        <v>2677</v>
      </c>
      <c r="H86" s="822" t="s">
        <v>329</v>
      </c>
      <c r="I86" s="822" t="s">
        <v>2678</v>
      </c>
      <c r="J86" s="822" t="s">
        <v>2679</v>
      </c>
      <c r="K86" s="822" t="s">
        <v>2252</v>
      </c>
      <c r="L86" s="825">
        <v>279.52999999999997</v>
      </c>
      <c r="M86" s="825">
        <v>279.52999999999997</v>
      </c>
      <c r="N86" s="822">
        <v>1</v>
      </c>
      <c r="O86" s="826">
        <v>0.5</v>
      </c>
      <c r="P86" s="825">
        <v>279.52999999999997</v>
      </c>
      <c r="Q86" s="827">
        <v>1</v>
      </c>
      <c r="R86" s="822">
        <v>1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7</v>
      </c>
      <c r="B87" s="822" t="s">
        <v>2407</v>
      </c>
      <c r="C87" s="822" t="s">
        <v>2411</v>
      </c>
      <c r="D87" s="823" t="s">
        <v>3781</v>
      </c>
      <c r="E87" s="824" t="s">
        <v>2431</v>
      </c>
      <c r="F87" s="822" t="s">
        <v>2408</v>
      </c>
      <c r="G87" s="822" t="s">
        <v>2680</v>
      </c>
      <c r="H87" s="822" t="s">
        <v>329</v>
      </c>
      <c r="I87" s="822" t="s">
        <v>2681</v>
      </c>
      <c r="J87" s="822" t="s">
        <v>2682</v>
      </c>
      <c r="K87" s="822" t="s">
        <v>2683</v>
      </c>
      <c r="L87" s="825">
        <v>118.5</v>
      </c>
      <c r="M87" s="825">
        <v>711</v>
      </c>
      <c r="N87" s="822">
        <v>6</v>
      </c>
      <c r="O87" s="826">
        <v>2.5</v>
      </c>
      <c r="P87" s="825">
        <v>474</v>
      </c>
      <c r="Q87" s="827">
        <v>0.66666666666666663</v>
      </c>
      <c r="R87" s="822">
        <v>4</v>
      </c>
      <c r="S87" s="827">
        <v>0.66666666666666663</v>
      </c>
      <c r="T87" s="826">
        <v>2</v>
      </c>
      <c r="U87" s="828">
        <v>0.8</v>
      </c>
    </row>
    <row r="88" spans="1:21" ht="14.45" customHeight="1" x14ac:dyDescent="0.2">
      <c r="A88" s="821">
        <v>7</v>
      </c>
      <c r="B88" s="822" t="s">
        <v>2407</v>
      </c>
      <c r="C88" s="822" t="s">
        <v>2411</v>
      </c>
      <c r="D88" s="823" t="s">
        <v>3781</v>
      </c>
      <c r="E88" s="824" t="s">
        <v>2431</v>
      </c>
      <c r="F88" s="822" t="s">
        <v>2408</v>
      </c>
      <c r="G88" s="822" t="s">
        <v>2680</v>
      </c>
      <c r="H88" s="822" t="s">
        <v>329</v>
      </c>
      <c r="I88" s="822" t="s">
        <v>2684</v>
      </c>
      <c r="J88" s="822" t="s">
        <v>2682</v>
      </c>
      <c r="K88" s="822" t="s">
        <v>2685</v>
      </c>
      <c r="L88" s="825">
        <v>166.76</v>
      </c>
      <c r="M88" s="825">
        <v>166.76</v>
      </c>
      <c r="N88" s="822">
        <v>1</v>
      </c>
      <c r="O88" s="826">
        <v>0.5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7</v>
      </c>
      <c r="B89" s="822" t="s">
        <v>2407</v>
      </c>
      <c r="C89" s="822" t="s">
        <v>2411</v>
      </c>
      <c r="D89" s="823" t="s">
        <v>3781</v>
      </c>
      <c r="E89" s="824" t="s">
        <v>2431</v>
      </c>
      <c r="F89" s="822" t="s">
        <v>2408</v>
      </c>
      <c r="G89" s="822" t="s">
        <v>2644</v>
      </c>
      <c r="H89" s="822" t="s">
        <v>673</v>
      </c>
      <c r="I89" s="822" t="s">
        <v>2110</v>
      </c>
      <c r="J89" s="822" t="s">
        <v>1419</v>
      </c>
      <c r="K89" s="822" t="s">
        <v>2111</v>
      </c>
      <c r="L89" s="825">
        <v>154.36000000000001</v>
      </c>
      <c r="M89" s="825">
        <v>154.36000000000001</v>
      </c>
      <c r="N89" s="822">
        <v>1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7</v>
      </c>
      <c r="B90" s="822" t="s">
        <v>2407</v>
      </c>
      <c r="C90" s="822" t="s">
        <v>2411</v>
      </c>
      <c r="D90" s="823" t="s">
        <v>3781</v>
      </c>
      <c r="E90" s="824" t="s">
        <v>2431</v>
      </c>
      <c r="F90" s="822" t="s">
        <v>2408</v>
      </c>
      <c r="G90" s="822" t="s">
        <v>2539</v>
      </c>
      <c r="H90" s="822" t="s">
        <v>329</v>
      </c>
      <c r="I90" s="822" t="s">
        <v>2540</v>
      </c>
      <c r="J90" s="822" t="s">
        <v>1089</v>
      </c>
      <c r="K90" s="822" t="s">
        <v>1090</v>
      </c>
      <c r="L90" s="825">
        <v>121.92</v>
      </c>
      <c r="M90" s="825">
        <v>243.84</v>
      </c>
      <c r="N90" s="822">
        <v>2</v>
      </c>
      <c r="O90" s="826">
        <v>0.5</v>
      </c>
      <c r="P90" s="825">
        <v>243.84</v>
      </c>
      <c r="Q90" s="827">
        <v>1</v>
      </c>
      <c r="R90" s="822">
        <v>2</v>
      </c>
      <c r="S90" s="827">
        <v>1</v>
      </c>
      <c r="T90" s="826">
        <v>0.5</v>
      </c>
      <c r="U90" s="828">
        <v>1</v>
      </c>
    </row>
    <row r="91" spans="1:21" ht="14.45" customHeight="1" x14ac:dyDescent="0.2">
      <c r="A91" s="821">
        <v>7</v>
      </c>
      <c r="B91" s="822" t="s">
        <v>2407</v>
      </c>
      <c r="C91" s="822" t="s">
        <v>2411</v>
      </c>
      <c r="D91" s="823" t="s">
        <v>3781</v>
      </c>
      <c r="E91" s="824" t="s">
        <v>2432</v>
      </c>
      <c r="F91" s="822" t="s">
        <v>2408</v>
      </c>
      <c r="G91" s="822" t="s">
        <v>2465</v>
      </c>
      <c r="H91" s="822" t="s">
        <v>329</v>
      </c>
      <c r="I91" s="822" t="s">
        <v>2686</v>
      </c>
      <c r="J91" s="822" t="s">
        <v>2467</v>
      </c>
      <c r="K91" s="822" t="s">
        <v>2687</v>
      </c>
      <c r="L91" s="825">
        <v>58.77</v>
      </c>
      <c r="M91" s="825">
        <v>117.54</v>
      </c>
      <c r="N91" s="822">
        <v>2</v>
      </c>
      <c r="O91" s="826">
        <v>1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7</v>
      </c>
      <c r="B92" s="822" t="s">
        <v>2407</v>
      </c>
      <c r="C92" s="822" t="s">
        <v>2411</v>
      </c>
      <c r="D92" s="823" t="s">
        <v>3781</v>
      </c>
      <c r="E92" s="824" t="s">
        <v>2435</v>
      </c>
      <c r="F92" s="822" t="s">
        <v>2408</v>
      </c>
      <c r="G92" s="822" t="s">
        <v>2488</v>
      </c>
      <c r="H92" s="822" t="s">
        <v>329</v>
      </c>
      <c r="I92" s="822" t="s">
        <v>2564</v>
      </c>
      <c r="J92" s="822" t="s">
        <v>2490</v>
      </c>
      <c r="K92" s="822" t="s">
        <v>2565</v>
      </c>
      <c r="L92" s="825">
        <v>182.22</v>
      </c>
      <c r="M92" s="825">
        <v>364.44</v>
      </c>
      <c r="N92" s="822">
        <v>2</v>
      </c>
      <c r="O92" s="826">
        <v>1.5</v>
      </c>
      <c r="P92" s="825">
        <v>364.44</v>
      </c>
      <c r="Q92" s="827">
        <v>1</v>
      </c>
      <c r="R92" s="822">
        <v>2</v>
      </c>
      <c r="S92" s="827">
        <v>1</v>
      </c>
      <c r="T92" s="826">
        <v>1.5</v>
      </c>
      <c r="U92" s="828">
        <v>1</v>
      </c>
    </row>
    <row r="93" spans="1:21" ht="14.45" customHeight="1" x14ac:dyDescent="0.2">
      <c r="A93" s="821">
        <v>7</v>
      </c>
      <c r="B93" s="822" t="s">
        <v>2407</v>
      </c>
      <c r="C93" s="822" t="s">
        <v>2411</v>
      </c>
      <c r="D93" s="823" t="s">
        <v>3781</v>
      </c>
      <c r="E93" s="824" t="s">
        <v>2435</v>
      </c>
      <c r="F93" s="822" t="s">
        <v>2408</v>
      </c>
      <c r="G93" s="822" t="s">
        <v>2611</v>
      </c>
      <c r="H93" s="822" t="s">
        <v>329</v>
      </c>
      <c r="I93" s="822" t="s">
        <v>2612</v>
      </c>
      <c r="J93" s="822" t="s">
        <v>978</v>
      </c>
      <c r="K93" s="822" t="s">
        <v>2613</v>
      </c>
      <c r="L93" s="825">
        <v>185.26</v>
      </c>
      <c r="M93" s="825">
        <v>185.26</v>
      </c>
      <c r="N93" s="822">
        <v>1</v>
      </c>
      <c r="O93" s="826">
        <v>1</v>
      </c>
      <c r="P93" s="825">
        <v>185.26</v>
      </c>
      <c r="Q93" s="827">
        <v>1</v>
      </c>
      <c r="R93" s="822">
        <v>1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7</v>
      </c>
      <c r="B94" s="822" t="s">
        <v>2407</v>
      </c>
      <c r="C94" s="822" t="s">
        <v>2411</v>
      </c>
      <c r="D94" s="823" t="s">
        <v>3781</v>
      </c>
      <c r="E94" s="824" t="s">
        <v>2435</v>
      </c>
      <c r="F94" s="822" t="s">
        <v>2408</v>
      </c>
      <c r="G94" s="822" t="s">
        <v>2611</v>
      </c>
      <c r="H94" s="822" t="s">
        <v>329</v>
      </c>
      <c r="I94" s="822" t="s">
        <v>2612</v>
      </c>
      <c r="J94" s="822" t="s">
        <v>978</v>
      </c>
      <c r="K94" s="822" t="s">
        <v>2613</v>
      </c>
      <c r="L94" s="825">
        <v>87.98</v>
      </c>
      <c r="M94" s="825">
        <v>87.98</v>
      </c>
      <c r="N94" s="822">
        <v>1</v>
      </c>
      <c r="O94" s="826">
        <v>0.5</v>
      </c>
      <c r="P94" s="825">
        <v>87.98</v>
      </c>
      <c r="Q94" s="827">
        <v>1</v>
      </c>
      <c r="R94" s="822">
        <v>1</v>
      </c>
      <c r="S94" s="827">
        <v>1</v>
      </c>
      <c r="T94" s="826">
        <v>0.5</v>
      </c>
      <c r="U94" s="828">
        <v>1</v>
      </c>
    </row>
    <row r="95" spans="1:21" ht="14.45" customHeight="1" x14ac:dyDescent="0.2">
      <c r="A95" s="821">
        <v>7</v>
      </c>
      <c r="B95" s="822" t="s">
        <v>2407</v>
      </c>
      <c r="C95" s="822" t="s">
        <v>2411</v>
      </c>
      <c r="D95" s="823" t="s">
        <v>3781</v>
      </c>
      <c r="E95" s="824" t="s">
        <v>2436</v>
      </c>
      <c r="F95" s="822" t="s">
        <v>2408</v>
      </c>
      <c r="G95" s="822" t="s">
        <v>2553</v>
      </c>
      <c r="H95" s="822" t="s">
        <v>329</v>
      </c>
      <c r="I95" s="822" t="s">
        <v>2688</v>
      </c>
      <c r="J95" s="822" t="s">
        <v>2555</v>
      </c>
      <c r="K95" s="822" t="s">
        <v>2689</v>
      </c>
      <c r="L95" s="825">
        <v>31.21</v>
      </c>
      <c r="M95" s="825">
        <v>62.42</v>
      </c>
      <c r="N95" s="822">
        <v>2</v>
      </c>
      <c r="O95" s="826">
        <v>0.5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7</v>
      </c>
      <c r="B96" s="822" t="s">
        <v>2407</v>
      </c>
      <c r="C96" s="822" t="s">
        <v>2411</v>
      </c>
      <c r="D96" s="823" t="s">
        <v>3781</v>
      </c>
      <c r="E96" s="824" t="s">
        <v>2436</v>
      </c>
      <c r="F96" s="822" t="s">
        <v>2408</v>
      </c>
      <c r="G96" s="822" t="s">
        <v>2690</v>
      </c>
      <c r="H96" s="822" t="s">
        <v>673</v>
      </c>
      <c r="I96" s="822" t="s">
        <v>2251</v>
      </c>
      <c r="J96" s="822" t="s">
        <v>1316</v>
      </c>
      <c r="K96" s="822" t="s">
        <v>2252</v>
      </c>
      <c r="L96" s="825">
        <v>176.32</v>
      </c>
      <c r="M96" s="825">
        <v>176.32</v>
      </c>
      <c r="N96" s="822">
        <v>1</v>
      </c>
      <c r="O96" s="826">
        <v>1</v>
      </c>
      <c r="P96" s="825">
        <v>176.32</v>
      </c>
      <c r="Q96" s="827">
        <v>1</v>
      </c>
      <c r="R96" s="822">
        <v>1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7</v>
      </c>
      <c r="B97" s="822" t="s">
        <v>2407</v>
      </c>
      <c r="C97" s="822" t="s">
        <v>2411</v>
      </c>
      <c r="D97" s="823" t="s">
        <v>3781</v>
      </c>
      <c r="E97" s="824" t="s">
        <v>2436</v>
      </c>
      <c r="F97" s="822" t="s">
        <v>2408</v>
      </c>
      <c r="G97" s="822" t="s">
        <v>2691</v>
      </c>
      <c r="H97" s="822" t="s">
        <v>329</v>
      </c>
      <c r="I97" s="822" t="s">
        <v>2692</v>
      </c>
      <c r="J97" s="822" t="s">
        <v>910</v>
      </c>
      <c r="K97" s="822" t="s">
        <v>2693</v>
      </c>
      <c r="L97" s="825">
        <v>477.5</v>
      </c>
      <c r="M97" s="825">
        <v>477.5</v>
      </c>
      <c r="N97" s="822">
        <v>1</v>
      </c>
      <c r="O97" s="826">
        <v>0.5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7</v>
      </c>
      <c r="B98" s="822" t="s">
        <v>2407</v>
      </c>
      <c r="C98" s="822" t="s">
        <v>2411</v>
      </c>
      <c r="D98" s="823" t="s">
        <v>3781</v>
      </c>
      <c r="E98" s="824" t="s">
        <v>2436</v>
      </c>
      <c r="F98" s="822" t="s">
        <v>2408</v>
      </c>
      <c r="G98" s="822" t="s">
        <v>2694</v>
      </c>
      <c r="H98" s="822" t="s">
        <v>329</v>
      </c>
      <c r="I98" s="822" t="s">
        <v>2695</v>
      </c>
      <c r="J98" s="822" t="s">
        <v>1170</v>
      </c>
      <c r="K98" s="822" t="s">
        <v>2696</v>
      </c>
      <c r="L98" s="825">
        <v>0</v>
      </c>
      <c r="M98" s="825">
        <v>0</v>
      </c>
      <c r="N98" s="822">
        <v>1</v>
      </c>
      <c r="O98" s="826">
        <v>1</v>
      </c>
      <c r="P98" s="825">
        <v>0</v>
      </c>
      <c r="Q98" s="827"/>
      <c r="R98" s="822">
        <v>1</v>
      </c>
      <c r="S98" s="827">
        <v>1</v>
      </c>
      <c r="T98" s="826">
        <v>1</v>
      </c>
      <c r="U98" s="828">
        <v>1</v>
      </c>
    </row>
    <row r="99" spans="1:21" ht="14.45" customHeight="1" x14ac:dyDescent="0.2">
      <c r="A99" s="821">
        <v>7</v>
      </c>
      <c r="B99" s="822" t="s">
        <v>2407</v>
      </c>
      <c r="C99" s="822" t="s">
        <v>2411</v>
      </c>
      <c r="D99" s="823" t="s">
        <v>3781</v>
      </c>
      <c r="E99" s="824" t="s">
        <v>2436</v>
      </c>
      <c r="F99" s="822" t="s">
        <v>2408</v>
      </c>
      <c r="G99" s="822" t="s">
        <v>2697</v>
      </c>
      <c r="H99" s="822" t="s">
        <v>673</v>
      </c>
      <c r="I99" s="822" t="s">
        <v>2404</v>
      </c>
      <c r="J99" s="822" t="s">
        <v>1880</v>
      </c>
      <c r="K99" s="822" t="s">
        <v>1881</v>
      </c>
      <c r="L99" s="825">
        <v>63.75</v>
      </c>
      <c r="M99" s="825">
        <v>63.75</v>
      </c>
      <c r="N99" s="822">
        <v>1</v>
      </c>
      <c r="O99" s="826">
        <v>1</v>
      </c>
      <c r="P99" s="825">
        <v>63.75</v>
      </c>
      <c r="Q99" s="827">
        <v>1</v>
      </c>
      <c r="R99" s="822">
        <v>1</v>
      </c>
      <c r="S99" s="827">
        <v>1</v>
      </c>
      <c r="T99" s="826">
        <v>1</v>
      </c>
      <c r="U99" s="828">
        <v>1</v>
      </c>
    </row>
    <row r="100" spans="1:21" ht="14.45" customHeight="1" x14ac:dyDescent="0.2">
      <c r="A100" s="821">
        <v>7</v>
      </c>
      <c r="B100" s="822" t="s">
        <v>2407</v>
      </c>
      <c r="C100" s="822" t="s">
        <v>2411</v>
      </c>
      <c r="D100" s="823" t="s">
        <v>3781</v>
      </c>
      <c r="E100" s="824" t="s">
        <v>2436</v>
      </c>
      <c r="F100" s="822" t="s">
        <v>2408</v>
      </c>
      <c r="G100" s="822" t="s">
        <v>2698</v>
      </c>
      <c r="H100" s="822" t="s">
        <v>673</v>
      </c>
      <c r="I100" s="822" t="s">
        <v>2094</v>
      </c>
      <c r="J100" s="822" t="s">
        <v>923</v>
      </c>
      <c r="K100" s="822" t="s">
        <v>924</v>
      </c>
      <c r="L100" s="825">
        <v>84.18</v>
      </c>
      <c r="M100" s="825">
        <v>168.36</v>
      </c>
      <c r="N100" s="822">
        <v>2</v>
      </c>
      <c r="O100" s="826">
        <v>1</v>
      </c>
      <c r="P100" s="825">
        <v>168.36</v>
      </c>
      <c r="Q100" s="827">
        <v>1</v>
      </c>
      <c r="R100" s="822">
        <v>2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7</v>
      </c>
      <c r="B101" s="822" t="s">
        <v>2407</v>
      </c>
      <c r="C101" s="822" t="s">
        <v>2411</v>
      </c>
      <c r="D101" s="823" t="s">
        <v>3781</v>
      </c>
      <c r="E101" s="824" t="s">
        <v>2443</v>
      </c>
      <c r="F101" s="822" t="s">
        <v>2408</v>
      </c>
      <c r="G101" s="822" t="s">
        <v>2462</v>
      </c>
      <c r="H101" s="822" t="s">
        <v>673</v>
      </c>
      <c r="I101" s="822" t="s">
        <v>2129</v>
      </c>
      <c r="J101" s="822" t="s">
        <v>2130</v>
      </c>
      <c r="K101" s="822" t="s">
        <v>2131</v>
      </c>
      <c r="L101" s="825">
        <v>119.7</v>
      </c>
      <c r="M101" s="825">
        <v>119.7</v>
      </c>
      <c r="N101" s="822">
        <v>1</v>
      </c>
      <c r="O101" s="826">
        <v>1</v>
      </c>
      <c r="P101" s="825">
        <v>119.7</v>
      </c>
      <c r="Q101" s="827">
        <v>1</v>
      </c>
      <c r="R101" s="822">
        <v>1</v>
      </c>
      <c r="S101" s="827">
        <v>1</v>
      </c>
      <c r="T101" s="826">
        <v>1</v>
      </c>
      <c r="U101" s="828">
        <v>1</v>
      </c>
    </row>
    <row r="102" spans="1:21" ht="14.45" customHeight="1" x14ac:dyDescent="0.2">
      <c r="A102" s="821">
        <v>7</v>
      </c>
      <c r="B102" s="822" t="s">
        <v>2407</v>
      </c>
      <c r="C102" s="822" t="s">
        <v>2411</v>
      </c>
      <c r="D102" s="823" t="s">
        <v>3781</v>
      </c>
      <c r="E102" s="824" t="s">
        <v>2443</v>
      </c>
      <c r="F102" s="822" t="s">
        <v>2408</v>
      </c>
      <c r="G102" s="822" t="s">
        <v>2699</v>
      </c>
      <c r="H102" s="822" t="s">
        <v>329</v>
      </c>
      <c r="I102" s="822" t="s">
        <v>2700</v>
      </c>
      <c r="J102" s="822" t="s">
        <v>2701</v>
      </c>
      <c r="K102" s="822" t="s">
        <v>2702</v>
      </c>
      <c r="L102" s="825">
        <v>132.97999999999999</v>
      </c>
      <c r="M102" s="825">
        <v>265.95999999999998</v>
      </c>
      <c r="N102" s="822">
        <v>2</v>
      </c>
      <c r="O102" s="826">
        <v>1</v>
      </c>
      <c r="P102" s="825">
        <v>265.95999999999998</v>
      </c>
      <c r="Q102" s="827">
        <v>1</v>
      </c>
      <c r="R102" s="822">
        <v>2</v>
      </c>
      <c r="S102" s="827">
        <v>1</v>
      </c>
      <c r="T102" s="826">
        <v>1</v>
      </c>
      <c r="U102" s="828">
        <v>1</v>
      </c>
    </row>
    <row r="103" spans="1:21" ht="14.45" customHeight="1" x14ac:dyDescent="0.2">
      <c r="A103" s="821">
        <v>7</v>
      </c>
      <c r="B103" s="822" t="s">
        <v>2407</v>
      </c>
      <c r="C103" s="822" t="s">
        <v>2411</v>
      </c>
      <c r="D103" s="823" t="s">
        <v>3781</v>
      </c>
      <c r="E103" s="824" t="s">
        <v>2445</v>
      </c>
      <c r="F103" s="822" t="s">
        <v>2408</v>
      </c>
      <c r="G103" s="822" t="s">
        <v>2545</v>
      </c>
      <c r="H103" s="822" t="s">
        <v>673</v>
      </c>
      <c r="I103" s="822" t="s">
        <v>2220</v>
      </c>
      <c r="J103" s="822" t="s">
        <v>2221</v>
      </c>
      <c r="K103" s="822" t="s">
        <v>2222</v>
      </c>
      <c r="L103" s="825">
        <v>23.4</v>
      </c>
      <c r="M103" s="825">
        <v>163.80000000000001</v>
      </c>
      <c r="N103" s="822">
        <v>7</v>
      </c>
      <c r="O103" s="826">
        <v>7</v>
      </c>
      <c r="P103" s="825">
        <v>163.80000000000001</v>
      </c>
      <c r="Q103" s="827">
        <v>1</v>
      </c>
      <c r="R103" s="822">
        <v>7</v>
      </c>
      <c r="S103" s="827">
        <v>1</v>
      </c>
      <c r="T103" s="826">
        <v>7</v>
      </c>
      <c r="U103" s="828">
        <v>1</v>
      </c>
    </row>
    <row r="104" spans="1:21" ht="14.45" customHeight="1" x14ac:dyDescent="0.2">
      <c r="A104" s="821">
        <v>7</v>
      </c>
      <c r="B104" s="822" t="s">
        <v>2407</v>
      </c>
      <c r="C104" s="822" t="s">
        <v>2411</v>
      </c>
      <c r="D104" s="823" t="s">
        <v>3781</v>
      </c>
      <c r="E104" s="824" t="s">
        <v>2445</v>
      </c>
      <c r="F104" s="822" t="s">
        <v>2408</v>
      </c>
      <c r="G104" s="822" t="s">
        <v>2703</v>
      </c>
      <c r="H104" s="822" t="s">
        <v>329</v>
      </c>
      <c r="I104" s="822" t="s">
        <v>2704</v>
      </c>
      <c r="J104" s="822" t="s">
        <v>2705</v>
      </c>
      <c r="K104" s="822" t="s">
        <v>2706</v>
      </c>
      <c r="L104" s="825">
        <v>300.51</v>
      </c>
      <c r="M104" s="825">
        <v>5709.6900000000014</v>
      </c>
      <c r="N104" s="822">
        <v>19</v>
      </c>
      <c r="O104" s="826">
        <v>18</v>
      </c>
      <c r="P104" s="825">
        <v>5709.6900000000014</v>
      </c>
      <c r="Q104" s="827">
        <v>1</v>
      </c>
      <c r="R104" s="822">
        <v>19</v>
      </c>
      <c r="S104" s="827">
        <v>1</v>
      </c>
      <c r="T104" s="826">
        <v>18</v>
      </c>
      <c r="U104" s="828">
        <v>1</v>
      </c>
    </row>
    <row r="105" spans="1:21" ht="14.45" customHeight="1" x14ac:dyDescent="0.2">
      <c r="A105" s="821">
        <v>7</v>
      </c>
      <c r="B105" s="822" t="s">
        <v>2407</v>
      </c>
      <c r="C105" s="822" t="s">
        <v>2411</v>
      </c>
      <c r="D105" s="823" t="s">
        <v>3781</v>
      </c>
      <c r="E105" s="824" t="s">
        <v>2445</v>
      </c>
      <c r="F105" s="822" t="s">
        <v>2408</v>
      </c>
      <c r="G105" s="822" t="s">
        <v>2707</v>
      </c>
      <c r="H105" s="822" t="s">
        <v>329</v>
      </c>
      <c r="I105" s="822" t="s">
        <v>2708</v>
      </c>
      <c r="J105" s="822" t="s">
        <v>2709</v>
      </c>
      <c r="K105" s="822" t="s">
        <v>2231</v>
      </c>
      <c r="L105" s="825">
        <v>192.28</v>
      </c>
      <c r="M105" s="825">
        <v>384.56</v>
      </c>
      <c r="N105" s="822">
        <v>2</v>
      </c>
      <c r="O105" s="826">
        <v>1</v>
      </c>
      <c r="P105" s="825">
        <v>384.56</v>
      </c>
      <c r="Q105" s="827">
        <v>1</v>
      </c>
      <c r="R105" s="822">
        <v>2</v>
      </c>
      <c r="S105" s="827">
        <v>1</v>
      </c>
      <c r="T105" s="826">
        <v>1</v>
      </c>
      <c r="U105" s="828">
        <v>1</v>
      </c>
    </row>
    <row r="106" spans="1:21" ht="14.45" customHeight="1" x14ac:dyDescent="0.2">
      <c r="A106" s="821">
        <v>7</v>
      </c>
      <c r="B106" s="822" t="s">
        <v>2407</v>
      </c>
      <c r="C106" s="822" t="s">
        <v>2411</v>
      </c>
      <c r="D106" s="823" t="s">
        <v>3781</v>
      </c>
      <c r="E106" s="824" t="s">
        <v>2446</v>
      </c>
      <c r="F106" s="822" t="s">
        <v>2408</v>
      </c>
      <c r="G106" s="822" t="s">
        <v>2710</v>
      </c>
      <c r="H106" s="822" t="s">
        <v>329</v>
      </c>
      <c r="I106" s="822" t="s">
        <v>2711</v>
      </c>
      <c r="J106" s="822" t="s">
        <v>1590</v>
      </c>
      <c r="K106" s="822" t="s">
        <v>2712</v>
      </c>
      <c r="L106" s="825">
        <v>38.47</v>
      </c>
      <c r="M106" s="825">
        <v>76.94</v>
      </c>
      <c r="N106" s="822">
        <v>2</v>
      </c>
      <c r="O106" s="826">
        <v>1</v>
      </c>
      <c r="P106" s="825">
        <v>76.94</v>
      </c>
      <c r="Q106" s="827">
        <v>1</v>
      </c>
      <c r="R106" s="822">
        <v>2</v>
      </c>
      <c r="S106" s="827">
        <v>1</v>
      </c>
      <c r="T106" s="826">
        <v>1</v>
      </c>
      <c r="U106" s="828">
        <v>1</v>
      </c>
    </row>
    <row r="107" spans="1:21" ht="14.45" customHeight="1" x14ac:dyDescent="0.2">
      <c r="A107" s="821">
        <v>7</v>
      </c>
      <c r="B107" s="822" t="s">
        <v>2407</v>
      </c>
      <c r="C107" s="822" t="s">
        <v>2411</v>
      </c>
      <c r="D107" s="823" t="s">
        <v>3781</v>
      </c>
      <c r="E107" s="824" t="s">
        <v>2446</v>
      </c>
      <c r="F107" s="822" t="s">
        <v>2408</v>
      </c>
      <c r="G107" s="822" t="s">
        <v>2573</v>
      </c>
      <c r="H107" s="822" t="s">
        <v>329</v>
      </c>
      <c r="I107" s="822" t="s">
        <v>2574</v>
      </c>
      <c r="J107" s="822" t="s">
        <v>1045</v>
      </c>
      <c r="K107" s="822" t="s">
        <v>2575</v>
      </c>
      <c r="L107" s="825">
        <v>75.05</v>
      </c>
      <c r="M107" s="825">
        <v>75.05</v>
      </c>
      <c r="N107" s="822">
        <v>1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7</v>
      </c>
      <c r="B108" s="822" t="s">
        <v>2407</v>
      </c>
      <c r="C108" s="822" t="s">
        <v>2411</v>
      </c>
      <c r="D108" s="823" t="s">
        <v>3781</v>
      </c>
      <c r="E108" s="824" t="s">
        <v>2446</v>
      </c>
      <c r="F108" s="822" t="s">
        <v>2408</v>
      </c>
      <c r="G108" s="822" t="s">
        <v>2697</v>
      </c>
      <c r="H108" s="822" t="s">
        <v>673</v>
      </c>
      <c r="I108" s="822" t="s">
        <v>2404</v>
      </c>
      <c r="J108" s="822" t="s">
        <v>1880</v>
      </c>
      <c r="K108" s="822" t="s">
        <v>1881</v>
      </c>
      <c r="L108" s="825">
        <v>63.75</v>
      </c>
      <c r="M108" s="825">
        <v>63.75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7</v>
      </c>
      <c r="B109" s="822" t="s">
        <v>2407</v>
      </c>
      <c r="C109" s="822" t="s">
        <v>2411</v>
      </c>
      <c r="D109" s="823" t="s">
        <v>3781</v>
      </c>
      <c r="E109" s="824" t="s">
        <v>2449</v>
      </c>
      <c r="F109" s="822" t="s">
        <v>2408</v>
      </c>
      <c r="G109" s="822" t="s">
        <v>2713</v>
      </c>
      <c r="H109" s="822" t="s">
        <v>329</v>
      </c>
      <c r="I109" s="822" t="s">
        <v>2714</v>
      </c>
      <c r="J109" s="822" t="s">
        <v>2715</v>
      </c>
      <c r="K109" s="822" t="s">
        <v>1075</v>
      </c>
      <c r="L109" s="825">
        <v>0</v>
      </c>
      <c r="M109" s="825">
        <v>0</v>
      </c>
      <c r="N109" s="822">
        <v>1</v>
      </c>
      <c r="O109" s="826">
        <v>0.5</v>
      </c>
      <c r="P109" s="825"/>
      <c r="Q109" s="827"/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7</v>
      </c>
      <c r="B110" s="822" t="s">
        <v>2407</v>
      </c>
      <c r="C110" s="822" t="s">
        <v>2411</v>
      </c>
      <c r="D110" s="823" t="s">
        <v>3781</v>
      </c>
      <c r="E110" s="824" t="s">
        <v>2449</v>
      </c>
      <c r="F110" s="822" t="s">
        <v>2408</v>
      </c>
      <c r="G110" s="822" t="s">
        <v>2716</v>
      </c>
      <c r="H110" s="822" t="s">
        <v>329</v>
      </c>
      <c r="I110" s="822" t="s">
        <v>2369</v>
      </c>
      <c r="J110" s="822" t="s">
        <v>2243</v>
      </c>
      <c r="K110" s="822" t="s">
        <v>2289</v>
      </c>
      <c r="L110" s="825">
        <v>246.39</v>
      </c>
      <c r="M110" s="825">
        <v>739.17</v>
      </c>
      <c r="N110" s="822">
        <v>3</v>
      </c>
      <c r="O110" s="826">
        <v>0.5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7</v>
      </c>
      <c r="B111" s="822" t="s">
        <v>2407</v>
      </c>
      <c r="C111" s="822" t="s">
        <v>2411</v>
      </c>
      <c r="D111" s="823" t="s">
        <v>3781</v>
      </c>
      <c r="E111" s="824" t="s">
        <v>2449</v>
      </c>
      <c r="F111" s="822" t="s">
        <v>2408</v>
      </c>
      <c r="G111" s="822" t="s">
        <v>2717</v>
      </c>
      <c r="H111" s="822" t="s">
        <v>329</v>
      </c>
      <c r="I111" s="822" t="s">
        <v>2718</v>
      </c>
      <c r="J111" s="822" t="s">
        <v>2719</v>
      </c>
      <c r="K111" s="822" t="s">
        <v>2720</v>
      </c>
      <c r="L111" s="825">
        <v>113.81</v>
      </c>
      <c r="M111" s="825">
        <v>682.86</v>
      </c>
      <c r="N111" s="822">
        <v>6</v>
      </c>
      <c r="O111" s="826">
        <v>1.5</v>
      </c>
      <c r="P111" s="825">
        <v>682.86</v>
      </c>
      <c r="Q111" s="827">
        <v>1</v>
      </c>
      <c r="R111" s="822">
        <v>6</v>
      </c>
      <c r="S111" s="827">
        <v>1</v>
      </c>
      <c r="T111" s="826">
        <v>1.5</v>
      </c>
      <c r="U111" s="828">
        <v>1</v>
      </c>
    </row>
    <row r="112" spans="1:21" ht="14.45" customHeight="1" x14ac:dyDescent="0.2">
      <c r="A112" s="821">
        <v>7</v>
      </c>
      <c r="B112" s="822" t="s">
        <v>2407</v>
      </c>
      <c r="C112" s="822" t="s">
        <v>2411</v>
      </c>
      <c r="D112" s="823" t="s">
        <v>3781</v>
      </c>
      <c r="E112" s="824" t="s">
        <v>2449</v>
      </c>
      <c r="F112" s="822" t="s">
        <v>2408</v>
      </c>
      <c r="G112" s="822" t="s">
        <v>2721</v>
      </c>
      <c r="H112" s="822" t="s">
        <v>329</v>
      </c>
      <c r="I112" s="822" t="s">
        <v>2722</v>
      </c>
      <c r="J112" s="822" t="s">
        <v>2723</v>
      </c>
      <c r="K112" s="822" t="s">
        <v>2724</v>
      </c>
      <c r="L112" s="825">
        <v>93.68</v>
      </c>
      <c r="M112" s="825">
        <v>93.68</v>
      </c>
      <c r="N112" s="822">
        <v>1</v>
      </c>
      <c r="O112" s="826">
        <v>1</v>
      </c>
      <c r="P112" s="825">
        <v>93.68</v>
      </c>
      <c r="Q112" s="827">
        <v>1</v>
      </c>
      <c r="R112" s="822">
        <v>1</v>
      </c>
      <c r="S112" s="827">
        <v>1</v>
      </c>
      <c r="T112" s="826">
        <v>1</v>
      </c>
      <c r="U112" s="828">
        <v>1</v>
      </c>
    </row>
    <row r="113" spans="1:21" ht="14.45" customHeight="1" x14ac:dyDescent="0.2">
      <c r="A113" s="821">
        <v>7</v>
      </c>
      <c r="B113" s="822" t="s">
        <v>2407</v>
      </c>
      <c r="C113" s="822" t="s">
        <v>2411</v>
      </c>
      <c r="D113" s="823" t="s">
        <v>3781</v>
      </c>
      <c r="E113" s="824" t="s">
        <v>2449</v>
      </c>
      <c r="F113" s="822" t="s">
        <v>2408</v>
      </c>
      <c r="G113" s="822" t="s">
        <v>2530</v>
      </c>
      <c r="H113" s="822" t="s">
        <v>673</v>
      </c>
      <c r="I113" s="822" t="s">
        <v>2230</v>
      </c>
      <c r="J113" s="822" t="s">
        <v>1322</v>
      </c>
      <c r="K113" s="822" t="s">
        <v>2231</v>
      </c>
      <c r="L113" s="825">
        <v>0</v>
      </c>
      <c r="M113" s="825">
        <v>0</v>
      </c>
      <c r="N113" s="822">
        <v>2</v>
      </c>
      <c r="O113" s="826">
        <v>1.5</v>
      </c>
      <c r="P113" s="825">
        <v>0</v>
      </c>
      <c r="Q113" s="827"/>
      <c r="R113" s="822">
        <v>2</v>
      </c>
      <c r="S113" s="827">
        <v>1</v>
      </c>
      <c r="T113" s="826">
        <v>1.5</v>
      </c>
      <c r="U113" s="828">
        <v>1</v>
      </c>
    </row>
    <row r="114" spans="1:21" ht="14.45" customHeight="1" x14ac:dyDescent="0.2">
      <c r="A114" s="821">
        <v>7</v>
      </c>
      <c r="B114" s="822" t="s">
        <v>2407</v>
      </c>
      <c r="C114" s="822" t="s">
        <v>2411</v>
      </c>
      <c r="D114" s="823" t="s">
        <v>3781</v>
      </c>
      <c r="E114" s="824" t="s">
        <v>2449</v>
      </c>
      <c r="F114" s="822" t="s">
        <v>2409</v>
      </c>
      <c r="G114" s="822" t="s">
        <v>2649</v>
      </c>
      <c r="H114" s="822" t="s">
        <v>329</v>
      </c>
      <c r="I114" s="822" t="s">
        <v>2725</v>
      </c>
      <c r="J114" s="822" t="s">
        <v>2651</v>
      </c>
      <c r="K114" s="822"/>
      <c r="L114" s="825">
        <v>0</v>
      </c>
      <c r="M114" s="825">
        <v>0</v>
      </c>
      <c r="N114" s="822">
        <v>1</v>
      </c>
      <c r="O114" s="826">
        <v>1</v>
      </c>
      <c r="P114" s="825">
        <v>0</v>
      </c>
      <c r="Q114" s="827"/>
      <c r="R114" s="822">
        <v>1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7</v>
      </c>
      <c r="B115" s="822" t="s">
        <v>2407</v>
      </c>
      <c r="C115" s="822" t="s">
        <v>2411</v>
      </c>
      <c r="D115" s="823" t="s">
        <v>3781</v>
      </c>
      <c r="E115" s="824" t="s">
        <v>2450</v>
      </c>
      <c r="F115" s="822" t="s">
        <v>2408</v>
      </c>
      <c r="G115" s="822" t="s">
        <v>2726</v>
      </c>
      <c r="H115" s="822" t="s">
        <v>329</v>
      </c>
      <c r="I115" s="822" t="s">
        <v>2727</v>
      </c>
      <c r="J115" s="822" t="s">
        <v>2728</v>
      </c>
      <c r="K115" s="822" t="s">
        <v>2729</v>
      </c>
      <c r="L115" s="825">
        <v>70.48</v>
      </c>
      <c r="M115" s="825">
        <v>140.96</v>
      </c>
      <c r="N115" s="822">
        <v>2</v>
      </c>
      <c r="O115" s="826">
        <v>1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7</v>
      </c>
      <c r="B116" s="822" t="s">
        <v>2407</v>
      </c>
      <c r="C116" s="822" t="s">
        <v>2411</v>
      </c>
      <c r="D116" s="823" t="s">
        <v>3781</v>
      </c>
      <c r="E116" s="824" t="s">
        <v>2450</v>
      </c>
      <c r="F116" s="822" t="s">
        <v>2408</v>
      </c>
      <c r="G116" s="822" t="s">
        <v>2730</v>
      </c>
      <c r="H116" s="822" t="s">
        <v>329</v>
      </c>
      <c r="I116" s="822" t="s">
        <v>2731</v>
      </c>
      <c r="J116" s="822" t="s">
        <v>2732</v>
      </c>
      <c r="K116" s="822" t="s">
        <v>2733</v>
      </c>
      <c r="L116" s="825">
        <v>119.84</v>
      </c>
      <c r="M116" s="825">
        <v>359.52</v>
      </c>
      <c r="N116" s="822">
        <v>3</v>
      </c>
      <c r="O116" s="826">
        <v>2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7</v>
      </c>
      <c r="B117" s="822" t="s">
        <v>2407</v>
      </c>
      <c r="C117" s="822" t="s">
        <v>2411</v>
      </c>
      <c r="D117" s="823" t="s">
        <v>3781</v>
      </c>
      <c r="E117" s="824" t="s">
        <v>2450</v>
      </c>
      <c r="F117" s="822" t="s">
        <v>2408</v>
      </c>
      <c r="G117" s="822" t="s">
        <v>2473</v>
      </c>
      <c r="H117" s="822" t="s">
        <v>329</v>
      </c>
      <c r="I117" s="822" t="s">
        <v>2734</v>
      </c>
      <c r="J117" s="822" t="s">
        <v>2008</v>
      </c>
      <c r="K117" s="822" t="s">
        <v>2735</v>
      </c>
      <c r="L117" s="825">
        <v>57.64</v>
      </c>
      <c r="M117" s="825">
        <v>115.28</v>
      </c>
      <c r="N117" s="822">
        <v>2</v>
      </c>
      <c r="O117" s="826">
        <v>1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7</v>
      </c>
      <c r="B118" s="822" t="s">
        <v>2407</v>
      </c>
      <c r="C118" s="822" t="s">
        <v>2411</v>
      </c>
      <c r="D118" s="823" t="s">
        <v>3781</v>
      </c>
      <c r="E118" s="824" t="s">
        <v>2450</v>
      </c>
      <c r="F118" s="822" t="s">
        <v>2408</v>
      </c>
      <c r="G118" s="822" t="s">
        <v>2680</v>
      </c>
      <c r="H118" s="822" t="s">
        <v>329</v>
      </c>
      <c r="I118" s="822" t="s">
        <v>2736</v>
      </c>
      <c r="J118" s="822" t="s">
        <v>2682</v>
      </c>
      <c r="K118" s="822" t="s">
        <v>2737</v>
      </c>
      <c r="L118" s="825">
        <v>83.38</v>
      </c>
      <c r="M118" s="825">
        <v>250.14</v>
      </c>
      <c r="N118" s="822">
        <v>3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7</v>
      </c>
      <c r="B119" s="822" t="s">
        <v>2407</v>
      </c>
      <c r="C119" s="822" t="s">
        <v>2411</v>
      </c>
      <c r="D119" s="823" t="s">
        <v>3781</v>
      </c>
      <c r="E119" s="824" t="s">
        <v>2459</v>
      </c>
      <c r="F119" s="822" t="s">
        <v>2408</v>
      </c>
      <c r="G119" s="822" t="s">
        <v>2486</v>
      </c>
      <c r="H119" s="822" t="s">
        <v>329</v>
      </c>
      <c r="I119" s="822" t="s">
        <v>2738</v>
      </c>
      <c r="J119" s="822" t="s">
        <v>2739</v>
      </c>
      <c r="K119" s="822" t="s">
        <v>780</v>
      </c>
      <c r="L119" s="825">
        <v>70.23</v>
      </c>
      <c r="M119" s="825">
        <v>140.46</v>
      </c>
      <c r="N119" s="822">
        <v>2</v>
      </c>
      <c r="O119" s="826">
        <v>1</v>
      </c>
      <c r="P119" s="825">
        <v>140.46</v>
      </c>
      <c r="Q119" s="827">
        <v>1</v>
      </c>
      <c r="R119" s="822">
        <v>2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7</v>
      </c>
      <c r="B120" s="822" t="s">
        <v>2407</v>
      </c>
      <c r="C120" s="822" t="s">
        <v>2411</v>
      </c>
      <c r="D120" s="823" t="s">
        <v>3781</v>
      </c>
      <c r="E120" s="824" t="s">
        <v>2459</v>
      </c>
      <c r="F120" s="822" t="s">
        <v>2408</v>
      </c>
      <c r="G120" s="822" t="s">
        <v>2486</v>
      </c>
      <c r="H120" s="822" t="s">
        <v>329</v>
      </c>
      <c r="I120" s="822" t="s">
        <v>2740</v>
      </c>
      <c r="J120" s="822" t="s">
        <v>827</v>
      </c>
      <c r="K120" s="822" t="s">
        <v>2299</v>
      </c>
      <c r="L120" s="825">
        <v>35.11</v>
      </c>
      <c r="M120" s="825">
        <v>70.22</v>
      </c>
      <c r="N120" s="822">
        <v>2</v>
      </c>
      <c r="O120" s="826">
        <v>1</v>
      </c>
      <c r="P120" s="825">
        <v>70.22</v>
      </c>
      <c r="Q120" s="827">
        <v>1</v>
      </c>
      <c r="R120" s="822">
        <v>2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7</v>
      </c>
      <c r="B121" s="822" t="s">
        <v>2407</v>
      </c>
      <c r="C121" s="822" t="s">
        <v>2411</v>
      </c>
      <c r="D121" s="823" t="s">
        <v>3781</v>
      </c>
      <c r="E121" s="824" t="s">
        <v>2459</v>
      </c>
      <c r="F121" s="822" t="s">
        <v>2408</v>
      </c>
      <c r="G121" s="822" t="s">
        <v>2488</v>
      </c>
      <c r="H121" s="822" t="s">
        <v>329</v>
      </c>
      <c r="I121" s="822" t="s">
        <v>2741</v>
      </c>
      <c r="J121" s="822" t="s">
        <v>2490</v>
      </c>
      <c r="K121" s="822" t="s">
        <v>2742</v>
      </c>
      <c r="L121" s="825">
        <v>91.11</v>
      </c>
      <c r="M121" s="825">
        <v>182.22</v>
      </c>
      <c r="N121" s="822">
        <v>2</v>
      </c>
      <c r="O121" s="826">
        <v>1</v>
      </c>
      <c r="P121" s="825">
        <v>182.22</v>
      </c>
      <c r="Q121" s="827">
        <v>1</v>
      </c>
      <c r="R121" s="822">
        <v>2</v>
      </c>
      <c r="S121" s="827">
        <v>1</v>
      </c>
      <c r="T121" s="826">
        <v>1</v>
      </c>
      <c r="U121" s="828">
        <v>1</v>
      </c>
    </row>
    <row r="122" spans="1:21" ht="14.45" customHeight="1" x14ac:dyDescent="0.2">
      <c r="A122" s="821">
        <v>7</v>
      </c>
      <c r="B122" s="822" t="s">
        <v>2407</v>
      </c>
      <c r="C122" s="822" t="s">
        <v>2411</v>
      </c>
      <c r="D122" s="823" t="s">
        <v>3781</v>
      </c>
      <c r="E122" s="824" t="s">
        <v>2459</v>
      </c>
      <c r="F122" s="822" t="s">
        <v>2408</v>
      </c>
      <c r="G122" s="822" t="s">
        <v>2743</v>
      </c>
      <c r="H122" s="822" t="s">
        <v>329</v>
      </c>
      <c r="I122" s="822" t="s">
        <v>2744</v>
      </c>
      <c r="J122" s="822" t="s">
        <v>2745</v>
      </c>
      <c r="K122" s="822" t="s">
        <v>2746</v>
      </c>
      <c r="L122" s="825">
        <v>124.49</v>
      </c>
      <c r="M122" s="825">
        <v>497.96</v>
      </c>
      <c r="N122" s="822">
        <v>4</v>
      </c>
      <c r="O122" s="826">
        <v>2</v>
      </c>
      <c r="P122" s="825">
        <v>248.98</v>
      </c>
      <c r="Q122" s="827">
        <v>0.5</v>
      </c>
      <c r="R122" s="822">
        <v>2</v>
      </c>
      <c r="S122" s="827">
        <v>0.5</v>
      </c>
      <c r="T122" s="826">
        <v>1</v>
      </c>
      <c r="U122" s="828">
        <v>0.5</v>
      </c>
    </row>
    <row r="123" spans="1:21" ht="14.45" customHeight="1" x14ac:dyDescent="0.2">
      <c r="A123" s="821">
        <v>7</v>
      </c>
      <c r="B123" s="822" t="s">
        <v>2407</v>
      </c>
      <c r="C123" s="822" t="s">
        <v>2411</v>
      </c>
      <c r="D123" s="823" t="s">
        <v>3781</v>
      </c>
      <c r="E123" s="824" t="s">
        <v>2459</v>
      </c>
      <c r="F123" s="822" t="s">
        <v>2408</v>
      </c>
      <c r="G123" s="822" t="s">
        <v>2747</v>
      </c>
      <c r="H123" s="822" t="s">
        <v>329</v>
      </c>
      <c r="I123" s="822" t="s">
        <v>2748</v>
      </c>
      <c r="J123" s="822" t="s">
        <v>2749</v>
      </c>
      <c r="K123" s="822" t="s">
        <v>2750</v>
      </c>
      <c r="L123" s="825">
        <v>159.71</v>
      </c>
      <c r="M123" s="825">
        <v>319.42</v>
      </c>
      <c r="N123" s="822">
        <v>2</v>
      </c>
      <c r="O123" s="826">
        <v>1</v>
      </c>
      <c r="P123" s="825">
        <v>319.42</v>
      </c>
      <c r="Q123" s="827">
        <v>1</v>
      </c>
      <c r="R123" s="822">
        <v>2</v>
      </c>
      <c r="S123" s="827">
        <v>1</v>
      </c>
      <c r="T123" s="826">
        <v>1</v>
      </c>
      <c r="U123" s="828">
        <v>1</v>
      </c>
    </row>
    <row r="124" spans="1:21" ht="14.45" customHeight="1" x14ac:dyDescent="0.2">
      <c r="A124" s="821">
        <v>7</v>
      </c>
      <c r="B124" s="822" t="s">
        <v>2407</v>
      </c>
      <c r="C124" s="822" t="s">
        <v>2411</v>
      </c>
      <c r="D124" s="823" t="s">
        <v>3781</v>
      </c>
      <c r="E124" s="824" t="s">
        <v>2459</v>
      </c>
      <c r="F124" s="822" t="s">
        <v>2408</v>
      </c>
      <c r="G124" s="822" t="s">
        <v>2597</v>
      </c>
      <c r="H124" s="822" t="s">
        <v>329</v>
      </c>
      <c r="I124" s="822" t="s">
        <v>2751</v>
      </c>
      <c r="J124" s="822" t="s">
        <v>1539</v>
      </c>
      <c r="K124" s="822" t="s">
        <v>1540</v>
      </c>
      <c r="L124" s="825">
        <v>31.65</v>
      </c>
      <c r="M124" s="825">
        <v>31.65</v>
      </c>
      <c r="N124" s="822">
        <v>1</v>
      </c>
      <c r="O124" s="826">
        <v>1</v>
      </c>
      <c r="P124" s="825">
        <v>31.65</v>
      </c>
      <c r="Q124" s="827">
        <v>1</v>
      </c>
      <c r="R124" s="822">
        <v>1</v>
      </c>
      <c r="S124" s="827">
        <v>1</v>
      </c>
      <c r="T124" s="826">
        <v>1</v>
      </c>
      <c r="U124" s="828">
        <v>1</v>
      </c>
    </row>
    <row r="125" spans="1:21" ht="14.45" customHeight="1" x14ac:dyDescent="0.2">
      <c r="A125" s="821">
        <v>7</v>
      </c>
      <c r="B125" s="822" t="s">
        <v>2407</v>
      </c>
      <c r="C125" s="822" t="s">
        <v>2411</v>
      </c>
      <c r="D125" s="823" t="s">
        <v>3781</v>
      </c>
      <c r="E125" s="824" t="s">
        <v>2459</v>
      </c>
      <c r="F125" s="822" t="s">
        <v>2408</v>
      </c>
      <c r="G125" s="822" t="s">
        <v>2506</v>
      </c>
      <c r="H125" s="822" t="s">
        <v>329</v>
      </c>
      <c r="I125" s="822" t="s">
        <v>2752</v>
      </c>
      <c r="J125" s="822" t="s">
        <v>2753</v>
      </c>
      <c r="K125" s="822" t="s">
        <v>803</v>
      </c>
      <c r="L125" s="825">
        <v>35.25</v>
      </c>
      <c r="M125" s="825">
        <v>176.25</v>
      </c>
      <c r="N125" s="822">
        <v>5</v>
      </c>
      <c r="O125" s="826">
        <v>2</v>
      </c>
      <c r="P125" s="825">
        <v>176.25</v>
      </c>
      <c r="Q125" s="827">
        <v>1</v>
      </c>
      <c r="R125" s="822">
        <v>5</v>
      </c>
      <c r="S125" s="827">
        <v>1</v>
      </c>
      <c r="T125" s="826">
        <v>2</v>
      </c>
      <c r="U125" s="828">
        <v>1</v>
      </c>
    </row>
    <row r="126" spans="1:21" ht="14.45" customHeight="1" x14ac:dyDescent="0.2">
      <c r="A126" s="821">
        <v>7</v>
      </c>
      <c r="B126" s="822" t="s">
        <v>2407</v>
      </c>
      <c r="C126" s="822" t="s">
        <v>2411</v>
      </c>
      <c r="D126" s="823" t="s">
        <v>3781</v>
      </c>
      <c r="E126" s="824" t="s">
        <v>2459</v>
      </c>
      <c r="F126" s="822" t="s">
        <v>2408</v>
      </c>
      <c r="G126" s="822" t="s">
        <v>2754</v>
      </c>
      <c r="H126" s="822" t="s">
        <v>329</v>
      </c>
      <c r="I126" s="822" t="s">
        <v>2755</v>
      </c>
      <c r="J126" s="822" t="s">
        <v>2756</v>
      </c>
      <c r="K126" s="822" t="s">
        <v>2757</v>
      </c>
      <c r="L126" s="825">
        <v>0</v>
      </c>
      <c r="M126" s="825">
        <v>0</v>
      </c>
      <c r="N126" s="822">
        <v>1</v>
      </c>
      <c r="O126" s="826">
        <v>0.5</v>
      </c>
      <c r="P126" s="825">
        <v>0</v>
      </c>
      <c r="Q126" s="827"/>
      <c r="R126" s="822">
        <v>1</v>
      </c>
      <c r="S126" s="827">
        <v>1</v>
      </c>
      <c r="T126" s="826">
        <v>0.5</v>
      </c>
      <c r="U126" s="828">
        <v>1</v>
      </c>
    </row>
    <row r="127" spans="1:21" ht="14.45" customHeight="1" x14ac:dyDescent="0.2">
      <c r="A127" s="821">
        <v>7</v>
      </c>
      <c r="B127" s="822" t="s">
        <v>2407</v>
      </c>
      <c r="C127" s="822" t="s">
        <v>2411</v>
      </c>
      <c r="D127" s="823" t="s">
        <v>3781</v>
      </c>
      <c r="E127" s="824" t="s">
        <v>2459</v>
      </c>
      <c r="F127" s="822" t="s">
        <v>2408</v>
      </c>
      <c r="G127" s="822" t="s">
        <v>2531</v>
      </c>
      <c r="H127" s="822" t="s">
        <v>329</v>
      </c>
      <c r="I127" s="822" t="s">
        <v>2532</v>
      </c>
      <c r="J127" s="822" t="s">
        <v>2533</v>
      </c>
      <c r="K127" s="822" t="s">
        <v>2534</v>
      </c>
      <c r="L127" s="825">
        <v>2185.59</v>
      </c>
      <c r="M127" s="825">
        <v>4371.18</v>
      </c>
      <c r="N127" s="822">
        <v>2</v>
      </c>
      <c r="O127" s="826">
        <v>1.5</v>
      </c>
      <c r="P127" s="825">
        <v>4371.18</v>
      </c>
      <c r="Q127" s="827">
        <v>1</v>
      </c>
      <c r="R127" s="822">
        <v>2</v>
      </c>
      <c r="S127" s="827">
        <v>1</v>
      </c>
      <c r="T127" s="826">
        <v>1.5</v>
      </c>
      <c r="U127" s="828">
        <v>1</v>
      </c>
    </row>
    <row r="128" spans="1:21" ht="14.45" customHeight="1" x14ac:dyDescent="0.2">
      <c r="A128" s="821">
        <v>7</v>
      </c>
      <c r="B128" s="822" t="s">
        <v>2407</v>
      </c>
      <c r="C128" s="822" t="s">
        <v>2411</v>
      </c>
      <c r="D128" s="823" t="s">
        <v>3781</v>
      </c>
      <c r="E128" s="824" t="s">
        <v>2459</v>
      </c>
      <c r="F128" s="822" t="s">
        <v>2408</v>
      </c>
      <c r="G128" s="822" t="s">
        <v>2631</v>
      </c>
      <c r="H128" s="822" t="s">
        <v>673</v>
      </c>
      <c r="I128" s="822" t="s">
        <v>2274</v>
      </c>
      <c r="J128" s="822" t="s">
        <v>1059</v>
      </c>
      <c r="K128" s="822" t="s">
        <v>2275</v>
      </c>
      <c r="L128" s="825">
        <v>165.63</v>
      </c>
      <c r="M128" s="825">
        <v>331.26</v>
      </c>
      <c r="N128" s="822">
        <v>2</v>
      </c>
      <c r="O128" s="826">
        <v>0.5</v>
      </c>
      <c r="P128" s="825">
        <v>331.26</v>
      </c>
      <c r="Q128" s="827">
        <v>1</v>
      </c>
      <c r="R128" s="822">
        <v>2</v>
      </c>
      <c r="S128" s="827">
        <v>1</v>
      </c>
      <c r="T128" s="826">
        <v>0.5</v>
      </c>
      <c r="U128" s="828">
        <v>1</v>
      </c>
    </row>
    <row r="129" spans="1:21" ht="14.45" customHeight="1" x14ac:dyDescent="0.2">
      <c r="A129" s="821">
        <v>7</v>
      </c>
      <c r="B129" s="822" t="s">
        <v>2407</v>
      </c>
      <c r="C129" s="822" t="s">
        <v>2411</v>
      </c>
      <c r="D129" s="823" t="s">
        <v>3781</v>
      </c>
      <c r="E129" s="824" t="s">
        <v>2459</v>
      </c>
      <c r="F129" s="822" t="s">
        <v>2408</v>
      </c>
      <c r="G129" s="822" t="s">
        <v>2631</v>
      </c>
      <c r="H129" s="822" t="s">
        <v>673</v>
      </c>
      <c r="I129" s="822" t="s">
        <v>2015</v>
      </c>
      <c r="J129" s="822" t="s">
        <v>1059</v>
      </c>
      <c r="K129" s="822" t="s">
        <v>1060</v>
      </c>
      <c r="L129" s="825">
        <v>165.63</v>
      </c>
      <c r="M129" s="825">
        <v>331.26</v>
      </c>
      <c r="N129" s="822">
        <v>2</v>
      </c>
      <c r="O129" s="826">
        <v>0.5</v>
      </c>
      <c r="P129" s="825">
        <v>331.26</v>
      </c>
      <c r="Q129" s="827">
        <v>1</v>
      </c>
      <c r="R129" s="822">
        <v>2</v>
      </c>
      <c r="S129" s="827">
        <v>1</v>
      </c>
      <c r="T129" s="826">
        <v>0.5</v>
      </c>
      <c r="U129" s="828">
        <v>1</v>
      </c>
    </row>
    <row r="130" spans="1:21" ht="14.45" customHeight="1" x14ac:dyDescent="0.2">
      <c r="A130" s="821">
        <v>7</v>
      </c>
      <c r="B130" s="822" t="s">
        <v>2407</v>
      </c>
      <c r="C130" s="822" t="s">
        <v>2411</v>
      </c>
      <c r="D130" s="823" t="s">
        <v>3781</v>
      </c>
      <c r="E130" s="824" t="s">
        <v>2461</v>
      </c>
      <c r="F130" s="822" t="s">
        <v>2408</v>
      </c>
      <c r="G130" s="822" t="s">
        <v>2690</v>
      </c>
      <c r="H130" s="822" t="s">
        <v>329</v>
      </c>
      <c r="I130" s="822" t="s">
        <v>2758</v>
      </c>
      <c r="J130" s="822" t="s">
        <v>2759</v>
      </c>
      <c r="K130" s="822" t="s">
        <v>2252</v>
      </c>
      <c r="L130" s="825">
        <v>176.32</v>
      </c>
      <c r="M130" s="825">
        <v>176.32</v>
      </c>
      <c r="N130" s="822">
        <v>1</v>
      </c>
      <c r="O130" s="826">
        <v>1</v>
      </c>
      <c r="P130" s="825">
        <v>176.32</v>
      </c>
      <c r="Q130" s="827">
        <v>1</v>
      </c>
      <c r="R130" s="822">
        <v>1</v>
      </c>
      <c r="S130" s="827">
        <v>1</v>
      </c>
      <c r="T130" s="826">
        <v>1</v>
      </c>
      <c r="U130" s="828">
        <v>1</v>
      </c>
    </row>
    <row r="131" spans="1:21" ht="14.45" customHeight="1" x14ac:dyDescent="0.2">
      <c r="A131" s="821">
        <v>7</v>
      </c>
      <c r="B131" s="822" t="s">
        <v>2407</v>
      </c>
      <c r="C131" s="822" t="s">
        <v>2411</v>
      </c>
      <c r="D131" s="823" t="s">
        <v>3781</v>
      </c>
      <c r="E131" s="824" t="s">
        <v>2461</v>
      </c>
      <c r="F131" s="822" t="s">
        <v>2408</v>
      </c>
      <c r="G131" s="822" t="s">
        <v>2760</v>
      </c>
      <c r="H131" s="822" t="s">
        <v>329</v>
      </c>
      <c r="I131" s="822" t="s">
        <v>2761</v>
      </c>
      <c r="J131" s="822" t="s">
        <v>2762</v>
      </c>
      <c r="K131" s="822" t="s">
        <v>2210</v>
      </c>
      <c r="L131" s="825">
        <v>339.47</v>
      </c>
      <c r="M131" s="825">
        <v>339.47</v>
      </c>
      <c r="N131" s="822">
        <v>1</v>
      </c>
      <c r="O131" s="826">
        <v>1</v>
      </c>
      <c r="P131" s="825">
        <v>339.47</v>
      </c>
      <c r="Q131" s="827">
        <v>1</v>
      </c>
      <c r="R131" s="822">
        <v>1</v>
      </c>
      <c r="S131" s="827">
        <v>1</v>
      </c>
      <c r="T131" s="826">
        <v>1</v>
      </c>
      <c r="U131" s="828">
        <v>1</v>
      </c>
    </row>
    <row r="132" spans="1:21" ht="14.45" customHeight="1" x14ac:dyDescent="0.2">
      <c r="A132" s="821">
        <v>7</v>
      </c>
      <c r="B132" s="822" t="s">
        <v>2407</v>
      </c>
      <c r="C132" s="822" t="s">
        <v>2411</v>
      </c>
      <c r="D132" s="823" t="s">
        <v>3781</v>
      </c>
      <c r="E132" s="824" t="s">
        <v>2461</v>
      </c>
      <c r="F132" s="822" t="s">
        <v>2408</v>
      </c>
      <c r="G132" s="822" t="s">
        <v>2495</v>
      </c>
      <c r="H132" s="822" t="s">
        <v>329</v>
      </c>
      <c r="I132" s="822" t="s">
        <v>2496</v>
      </c>
      <c r="J132" s="822" t="s">
        <v>2497</v>
      </c>
      <c r="K132" s="822" t="s">
        <v>2498</v>
      </c>
      <c r="L132" s="825">
        <v>73.989999999999995</v>
      </c>
      <c r="M132" s="825">
        <v>73.989999999999995</v>
      </c>
      <c r="N132" s="822">
        <v>1</v>
      </c>
      <c r="O132" s="826">
        <v>1</v>
      </c>
      <c r="P132" s="825">
        <v>73.989999999999995</v>
      </c>
      <c r="Q132" s="827">
        <v>1</v>
      </c>
      <c r="R132" s="822">
        <v>1</v>
      </c>
      <c r="S132" s="827">
        <v>1</v>
      </c>
      <c r="T132" s="826">
        <v>1</v>
      </c>
      <c r="U132" s="828">
        <v>1</v>
      </c>
    </row>
    <row r="133" spans="1:21" ht="14.45" customHeight="1" x14ac:dyDescent="0.2">
      <c r="A133" s="821">
        <v>7</v>
      </c>
      <c r="B133" s="822" t="s">
        <v>2407</v>
      </c>
      <c r="C133" s="822" t="s">
        <v>2411</v>
      </c>
      <c r="D133" s="823" t="s">
        <v>3781</v>
      </c>
      <c r="E133" s="824" t="s">
        <v>2461</v>
      </c>
      <c r="F133" s="822" t="s">
        <v>2408</v>
      </c>
      <c r="G133" s="822" t="s">
        <v>2506</v>
      </c>
      <c r="H133" s="822" t="s">
        <v>329</v>
      </c>
      <c r="I133" s="822" t="s">
        <v>2507</v>
      </c>
      <c r="J133" s="822" t="s">
        <v>1123</v>
      </c>
      <c r="K133" s="822" t="s">
        <v>2508</v>
      </c>
      <c r="L133" s="825">
        <v>35.25</v>
      </c>
      <c r="M133" s="825">
        <v>70.5</v>
      </c>
      <c r="N133" s="822">
        <v>2</v>
      </c>
      <c r="O133" s="826">
        <v>1</v>
      </c>
      <c r="P133" s="825">
        <v>70.5</v>
      </c>
      <c r="Q133" s="827">
        <v>1</v>
      </c>
      <c r="R133" s="822">
        <v>2</v>
      </c>
      <c r="S133" s="827">
        <v>1</v>
      </c>
      <c r="T133" s="826">
        <v>1</v>
      </c>
      <c r="U133" s="828">
        <v>1</v>
      </c>
    </row>
    <row r="134" spans="1:21" ht="14.45" customHeight="1" x14ac:dyDescent="0.2">
      <c r="A134" s="821">
        <v>7</v>
      </c>
      <c r="B134" s="822" t="s">
        <v>2407</v>
      </c>
      <c r="C134" s="822" t="s">
        <v>2411</v>
      </c>
      <c r="D134" s="823" t="s">
        <v>3781</v>
      </c>
      <c r="E134" s="824" t="s">
        <v>2461</v>
      </c>
      <c r="F134" s="822" t="s">
        <v>2408</v>
      </c>
      <c r="G134" s="822" t="s">
        <v>2611</v>
      </c>
      <c r="H134" s="822" t="s">
        <v>329</v>
      </c>
      <c r="I134" s="822" t="s">
        <v>2763</v>
      </c>
      <c r="J134" s="822" t="s">
        <v>978</v>
      </c>
      <c r="K134" s="822" t="s">
        <v>2764</v>
      </c>
      <c r="L134" s="825">
        <v>301.2</v>
      </c>
      <c r="M134" s="825">
        <v>301.2</v>
      </c>
      <c r="N134" s="822">
        <v>1</v>
      </c>
      <c r="O134" s="826">
        <v>1</v>
      </c>
      <c r="P134" s="825">
        <v>301.2</v>
      </c>
      <c r="Q134" s="827">
        <v>1</v>
      </c>
      <c r="R134" s="822">
        <v>1</v>
      </c>
      <c r="S134" s="827">
        <v>1</v>
      </c>
      <c r="T134" s="826">
        <v>1</v>
      </c>
      <c r="U134" s="828">
        <v>1</v>
      </c>
    </row>
    <row r="135" spans="1:21" ht="14.45" customHeight="1" x14ac:dyDescent="0.2">
      <c r="A135" s="821">
        <v>7</v>
      </c>
      <c r="B135" s="822" t="s">
        <v>2407</v>
      </c>
      <c r="C135" s="822" t="s">
        <v>2411</v>
      </c>
      <c r="D135" s="823" t="s">
        <v>3781</v>
      </c>
      <c r="E135" s="824" t="s">
        <v>2461</v>
      </c>
      <c r="F135" s="822" t="s">
        <v>2408</v>
      </c>
      <c r="G135" s="822" t="s">
        <v>2611</v>
      </c>
      <c r="H135" s="822" t="s">
        <v>329</v>
      </c>
      <c r="I135" s="822" t="s">
        <v>2612</v>
      </c>
      <c r="J135" s="822" t="s">
        <v>978</v>
      </c>
      <c r="K135" s="822" t="s">
        <v>2613</v>
      </c>
      <c r="L135" s="825">
        <v>87.98</v>
      </c>
      <c r="M135" s="825">
        <v>87.98</v>
      </c>
      <c r="N135" s="822">
        <v>1</v>
      </c>
      <c r="O135" s="826">
        <v>1</v>
      </c>
      <c r="P135" s="825">
        <v>87.98</v>
      </c>
      <c r="Q135" s="827">
        <v>1</v>
      </c>
      <c r="R135" s="822">
        <v>1</v>
      </c>
      <c r="S135" s="827">
        <v>1</v>
      </c>
      <c r="T135" s="826">
        <v>1</v>
      </c>
      <c r="U135" s="828">
        <v>1</v>
      </c>
    </row>
    <row r="136" spans="1:21" ht="14.45" customHeight="1" x14ac:dyDescent="0.2">
      <c r="A136" s="821">
        <v>7</v>
      </c>
      <c r="B136" s="822" t="s">
        <v>2407</v>
      </c>
      <c r="C136" s="822" t="s">
        <v>2411</v>
      </c>
      <c r="D136" s="823" t="s">
        <v>3781</v>
      </c>
      <c r="E136" s="824" t="s">
        <v>2461</v>
      </c>
      <c r="F136" s="822" t="s">
        <v>2408</v>
      </c>
      <c r="G136" s="822" t="s">
        <v>2513</v>
      </c>
      <c r="H136" s="822" t="s">
        <v>329</v>
      </c>
      <c r="I136" s="822" t="s">
        <v>2514</v>
      </c>
      <c r="J136" s="822" t="s">
        <v>724</v>
      </c>
      <c r="K136" s="822" t="s">
        <v>2515</v>
      </c>
      <c r="L136" s="825">
        <v>127.91</v>
      </c>
      <c r="M136" s="825">
        <v>127.91</v>
      </c>
      <c r="N136" s="822">
        <v>1</v>
      </c>
      <c r="O136" s="826">
        <v>1</v>
      </c>
      <c r="P136" s="825">
        <v>127.91</v>
      </c>
      <c r="Q136" s="827">
        <v>1</v>
      </c>
      <c r="R136" s="822">
        <v>1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7</v>
      </c>
      <c r="B137" s="822" t="s">
        <v>2407</v>
      </c>
      <c r="C137" s="822" t="s">
        <v>2411</v>
      </c>
      <c r="D137" s="823" t="s">
        <v>3781</v>
      </c>
      <c r="E137" s="824" t="s">
        <v>2461</v>
      </c>
      <c r="F137" s="822" t="s">
        <v>2408</v>
      </c>
      <c r="G137" s="822" t="s">
        <v>2644</v>
      </c>
      <c r="H137" s="822" t="s">
        <v>673</v>
      </c>
      <c r="I137" s="822" t="s">
        <v>2110</v>
      </c>
      <c r="J137" s="822" t="s">
        <v>1419</v>
      </c>
      <c r="K137" s="822" t="s">
        <v>2111</v>
      </c>
      <c r="L137" s="825">
        <v>154.36000000000001</v>
      </c>
      <c r="M137" s="825">
        <v>617.44000000000005</v>
      </c>
      <c r="N137" s="822">
        <v>4</v>
      </c>
      <c r="O137" s="826">
        <v>2</v>
      </c>
      <c r="P137" s="825">
        <v>617.44000000000005</v>
      </c>
      <c r="Q137" s="827">
        <v>1</v>
      </c>
      <c r="R137" s="822">
        <v>4</v>
      </c>
      <c r="S137" s="827">
        <v>1</v>
      </c>
      <c r="T137" s="826">
        <v>2</v>
      </c>
      <c r="U137" s="828">
        <v>1</v>
      </c>
    </row>
    <row r="138" spans="1:21" ht="14.45" customHeight="1" x14ac:dyDescent="0.2">
      <c r="A138" s="821">
        <v>7</v>
      </c>
      <c r="B138" s="822" t="s">
        <v>2407</v>
      </c>
      <c r="C138" s="822" t="s">
        <v>2411</v>
      </c>
      <c r="D138" s="823" t="s">
        <v>3781</v>
      </c>
      <c r="E138" s="824" t="s">
        <v>2461</v>
      </c>
      <c r="F138" s="822" t="s">
        <v>2408</v>
      </c>
      <c r="G138" s="822" t="s">
        <v>2644</v>
      </c>
      <c r="H138" s="822" t="s">
        <v>329</v>
      </c>
      <c r="I138" s="822" t="s">
        <v>2765</v>
      </c>
      <c r="J138" s="822" t="s">
        <v>1419</v>
      </c>
      <c r="K138" s="822" t="s">
        <v>2766</v>
      </c>
      <c r="L138" s="825">
        <v>225.06</v>
      </c>
      <c r="M138" s="825">
        <v>450.12</v>
      </c>
      <c r="N138" s="822">
        <v>2</v>
      </c>
      <c r="O138" s="826">
        <v>2</v>
      </c>
      <c r="P138" s="825">
        <v>450.12</v>
      </c>
      <c r="Q138" s="827">
        <v>1</v>
      </c>
      <c r="R138" s="822">
        <v>2</v>
      </c>
      <c r="S138" s="827">
        <v>1</v>
      </c>
      <c r="T138" s="826">
        <v>2</v>
      </c>
      <c r="U138" s="828">
        <v>1</v>
      </c>
    </row>
    <row r="139" spans="1:21" ht="14.45" customHeight="1" x14ac:dyDescent="0.2">
      <c r="A139" s="821">
        <v>7</v>
      </c>
      <c r="B139" s="822" t="s">
        <v>2407</v>
      </c>
      <c r="C139" s="822" t="s">
        <v>2411</v>
      </c>
      <c r="D139" s="823" t="s">
        <v>3781</v>
      </c>
      <c r="E139" s="824" t="s">
        <v>2461</v>
      </c>
      <c r="F139" s="822" t="s">
        <v>2408</v>
      </c>
      <c r="G139" s="822" t="s">
        <v>2767</v>
      </c>
      <c r="H139" s="822" t="s">
        <v>329</v>
      </c>
      <c r="I139" s="822" t="s">
        <v>2768</v>
      </c>
      <c r="J139" s="822" t="s">
        <v>2769</v>
      </c>
      <c r="K139" s="822" t="s">
        <v>2770</v>
      </c>
      <c r="L139" s="825">
        <v>531.12</v>
      </c>
      <c r="M139" s="825">
        <v>1062.24</v>
      </c>
      <c r="N139" s="822">
        <v>2</v>
      </c>
      <c r="O139" s="826">
        <v>1</v>
      </c>
      <c r="P139" s="825">
        <v>1062.24</v>
      </c>
      <c r="Q139" s="827">
        <v>1</v>
      </c>
      <c r="R139" s="822">
        <v>2</v>
      </c>
      <c r="S139" s="827">
        <v>1</v>
      </c>
      <c r="T139" s="826">
        <v>1</v>
      </c>
      <c r="U139" s="828">
        <v>1</v>
      </c>
    </row>
    <row r="140" spans="1:21" ht="14.45" customHeight="1" x14ac:dyDescent="0.2">
      <c r="A140" s="821">
        <v>7</v>
      </c>
      <c r="B140" s="822" t="s">
        <v>2407</v>
      </c>
      <c r="C140" s="822" t="s">
        <v>2411</v>
      </c>
      <c r="D140" s="823" t="s">
        <v>3781</v>
      </c>
      <c r="E140" s="824" t="s">
        <v>2418</v>
      </c>
      <c r="F140" s="822" t="s">
        <v>2408</v>
      </c>
      <c r="G140" s="822" t="s">
        <v>2503</v>
      </c>
      <c r="H140" s="822" t="s">
        <v>329</v>
      </c>
      <c r="I140" s="822" t="s">
        <v>2504</v>
      </c>
      <c r="J140" s="822" t="s">
        <v>1295</v>
      </c>
      <c r="K140" s="822" t="s">
        <v>2505</v>
      </c>
      <c r="L140" s="825">
        <v>90.95</v>
      </c>
      <c r="M140" s="825">
        <v>181.9</v>
      </c>
      <c r="N140" s="822">
        <v>2</v>
      </c>
      <c r="O140" s="826">
        <v>1</v>
      </c>
      <c r="P140" s="825">
        <v>181.9</v>
      </c>
      <c r="Q140" s="827">
        <v>1</v>
      </c>
      <c r="R140" s="822">
        <v>2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7</v>
      </c>
      <c r="B141" s="822" t="s">
        <v>2407</v>
      </c>
      <c r="C141" s="822" t="s">
        <v>2411</v>
      </c>
      <c r="D141" s="823" t="s">
        <v>3781</v>
      </c>
      <c r="E141" s="824" t="s">
        <v>2418</v>
      </c>
      <c r="F141" s="822" t="s">
        <v>2408</v>
      </c>
      <c r="G141" s="822" t="s">
        <v>2771</v>
      </c>
      <c r="H141" s="822" t="s">
        <v>329</v>
      </c>
      <c r="I141" s="822" t="s">
        <v>2772</v>
      </c>
      <c r="J141" s="822" t="s">
        <v>2773</v>
      </c>
      <c r="K141" s="822" t="s">
        <v>2774</v>
      </c>
      <c r="L141" s="825">
        <v>161.46</v>
      </c>
      <c r="M141" s="825">
        <v>484.38</v>
      </c>
      <c r="N141" s="822">
        <v>3</v>
      </c>
      <c r="O141" s="826">
        <v>1</v>
      </c>
      <c r="P141" s="825">
        <v>484.38</v>
      </c>
      <c r="Q141" s="827">
        <v>1</v>
      </c>
      <c r="R141" s="822">
        <v>3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7</v>
      </c>
      <c r="B142" s="822" t="s">
        <v>2407</v>
      </c>
      <c r="C142" s="822" t="s">
        <v>2411</v>
      </c>
      <c r="D142" s="823" t="s">
        <v>3781</v>
      </c>
      <c r="E142" s="824" t="s">
        <v>2433</v>
      </c>
      <c r="F142" s="822" t="s">
        <v>2408</v>
      </c>
      <c r="G142" s="822" t="s">
        <v>2462</v>
      </c>
      <c r="H142" s="822" t="s">
        <v>673</v>
      </c>
      <c r="I142" s="822" t="s">
        <v>2129</v>
      </c>
      <c r="J142" s="822" t="s">
        <v>2130</v>
      </c>
      <c r="K142" s="822" t="s">
        <v>2131</v>
      </c>
      <c r="L142" s="825">
        <v>119.7</v>
      </c>
      <c r="M142" s="825">
        <v>239.4</v>
      </c>
      <c r="N142" s="822">
        <v>2</v>
      </c>
      <c r="O142" s="826">
        <v>1</v>
      </c>
      <c r="P142" s="825">
        <v>239.4</v>
      </c>
      <c r="Q142" s="827">
        <v>1</v>
      </c>
      <c r="R142" s="822">
        <v>2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7</v>
      </c>
      <c r="B143" s="822" t="s">
        <v>2407</v>
      </c>
      <c r="C143" s="822" t="s">
        <v>2411</v>
      </c>
      <c r="D143" s="823" t="s">
        <v>3781</v>
      </c>
      <c r="E143" s="824" t="s">
        <v>2433</v>
      </c>
      <c r="F143" s="822" t="s">
        <v>2408</v>
      </c>
      <c r="G143" s="822" t="s">
        <v>2592</v>
      </c>
      <c r="H143" s="822" t="s">
        <v>329</v>
      </c>
      <c r="I143" s="822" t="s">
        <v>2775</v>
      </c>
      <c r="J143" s="822" t="s">
        <v>2776</v>
      </c>
      <c r="K143" s="822" t="s">
        <v>2777</v>
      </c>
      <c r="L143" s="825">
        <v>167.58</v>
      </c>
      <c r="M143" s="825">
        <v>167.58</v>
      </c>
      <c r="N143" s="822">
        <v>1</v>
      </c>
      <c r="O143" s="826">
        <v>1</v>
      </c>
      <c r="P143" s="825">
        <v>167.58</v>
      </c>
      <c r="Q143" s="827">
        <v>1</v>
      </c>
      <c r="R143" s="822">
        <v>1</v>
      </c>
      <c r="S143" s="827">
        <v>1</v>
      </c>
      <c r="T143" s="826">
        <v>1</v>
      </c>
      <c r="U143" s="828">
        <v>1</v>
      </c>
    </row>
    <row r="144" spans="1:21" ht="14.45" customHeight="1" x14ac:dyDescent="0.2">
      <c r="A144" s="821">
        <v>7</v>
      </c>
      <c r="B144" s="822" t="s">
        <v>2407</v>
      </c>
      <c r="C144" s="822" t="s">
        <v>2411</v>
      </c>
      <c r="D144" s="823" t="s">
        <v>3781</v>
      </c>
      <c r="E144" s="824" t="s">
        <v>2433</v>
      </c>
      <c r="F144" s="822" t="s">
        <v>2408</v>
      </c>
      <c r="G144" s="822" t="s">
        <v>2607</v>
      </c>
      <c r="H144" s="822" t="s">
        <v>673</v>
      </c>
      <c r="I144" s="822" t="s">
        <v>2608</v>
      </c>
      <c r="J144" s="822" t="s">
        <v>2609</v>
      </c>
      <c r="K144" s="822" t="s">
        <v>2610</v>
      </c>
      <c r="L144" s="825">
        <v>141.25</v>
      </c>
      <c r="M144" s="825">
        <v>141.25</v>
      </c>
      <c r="N144" s="822">
        <v>1</v>
      </c>
      <c r="O144" s="826">
        <v>1</v>
      </c>
      <c r="P144" s="825">
        <v>141.25</v>
      </c>
      <c r="Q144" s="827">
        <v>1</v>
      </c>
      <c r="R144" s="822">
        <v>1</v>
      </c>
      <c r="S144" s="827">
        <v>1</v>
      </c>
      <c r="T144" s="826">
        <v>1</v>
      </c>
      <c r="U144" s="828">
        <v>1</v>
      </c>
    </row>
    <row r="145" spans="1:21" ht="14.45" customHeight="1" x14ac:dyDescent="0.2">
      <c r="A145" s="821">
        <v>7</v>
      </c>
      <c r="B145" s="822" t="s">
        <v>2407</v>
      </c>
      <c r="C145" s="822" t="s">
        <v>2411</v>
      </c>
      <c r="D145" s="823" t="s">
        <v>3781</v>
      </c>
      <c r="E145" s="824" t="s">
        <v>2433</v>
      </c>
      <c r="F145" s="822" t="s">
        <v>2408</v>
      </c>
      <c r="G145" s="822" t="s">
        <v>2697</v>
      </c>
      <c r="H145" s="822" t="s">
        <v>673</v>
      </c>
      <c r="I145" s="822" t="s">
        <v>2404</v>
      </c>
      <c r="J145" s="822" t="s">
        <v>1880</v>
      </c>
      <c r="K145" s="822" t="s">
        <v>1881</v>
      </c>
      <c r="L145" s="825">
        <v>63.75</v>
      </c>
      <c r="M145" s="825">
        <v>63.75</v>
      </c>
      <c r="N145" s="822">
        <v>1</v>
      </c>
      <c r="O145" s="826">
        <v>1</v>
      </c>
      <c r="P145" s="825">
        <v>63.75</v>
      </c>
      <c r="Q145" s="827">
        <v>1</v>
      </c>
      <c r="R145" s="822">
        <v>1</v>
      </c>
      <c r="S145" s="827">
        <v>1</v>
      </c>
      <c r="T145" s="826">
        <v>1</v>
      </c>
      <c r="U145" s="828">
        <v>1</v>
      </c>
    </row>
    <row r="146" spans="1:21" ht="14.45" customHeight="1" x14ac:dyDescent="0.2">
      <c r="A146" s="821">
        <v>7</v>
      </c>
      <c r="B146" s="822" t="s">
        <v>2407</v>
      </c>
      <c r="C146" s="822" t="s">
        <v>2411</v>
      </c>
      <c r="D146" s="823" t="s">
        <v>3781</v>
      </c>
      <c r="E146" s="824" t="s">
        <v>2433</v>
      </c>
      <c r="F146" s="822" t="s">
        <v>2408</v>
      </c>
      <c r="G146" s="822" t="s">
        <v>2644</v>
      </c>
      <c r="H146" s="822" t="s">
        <v>673</v>
      </c>
      <c r="I146" s="822" t="s">
        <v>2110</v>
      </c>
      <c r="J146" s="822" t="s">
        <v>1419</v>
      </c>
      <c r="K146" s="822" t="s">
        <v>2111</v>
      </c>
      <c r="L146" s="825">
        <v>154.36000000000001</v>
      </c>
      <c r="M146" s="825">
        <v>463.08000000000004</v>
      </c>
      <c r="N146" s="822">
        <v>3</v>
      </c>
      <c r="O146" s="826">
        <v>2</v>
      </c>
      <c r="P146" s="825">
        <v>463.08000000000004</v>
      </c>
      <c r="Q146" s="827">
        <v>1</v>
      </c>
      <c r="R146" s="822">
        <v>3</v>
      </c>
      <c r="S146" s="827">
        <v>1</v>
      </c>
      <c r="T146" s="826">
        <v>2</v>
      </c>
      <c r="U146" s="828">
        <v>1</v>
      </c>
    </row>
    <row r="147" spans="1:21" ht="14.45" customHeight="1" x14ac:dyDescent="0.2">
      <c r="A147" s="821">
        <v>7</v>
      </c>
      <c r="B147" s="822" t="s">
        <v>2407</v>
      </c>
      <c r="C147" s="822" t="s">
        <v>2411</v>
      </c>
      <c r="D147" s="823" t="s">
        <v>3781</v>
      </c>
      <c r="E147" s="824" t="s">
        <v>2433</v>
      </c>
      <c r="F147" s="822" t="s">
        <v>2408</v>
      </c>
      <c r="G147" s="822" t="s">
        <v>2644</v>
      </c>
      <c r="H147" s="822" t="s">
        <v>329</v>
      </c>
      <c r="I147" s="822" t="s">
        <v>2778</v>
      </c>
      <c r="J147" s="822" t="s">
        <v>1419</v>
      </c>
      <c r="K147" s="822" t="s">
        <v>2111</v>
      </c>
      <c r="L147" s="825">
        <v>154.36000000000001</v>
      </c>
      <c r="M147" s="825">
        <v>154.36000000000001</v>
      </c>
      <c r="N147" s="822">
        <v>1</v>
      </c>
      <c r="O147" s="826">
        <v>1</v>
      </c>
      <c r="P147" s="825">
        <v>154.36000000000001</v>
      </c>
      <c r="Q147" s="827">
        <v>1</v>
      </c>
      <c r="R147" s="822">
        <v>1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7</v>
      </c>
      <c r="B148" s="822" t="s">
        <v>2407</v>
      </c>
      <c r="C148" s="822" t="s">
        <v>2411</v>
      </c>
      <c r="D148" s="823" t="s">
        <v>3781</v>
      </c>
      <c r="E148" s="824" t="s">
        <v>2427</v>
      </c>
      <c r="F148" s="822" t="s">
        <v>2408</v>
      </c>
      <c r="G148" s="822" t="s">
        <v>2779</v>
      </c>
      <c r="H148" s="822" t="s">
        <v>673</v>
      </c>
      <c r="I148" s="822" t="s">
        <v>2292</v>
      </c>
      <c r="J148" s="822" t="s">
        <v>2062</v>
      </c>
      <c r="K148" s="822" t="s">
        <v>2293</v>
      </c>
      <c r="L148" s="825">
        <v>93.27</v>
      </c>
      <c r="M148" s="825">
        <v>93.27</v>
      </c>
      <c r="N148" s="822">
        <v>1</v>
      </c>
      <c r="O148" s="826">
        <v>1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7</v>
      </c>
      <c r="B149" s="822" t="s">
        <v>2407</v>
      </c>
      <c r="C149" s="822" t="s">
        <v>2411</v>
      </c>
      <c r="D149" s="823" t="s">
        <v>3781</v>
      </c>
      <c r="E149" s="824" t="s">
        <v>2427</v>
      </c>
      <c r="F149" s="822" t="s">
        <v>2408</v>
      </c>
      <c r="G149" s="822" t="s">
        <v>2465</v>
      </c>
      <c r="H149" s="822" t="s">
        <v>673</v>
      </c>
      <c r="I149" s="822" t="s">
        <v>2780</v>
      </c>
      <c r="J149" s="822" t="s">
        <v>2781</v>
      </c>
      <c r="K149" s="822" t="s">
        <v>2472</v>
      </c>
      <c r="L149" s="825">
        <v>176.32</v>
      </c>
      <c r="M149" s="825">
        <v>176.32</v>
      </c>
      <c r="N149" s="822">
        <v>1</v>
      </c>
      <c r="O149" s="826">
        <v>1</v>
      </c>
      <c r="P149" s="825">
        <v>176.32</v>
      </c>
      <c r="Q149" s="827">
        <v>1</v>
      </c>
      <c r="R149" s="822">
        <v>1</v>
      </c>
      <c r="S149" s="827">
        <v>1</v>
      </c>
      <c r="T149" s="826">
        <v>1</v>
      </c>
      <c r="U149" s="828">
        <v>1</v>
      </c>
    </row>
    <row r="150" spans="1:21" ht="14.45" customHeight="1" x14ac:dyDescent="0.2">
      <c r="A150" s="821">
        <v>7</v>
      </c>
      <c r="B150" s="822" t="s">
        <v>2407</v>
      </c>
      <c r="C150" s="822" t="s">
        <v>2411</v>
      </c>
      <c r="D150" s="823" t="s">
        <v>3781</v>
      </c>
      <c r="E150" s="824" t="s">
        <v>2427</v>
      </c>
      <c r="F150" s="822" t="s">
        <v>2408</v>
      </c>
      <c r="G150" s="822" t="s">
        <v>2710</v>
      </c>
      <c r="H150" s="822" t="s">
        <v>329</v>
      </c>
      <c r="I150" s="822" t="s">
        <v>2711</v>
      </c>
      <c r="J150" s="822" t="s">
        <v>1590</v>
      </c>
      <c r="K150" s="822" t="s">
        <v>2712</v>
      </c>
      <c r="L150" s="825">
        <v>38.47</v>
      </c>
      <c r="M150" s="825">
        <v>38.47</v>
      </c>
      <c r="N150" s="822">
        <v>1</v>
      </c>
      <c r="O150" s="826">
        <v>0.5</v>
      </c>
      <c r="P150" s="825">
        <v>38.47</v>
      </c>
      <c r="Q150" s="827">
        <v>1</v>
      </c>
      <c r="R150" s="822">
        <v>1</v>
      </c>
      <c r="S150" s="827">
        <v>1</v>
      </c>
      <c r="T150" s="826">
        <v>0.5</v>
      </c>
      <c r="U150" s="828">
        <v>1</v>
      </c>
    </row>
    <row r="151" spans="1:21" ht="14.45" customHeight="1" x14ac:dyDescent="0.2">
      <c r="A151" s="821">
        <v>7</v>
      </c>
      <c r="B151" s="822" t="s">
        <v>2407</v>
      </c>
      <c r="C151" s="822" t="s">
        <v>2411</v>
      </c>
      <c r="D151" s="823" t="s">
        <v>3781</v>
      </c>
      <c r="E151" s="824" t="s">
        <v>2427</v>
      </c>
      <c r="F151" s="822" t="s">
        <v>2408</v>
      </c>
      <c r="G151" s="822" t="s">
        <v>2782</v>
      </c>
      <c r="H151" s="822" t="s">
        <v>673</v>
      </c>
      <c r="I151" s="822" t="s">
        <v>2783</v>
      </c>
      <c r="J151" s="822" t="s">
        <v>2784</v>
      </c>
      <c r="K151" s="822" t="s">
        <v>2785</v>
      </c>
      <c r="L151" s="825">
        <v>120.15</v>
      </c>
      <c r="M151" s="825">
        <v>120.15</v>
      </c>
      <c r="N151" s="822">
        <v>1</v>
      </c>
      <c r="O151" s="826">
        <v>0.5</v>
      </c>
      <c r="P151" s="825">
        <v>120.15</v>
      </c>
      <c r="Q151" s="827">
        <v>1</v>
      </c>
      <c r="R151" s="822">
        <v>1</v>
      </c>
      <c r="S151" s="827">
        <v>1</v>
      </c>
      <c r="T151" s="826">
        <v>0.5</v>
      </c>
      <c r="U151" s="828">
        <v>1</v>
      </c>
    </row>
    <row r="152" spans="1:21" ht="14.45" customHeight="1" x14ac:dyDescent="0.2">
      <c r="A152" s="821">
        <v>7</v>
      </c>
      <c r="B152" s="822" t="s">
        <v>2407</v>
      </c>
      <c r="C152" s="822" t="s">
        <v>2411</v>
      </c>
      <c r="D152" s="823" t="s">
        <v>3781</v>
      </c>
      <c r="E152" s="824" t="s">
        <v>2427</v>
      </c>
      <c r="F152" s="822" t="s">
        <v>2408</v>
      </c>
      <c r="G152" s="822" t="s">
        <v>2786</v>
      </c>
      <c r="H152" s="822" t="s">
        <v>329</v>
      </c>
      <c r="I152" s="822" t="s">
        <v>2787</v>
      </c>
      <c r="J152" s="822" t="s">
        <v>2788</v>
      </c>
      <c r="K152" s="822" t="s">
        <v>2789</v>
      </c>
      <c r="L152" s="825">
        <v>121.07</v>
      </c>
      <c r="M152" s="825">
        <v>121.07</v>
      </c>
      <c r="N152" s="822">
        <v>1</v>
      </c>
      <c r="O152" s="826">
        <v>0.5</v>
      </c>
      <c r="P152" s="825">
        <v>121.07</v>
      </c>
      <c r="Q152" s="827">
        <v>1</v>
      </c>
      <c r="R152" s="822">
        <v>1</v>
      </c>
      <c r="S152" s="827">
        <v>1</v>
      </c>
      <c r="T152" s="826">
        <v>0.5</v>
      </c>
      <c r="U152" s="828">
        <v>1</v>
      </c>
    </row>
    <row r="153" spans="1:21" ht="14.45" customHeight="1" x14ac:dyDescent="0.2">
      <c r="A153" s="821">
        <v>7</v>
      </c>
      <c r="B153" s="822" t="s">
        <v>2407</v>
      </c>
      <c r="C153" s="822" t="s">
        <v>2411</v>
      </c>
      <c r="D153" s="823" t="s">
        <v>3781</v>
      </c>
      <c r="E153" s="824" t="s">
        <v>2427</v>
      </c>
      <c r="F153" s="822" t="s">
        <v>2408</v>
      </c>
      <c r="G153" s="822" t="s">
        <v>2589</v>
      </c>
      <c r="H153" s="822" t="s">
        <v>329</v>
      </c>
      <c r="I153" s="822" t="s">
        <v>2590</v>
      </c>
      <c r="J153" s="822" t="s">
        <v>876</v>
      </c>
      <c r="K153" s="822" t="s">
        <v>2591</v>
      </c>
      <c r="L153" s="825">
        <v>25.53</v>
      </c>
      <c r="M153" s="825">
        <v>25.53</v>
      </c>
      <c r="N153" s="822">
        <v>1</v>
      </c>
      <c r="O153" s="826">
        <v>1</v>
      </c>
      <c r="P153" s="825">
        <v>25.53</v>
      </c>
      <c r="Q153" s="827">
        <v>1</v>
      </c>
      <c r="R153" s="822">
        <v>1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7</v>
      </c>
      <c r="B154" s="822" t="s">
        <v>2407</v>
      </c>
      <c r="C154" s="822" t="s">
        <v>2411</v>
      </c>
      <c r="D154" s="823" t="s">
        <v>3781</v>
      </c>
      <c r="E154" s="824" t="s">
        <v>2427</v>
      </c>
      <c r="F154" s="822" t="s">
        <v>2408</v>
      </c>
      <c r="G154" s="822" t="s">
        <v>2592</v>
      </c>
      <c r="H154" s="822" t="s">
        <v>329</v>
      </c>
      <c r="I154" s="822" t="s">
        <v>2596</v>
      </c>
      <c r="J154" s="822" t="s">
        <v>1472</v>
      </c>
      <c r="K154" s="822" t="s">
        <v>2556</v>
      </c>
      <c r="L154" s="825">
        <v>111.72</v>
      </c>
      <c r="M154" s="825">
        <v>111.72</v>
      </c>
      <c r="N154" s="822">
        <v>1</v>
      </c>
      <c r="O154" s="826">
        <v>1</v>
      </c>
      <c r="P154" s="825">
        <v>111.72</v>
      </c>
      <c r="Q154" s="827">
        <v>1</v>
      </c>
      <c r="R154" s="822">
        <v>1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7</v>
      </c>
      <c r="B155" s="822" t="s">
        <v>2407</v>
      </c>
      <c r="C155" s="822" t="s">
        <v>2411</v>
      </c>
      <c r="D155" s="823" t="s">
        <v>3781</v>
      </c>
      <c r="E155" s="824" t="s">
        <v>2427</v>
      </c>
      <c r="F155" s="822" t="s">
        <v>2408</v>
      </c>
      <c r="G155" s="822" t="s">
        <v>2699</v>
      </c>
      <c r="H155" s="822" t="s">
        <v>329</v>
      </c>
      <c r="I155" s="822" t="s">
        <v>2700</v>
      </c>
      <c r="J155" s="822" t="s">
        <v>2701</v>
      </c>
      <c r="K155" s="822" t="s">
        <v>2702</v>
      </c>
      <c r="L155" s="825">
        <v>132.97999999999999</v>
      </c>
      <c r="M155" s="825">
        <v>265.95999999999998</v>
      </c>
      <c r="N155" s="822">
        <v>2</v>
      </c>
      <c r="O155" s="826">
        <v>1</v>
      </c>
      <c r="P155" s="825">
        <v>265.95999999999998</v>
      </c>
      <c r="Q155" s="827">
        <v>1</v>
      </c>
      <c r="R155" s="822">
        <v>2</v>
      </c>
      <c r="S155" s="827">
        <v>1</v>
      </c>
      <c r="T155" s="826">
        <v>1</v>
      </c>
      <c r="U155" s="828">
        <v>1</v>
      </c>
    </row>
    <row r="156" spans="1:21" ht="14.45" customHeight="1" x14ac:dyDescent="0.2">
      <c r="A156" s="821">
        <v>7</v>
      </c>
      <c r="B156" s="822" t="s">
        <v>2407</v>
      </c>
      <c r="C156" s="822" t="s">
        <v>2411</v>
      </c>
      <c r="D156" s="823" t="s">
        <v>3781</v>
      </c>
      <c r="E156" s="824" t="s">
        <v>2427</v>
      </c>
      <c r="F156" s="822" t="s">
        <v>2408</v>
      </c>
      <c r="G156" s="822" t="s">
        <v>2790</v>
      </c>
      <c r="H156" s="822" t="s">
        <v>673</v>
      </c>
      <c r="I156" s="822" t="s">
        <v>2791</v>
      </c>
      <c r="J156" s="822" t="s">
        <v>2792</v>
      </c>
      <c r="K156" s="822" t="s">
        <v>2793</v>
      </c>
      <c r="L156" s="825">
        <v>31.09</v>
      </c>
      <c r="M156" s="825">
        <v>31.09</v>
      </c>
      <c r="N156" s="822">
        <v>1</v>
      </c>
      <c r="O156" s="826">
        <v>1</v>
      </c>
      <c r="P156" s="825">
        <v>31.09</v>
      </c>
      <c r="Q156" s="827">
        <v>1</v>
      </c>
      <c r="R156" s="822">
        <v>1</v>
      </c>
      <c r="S156" s="827">
        <v>1</v>
      </c>
      <c r="T156" s="826">
        <v>1</v>
      </c>
      <c r="U156" s="828">
        <v>1</v>
      </c>
    </row>
    <row r="157" spans="1:21" ht="14.45" customHeight="1" x14ac:dyDescent="0.2">
      <c r="A157" s="821">
        <v>7</v>
      </c>
      <c r="B157" s="822" t="s">
        <v>2407</v>
      </c>
      <c r="C157" s="822" t="s">
        <v>2411</v>
      </c>
      <c r="D157" s="823" t="s">
        <v>3781</v>
      </c>
      <c r="E157" s="824" t="s">
        <v>2427</v>
      </c>
      <c r="F157" s="822" t="s">
        <v>2408</v>
      </c>
      <c r="G157" s="822" t="s">
        <v>2790</v>
      </c>
      <c r="H157" s="822" t="s">
        <v>673</v>
      </c>
      <c r="I157" s="822" t="s">
        <v>2794</v>
      </c>
      <c r="J157" s="822" t="s">
        <v>2792</v>
      </c>
      <c r="K157" s="822" t="s">
        <v>2795</v>
      </c>
      <c r="L157" s="825">
        <v>103.64</v>
      </c>
      <c r="M157" s="825">
        <v>103.64</v>
      </c>
      <c r="N157" s="822">
        <v>1</v>
      </c>
      <c r="O157" s="826">
        <v>1</v>
      </c>
      <c r="P157" s="825">
        <v>103.64</v>
      </c>
      <c r="Q157" s="827">
        <v>1</v>
      </c>
      <c r="R157" s="822">
        <v>1</v>
      </c>
      <c r="S157" s="827">
        <v>1</v>
      </c>
      <c r="T157" s="826">
        <v>1</v>
      </c>
      <c r="U157" s="828">
        <v>1</v>
      </c>
    </row>
    <row r="158" spans="1:21" ht="14.45" customHeight="1" x14ac:dyDescent="0.2">
      <c r="A158" s="821">
        <v>7</v>
      </c>
      <c r="B158" s="822" t="s">
        <v>2407</v>
      </c>
      <c r="C158" s="822" t="s">
        <v>2411</v>
      </c>
      <c r="D158" s="823" t="s">
        <v>3781</v>
      </c>
      <c r="E158" s="824" t="s">
        <v>2427</v>
      </c>
      <c r="F158" s="822" t="s">
        <v>2408</v>
      </c>
      <c r="G158" s="822" t="s">
        <v>2677</v>
      </c>
      <c r="H158" s="822" t="s">
        <v>329</v>
      </c>
      <c r="I158" s="822" t="s">
        <v>2796</v>
      </c>
      <c r="J158" s="822" t="s">
        <v>2797</v>
      </c>
      <c r="K158" s="822" t="s">
        <v>2798</v>
      </c>
      <c r="L158" s="825">
        <v>183.79</v>
      </c>
      <c r="M158" s="825">
        <v>183.79</v>
      </c>
      <c r="N158" s="822">
        <v>1</v>
      </c>
      <c r="O158" s="826">
        <v>1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7</v>
      </c>
      <c r="B159" s="822" t="s">
        <v>2407</v>
      </c>
      <c r="C159" s="822" t="s">
        <v>2411</v>
      </c>
      <c r="D159" s="823" t="s">
        <v>3781</v>
      </c>
      <c r="E159" s="824" t="s">
        <v>2427</v>
      </c>
      <c r="F159" s="822" t="s">
        <v>2408</v>
      </c>
      <c r="G159" s="822" t="s">
        <v>2620</v>
      </c>
      <c r="H159" s="822" t="s">
        <v>329</v>
      </c>
      <c r="I159" s="822" t="s">
        <v>2621</v>
      </c>
      <c r="J159" s="822" t="s">
        <v>1297</v>
      </c>
      <c r="K159" s="822" t="s">
        <v>1640</v>
      </c>
      <c r="L159" s="825">
        <v>42.08</v>
      </c>
      <c r="M159" s="825">
        <v>84.16</v>
      </c>
      <c r="N159" s="822">
        <v>2</v>
      </c>
      <c r="O159" s="826">
        <v>0.5</v>
      </c>
      <c r="P159" s="825">
        <v>84.16</v>
      </c>
      <c r="Q159" s="827">
        <v>1</v>
      </c>
      <c r="R159" s="822">
        <v>2</v>
      </c>
      <c r="S159" s="827">
        <v>1</v>
      </c>
      <c r="T159" s="826">
        <v>0.5</v>
      </c>
      <c r="U159" s="828">
        <v>1</v>
      </c>
    </row>
    <row r="160" spans="1:21" ht="14.45" customHeight="1" x14ac:dyDescent="0.2">
      <c r="A160" s="821">
        <v>7</v>
      </c>
      <c r="B160" s="822" t="s">
        <v>2407</v>
      </c>
      <c r="C160" s="822" t="s">
        <v>2411</v>
      </c>
      <c r="D160" s="823" t="s">
        <v>3781</v>
      </c>
      <c r="E160" s="824" t="s">
        <v>2427</v>
      </c>
      <c r="F160" s="822" t="s">
        <v>2408</v>
      </c>
      <c r="G160" s="822" t="s">
        <v>2622</v>
      </c>
      <c r="H160" s="822" t="s">
        <v>329</v>
      </c>
      <c r="I160" s="822" t="s">
        <v>2799</v>
      </c>
      <c r="J160" s="822" t="s">
        <v>1569</v>
      </c>
      <c r="K160" s="822" t="s">
        <v>2800</v>
      </c>
      <c r="L160" s="825">
        <v>42.54</v>
      </c>
      <c r="M160" s="825">
        <v>42.54</v>
      </c>
      <c r="N160" s="822">
        <v>1</v>
      </c>
      <c r="O160" s="826">
        <v>1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7</v>
      </c>
      <c r="B161" s="822" t="s">
        <v>2407</v>
      </c>
      <c r="C161" s="822" t="s">
        <v>2411</v>
      </c>
      <c r="D161" s="823" t="s">
        <v>3781</v>
      </c>
      <c r="E161" s="824" t="s">
        <v>2427</v>
      </c>
      <c r="F161" s="822" t="s">
        <v>2408</v>
      </c>
      <c r="G161" s="822" t="s">
        <v>2801</v>
      </c>
      <c r="H161" s="822" t="s">
        <v>329</v>
      </c>
      <c r="I161" s="822" t="s">
        <v>2802</v>
      </c>
      <c r="J161" s="822" t="s">
        <v>2803</v>
      </c>
      <c r="K161" s="822" t="s">
        <v>1501</v>
      </c>
      <c r="L161" s="825">
        <v>61.97</v>
      </c>
      <c r="M161" s="825">
        <v>247.88</v>
      </c>
      <c r="N161" s="822">
        <v>4</v>
      </c>
      <c r="O161" s="826">
        <v>3</v>
      </c>
      <c r="P161" s="825">
        <v>185.91</v>
      </c>
      <c r="Q161" s="827">
        <v>0.75</v>
      </c>
      <c r="R161" s="822">
        <v>3</v>
      </c>
      <c r="S161" s="827">
        <v>0.75</v>
      </c>
      <c r="T161" s="826">
        <v>2</v>
      </c>
      <c r="U161" s="828">
        <v>0.66666666666666663</v>
      </c>
    </row>
    <row r="162" spans="1:21" ht="14.45" customHeight="1" x14ac:dyDescent="0.2">
      <c r="A162" s="821">
        <v>7</v>
      </c>
      <c r="B162" s="822" t="s">
        <v>2407</v>
      </c>
      <c r="C162" s="822" t="s">
        <v>2411</v>
      </c>
      <c r="D162" s="823" t="s">
        <v>3781</v>
      </c>
      <c r="E162" s="824" t="s">
        <v>2427</v>
      </c>
      <c r="F162" s="822" t="s">
        <v>2408</v>
      </c>
      <c r="G162" s="822" t="s">
        <v>2804</v>
      </c>
      <c r="H162" s="822" t="s">
        <v>673</v>
      </c>
      <c r="I162" s="822" t="s">
        <v>2805</v>
      </c>
      <c r="J162" s="822" t="s">
        <v>2806</v>
      </c>
      <c r="K162" s="822" t="s">
        <v>2807</v>
      </c>
      <c r="L162" s="825">
        <v>1771.84</v>
      </c>
      <c r="M162" s="825">
        <v>1771.84</v>
      </c>
      <c r="N162" s="822">
        <v>1</v>
      </c>
      <c r="O162" s="826">
        <v>1</v>
      </c>
      <c r="P162" s="825">
        <v>1771.84</v>
      </c>
      <c r="Q162" s="827">
        <v>1</v>
      </c>
      <c r="R162" s="822">
        <v>1</v>
      </c>
      <c r="S162" s="827">
        <v>1</v>
      </c>
      <c r="T162" s="826">
        <v>1</v>
      </c>
      <c r="U162" s="828">
        <v>1</v>
      </c>
    </row>
    <row r="163" spans="1:21" ht="14.45" customHeight="1" x14ac:dyDescent="0.2">
      <c r="A163" s="821">
        <v>7</v>
      </c>
      <c r="B163" s="822" t="s">
        <v>2407</v>
      </c>
      <c r="C163" s="822" t="s">
        <v>2411</v>
      </c>
      <c r="D163" s="823" t="s">
        <v>3781</v>
      </c>
      <c r="E163" s="824" t="s">
        <v>2427</v>
      </c>
      <c r="F163" s="822" t="s">
        <v>2408</v>
      </c>
      <c r="G163" s="822" t="s">
        <v>2644</v>
      </c>
      <c r="H163" s="822" t="s">
        <v>673</v>
      </c>
      <c r="I163" s="822" t="s">
        <v>2110</v>
      </c>
      <c r="J163" s="822" t="s">
        <v>1419</v>
      </c>
      <c r="K163" s="822" t="s">
        <v>2111</v>
      </c>
      <c r="L163" s="825">
        <v>154.36000000000001</v>
      </c>
      <c r="M163" s="825">
        <v>154.36000000000001</v>
      </c>
      <c r="N163" s="822">
        <v>1</v>
      </c>
      <c r="O163" s="826">
        <v>1</v>
      </c>
      <c r="P163" s="825">
        <v>154.36000000000001</v>
      </c>
      <c r="Q163" s="827">
        <v>1</v>
      </c>
      <c r="R163" s="822">
        <v>1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7</v>
      </c>
      <c r="B164" s="822" t="s">
        <v>2407</v>
      </c>
      <c r="C164" s="822" t="s">
        <v>2411</v>
      </c>
      <c r="D164" s="823" t="s">
        <v>3781</v>
      </c>
      <c r="E164" s="824" t="s">
        <v>2427</v>
      </c>
      <c r="F164" s="822" t="s">
        <v>2408</v>
      </c>
      <c r="G164" s="822" t="s">
        <v>2698</v>
      </c>
      <c r="H164" s="822" t="s">
        <v>329</v>
      </c>
      <c r="I164" s="822" t="s">
        <v>2808</v>
      </c>
      <c r="J164" s="822" t="s">
        <v>923</v>
      </c>
      <c r="K164" s="822" t="s">
        <v>2809</v>
      </c>
      <c r="L164" s="825">
        <v>74.08</v>
      </c>
      <c r="M164" s="825">
        <v>148.16</v>
      </c>
      <c r="N164" s="822">
        <v>2</v>
      </c>
      <c r="O164" s="826">
        <v>1</v>
      </c>
      <c r="P164" s="825">
        <v>148.16</v>
      </c>
      <c r="Q164" s="827">
        <v>1</v>
      </c>
      <c r="R164" s="822">
        <v>2</v>
      </c>
      <c r="S164" s="827">
        <v>1</v>
      </c>
      <c r="T164" s="826">
        <v>1</v>
      </c>
      <c r="U164" s="828">
        <v>1</v>
      </c>
    </row>
    <row r="165" spans="1:21" ht="14.45" customHeight="1" x14ac:dyDescent="0.2">
      <c r="A165" s="821">
        <v>7</v>
      </c>
      <c r="B165" s="822" t="s">
        <v>2407</v>
      </c>
      <c r="C165" s="822" t="s">
        <v>2411</v>
      </c>
      <c r="D165" s="823" t="s">
        <v>3781</v>
      </c>
      <c r="E165" s="824" t="s">
        <v>2451</v>
      </c>
      <c r="F165" s="822" t="s">
        <v>2408</v>
      </c>
      <c r="G165" s="822" t="s">
        <v>2553</v>
      </c>
      <c r="H165" s="822" t="s">
        <v>673</v>
      </c>
      <c r="I165" s="822" t="s">
        <v>2810</v>
      </c>
      <c r="J165" s="822" t="s">
        <v>2558</v>
      </c>
      <c r="K165" s="822" t="s">
        <v>815</v>
      </c>
      <c r="L165" s="825">
        <v>96.04</v>
      </c>
      <c r="M165" s="825">
        <v>192.08</v>
      </c>
      <c r="N165" s="822">
        <v>2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7</v>
      </c>
      <c r="B166" s="822" t="s">
        <v>2407</v>
      </c>
      <c r="C166" s="822" t="s">
        <v>2411</v>
      </c>
      <c r="D166" s="823" t="s">
        <v>3781</v>
      </c>
      <c r="E166" s="824" t="s">
        <v>2451</v>
      </c>
      <c r="F166" s="822" t="s">
        <v>2408</v>
      </c>
      <c r="G166" s="822" t="s">
        <v>2690</v>
      </c>
      <c r="H166" s="822" t="s">
        <v>673</v>
      </c>
      <c r="I166" s="822" t="s">
        <v>2248</v>
      </c>
      <c r="J166" s="822" t="s">
        <v>1316</v>
      </c>
      <c r="K166" s="822" t="s">
        <v>2249</v>
      </c>
      <c r="L166" s="825">
        <v>117.55</v>
      </c>
      <c r="M166" s="825">
        <v>117.55</v>
      </c>
      <c r="N166" s="822">
        <v>1</v>
      </c>
      <c r="O166" s="826">
        <v>1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7</v>
      </c>
      <c r="B167" s="822" t="s">
        <v>2407</v>
      </c>
      <c r="C167" s="822" t="s">
        <v>2411</v>
      </c>
      <c r="D167" s="823" t="s">
        <v>3781</v>
      </c>
      <c r="E167" s="824" t="s">
        <v>2451</v>
      </c>
      <c r="F167" s="822" t="s">
        <v>2408</v>
      </c>
      <c r="G167" s="822" t="s">
        <v>2586</v>
      </c>
      <c r="H167" s="822" t="s">
        <v>329</v>
      </c>
      <c r="I167" s="822" t="s">
        <v>2811</v>
      </c>
      <c r="J167" s="822" t="s">
        <v>2812</v>
      </c>
      <c r="K167" s="822" t="s">
        <v>2813</v>
      </c>
      <c r="L167" s="825">
        <v>89.91</v>
      </c>
      <c r="M167" s="825">
        <v>89.91</v>
      </c>
      <c r="N167" s="822">
        <v>1</v>
      </c>
      <c r="O167" s="826">
        <v>1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7</v>
      </c>
      <c r="B168" s="822" t="s">
        <v>2407</v>
      </c>
      <c r="C168" s="822" t="s">
        <v>2411</v>
      </c>
      <c r="D168" s="823" t="s">
        <v>3781</v>
      </c>
      <c r="E168" s="824" t="s">
        <v>2451</v>
      </c>
      <c r="F168" s="822" t="s">
        <v>2408</v>
      </c>
      <c r="G168" s="822" t="s">
        <v>2607</v>
      </c>
      <c r="H168" s="822" t="s">
        <v>329</v>
      </c>
      <c r="I168" s="822" t="s">
        <v>2814</v>
      </c>
      <c r="J168" s="822" t="s">
        <v>2609</v>
      </c>
      <c r="K168" s="822" t="s">
        <v>2815</v>
      </c>
      <c r="L168" s="825">
        <v>423.75</v>
      </c>
      <c r="M168" s="825">
        <v>847.5</v>
      </c>
      <c r="N168" s="822">
        <v>2</v>
      </c>
      <c r="O168" s="826">
        <v>1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7</v>
      </c>
      <c r="B169" s="822" t="s">
        <v>2407</v>
      </c>
      <c r="C169" s="822" t="s">
        <v>2411</v>
      </c>
      <c r="D169" s="823" t="s">
        <v>3781</v>
      </c>
      <c r="E169" s="824" t="s">
        <v>2451</v>
      </c>
      <c r="F169" s="822" t="s">
        <v>2408</v>
      </c>
      <c r="G169" s="822" t="s">
        <v>2539</v>
      </c>
      <c r="H169" s="822" t="s">
        <v>329</v>
      </c>
      <c r="I169" s="822" t="s">
        <v>2540</v>
      </c>
      <c r="J169" s="822" t="s">
        <v>1089</v>
      </c>
      <c r="K169" s="822" t="s">
        <v>1090</v>
      </c>
      <c r="L169" s="825">
        <v>121.92</v>
      </c>
      <c r="M169" s="825">
        <v>121.92</v>
      </c>
      <c r="N169" s="822">
        <v>1</v>
      </c>
      <c r="O169" s="826">
        <v>1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7</v>
      </c>
      <c r="B170" s="822" t="s">
        <v>2407</v>
      </c>
      <c r="C170" s="822" t="s">
        <v>2411</v>
      </c>
      <c r="D170" s="823" t="s">
        <v>3781</v>
      </c>
      <c r="E170" s="824" t="s">
        <v>2425</v>
      </c>
      <c r="F170" s="822" t="s">
        <v>2408</v>
      </c>
      <c r="G170" s="822" t="s">
        <v>2550</v>
      </c>
      <c r="H170" s="822" t="s">
        <v>329</v>
      </c>
      <c r="I170" s="822" t="s">
        <v>2816</v>
      </c>
      <c r="J170" s="822" t="s">
        <v>2552</v>
      </c>
      <c r="K170" s="822" t="s">
        <v>2798</v>
      </c>
      <c r="L170" s="825">
        <v>91.9</v>
      </c>
      <c r="M170" s="825">
        <v>91.9</v>
      </c>
      <c r="N170" s="822">
        <v>1</v>
      </c>
      <c r="O170" s="826">
        <v>0.5</v>
      </c>
      <c r="P170" s="825">
        <v>91.9</v>
      </c>
      <c r="Q170" s="827">
        <v>1</v>
      </c>
      <c r="R170" s="822">
        <v>1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7</v>
      </c>
      <c r="B171" s="822" t="s">
        <v>2407</v>
      </c>
      <c r="C171" s="822" t="s">
        <v>2411</v>
      </c>
      <c r="D171" s="823" t="s">
        <v>3781</v>
      </c>
      <c r="E171" s="824" t="s">
        <v>2425</v>
      </c>
      <c r="F171" s="822" t="s">
        <v>2408</v>
      </c>
      <c r="G171" s="822" t="s">
        <v>2462</v>
      </c>
      <c r="H171" s="822" t="s">
        <v>329</v>
      </c>
      <c r="I171" s="822" t="s">
        <v>2817</v>
      </c>
      <c r="J171" s="822" t="s">
        <v>2818</v>
      </c>
      <c r="K171" s="822" t="s">
        <v>2131</v>
      </c>
      <c r="L171" s="825">
        <v>119.7</v>
      </c>
      <c r="M171" s="825">
        <v>119.7</v>
      </c>
      <c r="N171" s="822">
        <v>1</v>
      </c>
      <c r="O171" s="826">
        <v>1</v>
      </c>
      <c r="P171" s="825">
        <v>119.7</v>
      </c>
      <c r="Q171" s="827">
        <v>1</v>
      </c>
      <c r="R171" s="822">
        <v>1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7</v>
      </c>
      <c r="B172" s="822" t="s">
        <v>2407</v>
      </c>
      <c r="C172" s="822" t="s">
        <v>2411</v>
      </c>
      <c r="D172" s="823" t="s">
        <v>3781</v>
      </c>
      <c r="E172" s="824" t="s">
        <v>2425</v>
      </c>
      <c r="F172" s="822" t="s">
        <v>2408</v>
      </c>
      <c r="G172" s="822" t="s">
        <v>2819</v>
      </c>
      <c r="H172" s="822" t="s">
        <v>329</v>
      </c>
      <c r="I172" s="822" t="s">
        <v>2820</v>
      </c>
      <c r="J172" s="822" t="s">
        <v>2821</v>
      </c>
      <c r="K172" s="822" t="s">
        <v>2822</v>
      </c>
      <c r="L172" s="825">
        <v>86.02</v>
      </c>
      <c r="M172" s="825">
        <v>86.02</v>
      </c>
      <c r="N172" s="822">
        <v>1</v>
      </c>
      <c r="O172" s="826">
        <v>1</v>
      </c>
      <c r="P172" s="825">
        <v>86.02</v>
      </c>
      <c r="Q172" s="827">
        <v>1</v>
      </c>
      <c r="R172" s="822">
        <v>1</v>
      </c>
      <c r="S172" s="827">
        <v>1</v>
      </c>
      <c r="T172" s="826">
        <v>1</v>
      </c>
      <c r="U172" s="828">
        <v>1</v>
      </c>
    </row>
    <row r="173" spans="1:21" ht="14.45" customHeight="1" x14ac:dyDescent="0.2">
      <c r="A173" s="821">
        <v>7</v>
      </c>
      <c r="B173" s="822" t="s">
        <v>2407</v>
      </c>
      <c r="C173" s="822" t="s">
        <v>2411</v>
      </c>
      <c r="D173" s="823" t="s">
        <v>3781</v>
      </c>
      <c r="E173" s="824" t="s">
        <v>2425</v>
      </c>
      <c r="F173" s="822" t="s">
        <v>2408</v>
      </c>
      <c r="G173" s="822" t="s">
        <v>2823</v>
      </c>
      <c r="H173" s="822" t="s">
        <v>673</v>
      </c>
      <c r="I173" s="822" t="s">
        <v>2290</v>
      </c>
      <c r="J173" s="822" t="s">
        <v>2288</v>
      </c>
      <c r="K173" s="822" t="s">
        <v>2291</v>
      </c>
      <c r="L173" s="825">
        <v>229.38</v>
      </c>
      <c r="M173" s="825">
        <v>458.76</v>
      </c>
      <c r="N173" s="822">
        <v>2</v>
      </c>
      <c r="O173" s="826">
        <v>1.5</v>
      </c>
      <c r="P173" s="825">
        <v>458.76</v>
      </c>
      <c r="Q173" s="827">
        <v>1</v>
      </c>
      <c r="R173" s="822">
        <v>2</v>
      </c>
      <c r="S173" s="827">
        <v>1</v>
      </c>
      <c r="T173" s="826">
        <v>1.5</v>
      </c>
      <c r="U173" s="828">
        <v>1</v>
      </c>
    </row>
    <row r="174" spans="1:21" ht="14.45" customHeight="1" x14ac:dyDescent="0.2">
      <c r="A174" s="821">
        <v>7</v>
      </c>
      <c r="B174" s="822" t="s">
        <v>2407</v>
      </c>
      <c r="C174" s="822" t="s">
        <v>2411</v>
      </c>
      <c r="D174" s="823" t="s">
        <v>3781</v>
      </c>
      <c r="E174" s="824" t="s">
        <v>2425</v>
      </c>
      <c r="F174" s="822" t="s">
        <v>2408</v>
      </c>
      <c r="G174" s="822" t="s">
        <v>2486</v>
      </c>
      <c r="H174" s="822" t="s">
        <v>329</v>
      </c>
      <c r="I174" s="822" t="s">
        <v>2824</v>
      </c>
      <c r="J174" s="822" t="s">
        <v>2825</v>
      </c>
      <c r="K174" s="822" t="s">
        <v>2665</v>
      </c>
      <c r="L174" s="825">
        <v>0</v>
      </c>
      <c r="M174" s="825">
        <v>0</v>
      </c>
      <c r="N174" s="822">
        <v>1</v>
      </c>
      <c r="O174" s="826">
        <v>1</v>
      </c>
      <c r="P174" s="825">
        <v>0</v>
      </c>
      <c r="Q174" s="827"/>
      <c r="R174" s="822">
        <v>1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7</v>
      </c>
      <c r="B175" s="822" t="s">
        <v>2407</v>
      </c>
      <c r="C175" s="822" t="s">
        <v>2411</v>
      </c>
      <c r="D175" s="823" t="s">
        <v>3781</v>
      </c>
      <c r="E175" s="824" t="s">
        <v>2425</v>
      </c>
      <c r="F175" s="822" t="s">
        <v>2408</v>
      </c>
      <c r="G175" s="822" t="s">
        <v>2553</v>
      </c>
      <c r="H175" s="822" t="s">
        <v>329</v>
      </c>
      <c r="I175" s="822" t="s">
        <v>2826</v>
      </c>
      <c r="J175" s="822" t="s">
        <v>2555</v>
      </c>
      <c r="K175" s="822" t="s">
        <v>815</v>
      </c>
      <c r="L175" s="825">
        <v>96.04</v>
      </c>
      <c r="M175" s="825">
        <v>96.04</v>
      </c>
      <c r="N175" s="822">
        <v>1</v>
      </c>
      <c r="O175" s="826">
        <v>1</v>
      </c>
      <c r="P175" s="825">
        <v>96.04</v>
      </c>
      <c r="Q175" s="827">
        <v>1</v>
      </c>
      <c r="R175" s="822">
        <v>1</v>
      </c>
      <c r="S175" s="827">
        <v>1</v>
      </c>
      <c r="T175" s="826">
        <v>1</v>
      </c>
      <c r="U175" s="828">
        <v>1</v>
      </c>
    </row>
    <row r="176" spans="1:21" ht="14.45" customHeight="1" x14ac:dyDescent="0.2">
      <c r="A176" s="821">
        <v>7</v>
      </c>
      <c r="B176" s="822" t="s">
        <v>2407</v>
      </c>
      <c r="C176" s="822" t="s">
        <v>2411</v>
      </c>
      <c r="D176" s="823" t="s">
        <v>3781</v>
      </c>
      <c r="E176" s="824" t="s">
        <v>2425</v>
      </c>
      <c r="F176" s="822" t="s">
        <v>2408</v>
      </c>
      <c r="G176" s="822" t="s">
        <v>2553</v>
      </c>
      <c r="H176" s="822" t="s">
        <v>329</v>
      </c>
      <c r="I176" s="822" t="s">
        <v>2554</v>
      </c>
      <c r="J176" s="822" t="s">
        <v>2555</v>
      </c>
      <c r="K176" s="822" t="s">
        <v>2556</v>
      </c>
      <c r="L176" s="825">
        <v>134.44999999999999</v>
      </c>
      <c r="M176" s="825">
        <v>134.44999999999999</v>
      </c>
      <c r="N176" s="822">
        <v>1</v>
      </c>
      <c r="O176" s="826">
        <v>1</v>
      </c>
      <c r="P176" s="825">
        <v>134.44999999999999</v>
      </c>
      <c r="Q176" s="827">
        <v>1</v>
      </c>
      <c r="R176" s="822">
        <v>1</v>
      </c>
      <c r="S176" s="827">
        <v>1</v>
      </c>
      <c r="T176" s="826">
        <v>1</v>
      </c>
      <c r="U176" s="828">
        <v>1</v>
      </c>
    </row>
    <row r="177" spans="1:21" ht="14.45" customHeight="1" x14ac:dyDescent="0.2">
      <c r="A177" s="821">
        <v>7</v>
      </c>
      <c r="B177" s="822" t="s">
        <v>2407</v>
      </c>
      <c r="C177" s="822" t="s">
        <v>2411</v>
      </c>
      <c r="D177" s="823" t="s">
        <v>3781</v>
      </c>
      <c r="E177" s="824" t="s">
        <v>2425</v>
      </c>
      <c r="F177" s="822" t="s">
        <v>2408</v>
      </c>
      <c r="G177" s="822" t="s">
        <v>2827</v>
      </c>
      <c r="H177" s="822" t="s">
        <v>673</v>
      </c>
      <c r="I177" s="822" t="s">
        <v>2828</v>
      </c>
      <c r="J177" s="822" t="s">
        <v>2829</v>
      </c>
      <c r="K177" s="822" t="s">
        <v>2830</v>
      </c>
      <c r="L177" s="825">
        <v>45.35</v>
      </c>
      <c r="M177" s="825">
        <v>136.05000000000001</v>
      </c>
      <c r="N177" s="822">
        <v>3</v>
      </c>
      <c r="O177" s="826">
        <v>1</v>
      </c>
      <c r="P177" s="825">
        <v>136.05000000000001</v>
      </c>
      <c r="Q177" s="827">
        <v>1</v>
      </c>
      <c r="R177" s="822">
        <v>3</v>
      </c>
      <c r="S177" s="827">
        <v>1</v>
      </c>
      <c r="T177" s="826">
        <v>1</v>
      </c>
      <c r="U177" s="828">
        <v>1</v>
      </c>
    </row>
    <row r="178" spans="1:21" ht="14.45" customHeight="1" x14ac:dyDescent="0.2">
      <c r="A178" s="821">
        <v>7</v>
      </c>
      <c r="B178" s="822" t="s">
        <v>2407</v>
      </c>
      <c r="C178" s="822" t="s">
        <v>2411</v>
      </c>
      <c r="D178" s="823" t="s">
        <v>3781</v>
      </c>
      <c r="E178" s="824" t="s">
        <v>2425</v>
      </c>
      <c r="F178" s="822" t="s">
        <v>2408</v>
      </c>
      <c r="G178" s="822" t="s">
        <v>2654</v>
      </c>
      <c r="H178" s="822" t="s">
        <v>329</v>
      </c>
      <c r="I178" s="822" t="s">
        <v>2831</v>
      </c>
      <c r="J178" s="822" t="s">
        <v>2656</v>
      </c>
      <c r="K178" s="822" t="s">
        <v>2832</v>
      </c>
      <c r="L178" s="825">
        <v>79.64</v>
      </c>
      <c r="M178" s="825">
        <v>79.64</v>
      </c>
      <c r="N178" s="822">
        <v>1</v>
      </c>
      <c r="O178" s="826">
        <v>1</v>
      </c>
      <c r="P178" s="825">
        <v>79.64</v>
      </c>
      <c r="Q178" s="827">
        <v>1</v>
      </c>
      <c r="R178" s="822">
        <v>1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7</v>
      </c>
      <c r="B179" s="822" t="s">
        <v>2407</v>
      </c>
      <c r="C179" s="822" t="s">
        <v>2411</v>
      </c>
      <c r="D179" s="823" t="s">
        <v>3781</v>
      </c>
      <c r="E179" s="824" t="s">
        <v>2425</v>
      </c>
      <c r="F179" s="822" t="s">
        <v>2408</v>
      </c>
      <c r="G179" s="822" t="s">
        <v>2586</v>
      </c>
      <c r="H179" s="822" t="s">
        <v>329</v>
      </c>
      <c r="I179" s="822" t="s">
        <v>2587</v>
      </c>
      <c r="J179" s="822" t="s">
        <v>1461</v>
      </c>
      <c r="K179" s="822" t="s">
        <v>2588</v>
      </c>
      <c r="L179" s="825">
        <v>42.14</v>
      </c>
      <c r="M179" s="825">
        <v>84.28</v>
      </c>
      <c r="N179" s="822">
        <v>2</v>
      </c>
      <c r="O179" s="826">
        <v>2</v>
      </c>
      <c r="P179" s="825">
        <v>84.28</v>
      </c>
      <c r="Q179" s="827">
        <v>1</v>
      </c>
      <c r="R179" s="822">
        <v>2</v>
      </c>
      <c r="S179" s="827">
        <v>1</v>
      </c>
      <c r="T179" s="826">
        <v>2</v>
      </c>
      <c r="U179" s="828">
        <v>1</v>
      </c>
    </row>
    <row r="180" spans="1:21" ht="14.45" customHeight="1" x14ac:dyDescent="0.2">
      <c r="A180" s="821">
        <v>7</v>
      </c>
      <c r="B180" s="822" t="s">
        <v>2407</v>
      </c>
      <c r="C180" s="822" t="s">
        <v>2411</v>
      </c>
      <c r="D180" s="823" t="s">
        <v>3781</v>
      </c>
      <c r="E180" s="824" t="s">
        <v>2425</v>
      </c>
      <c r="F180" s="822" t="s">
        <v>2408</v>
      </c>
      <c r="G180" s="822" t="s">
        <v>2597</v>
      </c>
      <c r="H180" s="822" t="s">
        <v>329</v>
      </c>
      <c r="I180" s="822" t="s">
        <v>2833</v>
      </c>
      <c r="J180" s="822" t="s">
        <v>1539</v>
      </c>
      <c r="K180" s="822" t="s">
        <v>2834</v>
      </c>
      <c r="L180" s="825">
        <v>31.65</v>
      </c>
      <c r="M180" s="825">
        <v>63.3</v>
      </c>
      <c r="N180" s="822">
        <v>2</v>
      </c>
      <c r="O180" s="826">
        <v>0.5</v>
      </c>
      <c r="P180" s="825">
        <v>63.3</v>
      </c>
      <c r="Q180" s="827">
        <v>1</v>
      </c>
      <c r="R180" s="822">
        <v>2</v>
      </c>
      <c r="S180" s="827">
        <v>1</v>
      </c>
      <c r="T180" s="826">
        <v>0.5</v>
      </c>
      <c r="U180" s="828">
        <v>1</v>
      </c>
    </row>
    <row r="181" spans="1:21" ht="14.45" customHeight="1" x14ac:dyDescent="0.2">
      <c r="A181" s="821">
        <v>7</v>
      </c>
      <c r="B181" s="822" t="s">
        <v>2407</v>
      </c>
      <c r="C181" s="822" t="s">
        <v>2411</v>
      </c>
      <c r="D181" s="823" t="s">
        <v>3781</v>
      </c>
      <c r="E181" s="824" t="s">
        <v>2425</v>
      </c>
      <c r="F181" s="822" t="s">
        <v>2408</v>
      </c>
      <c r="G181" s="822" t="s">
        <v>2597</v>
      </c>
      <c r="H181" s="822" t="s">
        <v>329</v>
      </c>
      <c r="I181" s="822" t="s">
        <v>2835</v>
      </c>
      <c r="J181" s="822" t="s">
        <v>1539</v>
      </c>
      <c r="K181" s="822" t="s">
        <v>2834</v>
      </c>
      <c r="L181" s="825">
        <v>31.65</v>
      </c>
      <c r="M181" s="825">
        <v>31.65</v>
      </c>
      <c r="N181" s="822">
        <v>1</v>
      </c>
      <c r="O181" s="826">
        <v>1</v>
      </c>
      <c r="P181" s="825">
        <v>31.65</v>
      </c>
      <c r="Q181" s="827">
        <v>1</v>
      </c>
      <c r="R181" s="822">
        <v>1</v>
      </c>
      <c r="S181" s="827">
        <v>1</v>
      </c>
      <c r="T181" s="826">
        <v>1</v>
      </c>
      <c r="U181" s="828">
        <v>1</v>
      </c>
    </row>
    <row r="182" spans="1:21" ht="14.45" customHeight="1" x14ac:dyDescent="0.2">
      <c r="A182" s="821">
        <v>7</v>
      </c>
      <c r="B182" s="822" t="s">
        <v>2407</v>
      </c>
      <c r="C182" s="822" t="s">
        <v>2411</v>
      </c>
      <c r="D182" s="823" t="s">
        <v>3781</v>
      </c>
      <c r="E182" s="824" t="s">
        <v>2425</v>
      </c>
      <c r="F182" s="822" t="s">
        <v>2408</v>
      </c>
      <c r="G182" s="822" t="s">
        <v>2506</v>
      </c>
      <c r="H182" s="822" t="s">
        <v>329</v>
      </c>
      <c r="I182" s="822" t="s">
        <v>2836</v>
      </c>
      <c r="J182" s="822" t="s">
        <v>2753</v>
      </c>
      <c r="K182" s="822" t="s">
        <v>2837</v>
      </c>
      <c r="L182" s="825">
        <v>35.25</v>
      </c>
      <c r="M182" s="825">
        <v>105.75</v>
      </c>
      <c r="N182" s="822">
        <v>3</v>
      </c>
      <c r="O182" s="826">
        <v>2.5</v>
      </c>
      <c r="P182" s="825">
        <v>105.75</v>
      </c>
      <c r="Q182" s="827">
        <v>1</v>
      </c>
      <c r="R182" s="822">
        <v>3</v>
      </c>
      <c r="S182" s="827">
        <v>1</v>
      </c>
      <c r="T182" s="826">
        <v>2.5</v>
      </c>
      <c r="U182" s="828">
        <v>1</v>
      </c>
    </row>
    <row r="183" spans="1:21" ht="14.45" customHeight="1" x14ac:dyDescent="0.2">
      <c r="A183" s="821">
        <v>7</v>
      </c>
      <c r="B183" s="822" t="s">
        <v>2407</v>
      </c>
      <c r="C183" s="822" t="s">
        <v>2411</v>
      </c>
      <c r="D183" s="823" t="s">
        <v>3781</v>
      </c>
      <c r="E183" s="824" t="s">
        <v>2425</v>
      </c>
      <c r="F183" s="822" t="s">
        <v>2408</v>
      </c>
      <c r="G183" s="822" t="s">
        <v>2611</v>
      </c>
      <c r="H183" s="822" t="s">
        <v>329</v>
      </c>
      <c r="I183" s="822" t="s">
        <v>2838</v>
      </c>
      <c r="J183" s="822" t="s">
        <v>978</v>
      </c>
      <c r="K183" s="822" t="s">
        <v>2613</v>
      </c>
      <c r="L183" s="825">
        <v>301.2</v>
      </c>
      <c r="M183" s="825">
        <v>301.2</v>
      </c>
      <c r="N183" s="822">
        <v>1</v>
      </c>
      <c r="O183" s="826">
        <v>1</v>
      </c>
      <c r="P183" s="825">
        <v>301.2</v>
      </c>
      <c r="Q183" s="827">
        <v>1</v>
      </c>
      <c r="R183" s="822">
        <v>1</v>
      </c>
      <c r="S183" s="827">
        <v>1</v>
      </c>
      <c r="T183" s="826">
        <v>1</v>
      </c>
      <c r="U183" s="828">
        <v>1</v>
      </c>
    </row>
    <row r="184" spans="1:21" ht="14.45" customHeight="1" x14ac:dyDescent="0.2">
      <c r="A184" s="821">
        <v>7</v>
      </c>
      <c r="B184" s="822" t="s">
        <v>2407</v>
      </c>
      <c r="C184" s="822" t="s">
        <v>2411</v>
      </c>
      <c r="D184" s="823" t="s">
        <v>3781</v>
      </c>
      <c r="E184" s="824" t="s">
        <v>2425</v>
      </c>
      <c r="F184" s="822" t="s">
        <v>2408</v>
      </c>
      <c r="G184" s="822" t="s">
        <v>2473</v>
      </c>
      <c r="H184" s="822" t="s">
        <v>673</v>
      </c>
      <c r="I184" s="822" t="s">
        <v>2010</v>
      </c>
      <c r="J184" s="822" t="s">
        <v>2008</v>
      </c>
      <c r="K184" s="822" t="s">
        <v>2011</v>
      </c>
      <c r="L184" s="825">
        <v>28.81</v>
      </c>
      <c r="M184" s="825">
        <v>28.81</v>
      </c>
      <c r="N184" s="822">
        <v>1</v>
      </c>
      <c r="O184" s="826">
        <v>1</v>
      </c>
      <c r="P184" s="825">
        <v>28.81</v>
      </c>
      <c r="Q184" s="827">
        <v>1</v>
      </c>
      <c r="R184" s="822">
        <v>1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7</v>
      </c>
      <c r="B185" s="822" t="s">
        <v>2407</v>
      </c>
      <c r="C185" s="822" t="s">
        <v>2411</v>
      </c>
      <c r="D185" s="823" t="s">
        <v>3781</v>
      </c>
      <c r="E185" s="824" t="s">
        <v>2425</v>
      </c>
      <c r="F185" s="822" t="s">
        <v>2408</v>
      </c>
      <c r="G185" s="822" t="s">
        <v>2473</v>
      </c>
      <c r="H185" s="822" t="s">
        <v>673</v>
      </c>
      <c r="I185" s="822" t="s">
        <v>2010</v>
      </c>
      <c r="J185" s="822" t="s">
        <v>2008</v>
      </c>
      <c r="K185" s="822" t="s">
        <v>2011</v>
      </c>
      <c r="L185" s="825">
        <v>13.68</v>
      </c>
      <c r="M185" s="825">
        <v>13.68</v>
      </c>
      <c r="N185" s="822">
        <v>1</v>
      </c>
      <c r="O185" s="826">
        <v>1</v>
      </c>
      <c r="P185" s="825">
        <v>13.68</v>
      </c>
      <c r="Q185" s="827">
        <v>1</v>
      </c>
      <c r="R185" s="822">
        <v>1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7</v>
      </c>
      <c r="B186" s="822" t="s">
        <v>2407</v>
      </c>
      <c r="C186" s="822" t="s">
        <v>2411</v>
      </c>
      <c r="D186" s="823" t="s">
        <v>3781</v>
      </c>
      <c r="E186" s="824" t="s">
        <v>2425</v>
      </c>
      <c r="F186" s="822" t="s">
        <v>2408</v>
      </c>
      <c r="G186" s="822" t="s">
        <v>2677</v>
      </c>
      <c r="H186" s="822" t="s">
        <v>329</v>
      </c>
      <c r="I186" s="822" t="s">
        <v>2839</v>
      </c>
      <c r="J186" s="822" t="s">
        <v>2797</v>
      </c>
      <c r="K186" s="822" t="s">
        <v>2840</v>
      </c>
      <c r="L186" s="825">
        <v>282.76</v>
      </c>
      <c r="M186" s="825">
        <v>282.76</v>
      </c>
      <c r="N186" s="822">
        <v>1</v>
      </c>
      <c r="O186" s="826">
        <v>0.5</v>
      </c>
      <c r="P186" s="825">
        <v>282.76</v>
      </c>
      <c r="Q186" s="827">
        <v>1</v>
      </c>
      <c r="R186" s="822">
        <v>1</v>
      </c>
      <c r="S186" s="827">
        <v>1</v>
      </c>
      <c r="T186" s="826">
        <v>0.5</v>
      </c>
      <c r="U186" s="828">
        <v>1</v>
      </c>
    </row>
    <row r="187" spans="1:21" ht="14.45" customHeight="1" x14ac:dyDescent="0.2">
      <c r="A187" s="821">
        <v>7</v>
      </c>
      <c r="B187" s="822" t="s">
        <v>2407</v>
      </c>
      <c r="C187" s="822" t="s">
        <v>2411</v>
      </c>
      <c r="D187" s="823" t="s">
        <v>3781</v>
      </c>
      <c r="E187" s="824" t="s">
        <v>2425</v>
      </c>
      <c r="F187" s="822" t="s">
        <v>2408</v>
      </c>
      <c r="G187" s="822" t="s">
        <v>2841</v>
      </c>
      <c r="H187" s="822" t="s">
        <v>673</v>
      </c>
      <c r="I187" s="822" t="s">
        <v>2189</v>
      </c>
      <c r="J187" s="822" t="s">
        <v>700</v>
      </c>
      <c r="K187" s="822" t="s">
        <v>1133</v>
      </c>
      <c r="L187" s="825">
        <v>0</v>
      </c>
      <c r="M187" s="825">
        <v>0</v>
      </c>
      <c r="N187" s="822">
        <v>1</v>
      </c>
      <c r="O187" s="826">
        <v>0.5</v>
      </c>
      <c r="P187" s="825">
        <v>0</v>
      </c>
      <c r="Q187" s="827"/>
      <c r="R187" s="822">
        <v>1</v>
      </c>
      <c r="S187" s="827">
        <v>1</v>
      </c>
      <c r="T187" s="826">
        <v>0.5</v>
      </c>
      <c r="U187" s="828">
        <v>1</v>
      </c>
    </row>
    <row r="188" spans="1:21" ht="14.45" customHeight="1" x14ac:dyDescent="0.2">
      <c r="A188" s="821">
        <v>7</v>
      </c>
      <c r="B188" s="822" t="s">
        <v>2407</v>
      </c>
      <c r="C188" s="822" t="s">
        <v>2411</v>
      </c>
      <c r="D188" s="823" t="s">
        <v>3781</v>
      </c>
      <c r="E188" s="824" t="s">
        <v>2425</v>
      </c>
      <c r="F188" s="822" t="s">
        <v>2408</v>
      </c>
      <c r="G188" s="822" t="s">
        <v>2620</v>
      </c>
      <c r="H188" s="822" t="s">
        <v>329</v>
      </c>
      <c r="I188" s="822" t="s">
        <v>2842</v>
      </c>
      <c r="J188" s="822" t="s">
        <v>1297</v>
      </c>
      <c r="K188" s="822" t="s">
        <v>2843</v>
      </c>
      <c r="L188" s="825">
        <v>210.38</v>
      </c>
      <c r="M188" s="825">
        <v>210.38</v>
      </c>
      <c r="N188" s="822">
        <v>1</v>
      </c>
      <c r="O188" s="826">
        <v>0.5</v>
      </c>
      <c r="P188" s="825">
        <v>210.38</v>
      </c>
      <c r="Q188" s="827">
        <v>1</v>
      </c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7</v>
      </c>
      <c r="B189" s="822" t="s">
        <v>2407</v>
      </c>
      <c r="C189" s="822" t="s">
        <v>2411</v>
      </c>
      <c r="D189" s="823" t="s">
        <v>3781</v>
      </c>
      <c r="E189" s="824" t="s">
        <v>2425</v>
      </c>
      <c r="F189" s="822" t="s">
        <v>2408</v>
      </c>
      <c r="G189" s="822" t="s">
        <v>2844</v>
      </c>
      <c r="H189" s="822" t="s">
        <v>329</v>
      </c>
      <c r="I189" s="822" t="s">
        <v>2845</v>
      </c>
      <c r="J189" s="822" t="s">
        <v>2846</v>
      </c>
      <c r="K189" s="822" t="s">
        <v>2847</v>
      </c>
      <c r="L189" s="825">
        <v>263.68</v>
      </c>
      <c r="M189" s="825">
        <v>263.68</v>
      </c>
      <c r="N189" s="822">
        <v>1</v>
      </c>
      <c r="O189" s="826">
        <v>1</v>
      </c>
      <c r="P189" s="825">
        <v>263.68</v>
      </c>
      <c r="Q189" s="827">
        <v>1</v>
      </c>
      <c r="R189" s="822">
        <v>1</v>
      </c>
      <c r="S189" s="827">
        <v>1</v>
      </c>
      <c r="T189" s="826">
        <v>1</v>
      </c>
      <c r="U189" s="828">
        <v>1</v>
      </c>
    </row>
    <row r="190" spans="1:21" ht="14.45" customHeight="1" x14ac:dyDescent="0.2">
      <c r="A190" s="821">
        <v>7</v>
      </c>
      <c r="B190" s="822" t="s">
        <v>2407</v>
      </c>
      <c r="C190" s="822" t="s">
        <v>2411</v>
      </c>
      <c r="D190" s="823" t="s">
        <v>3781</v>
      </c>
      <c r="E190" s="824" t="s">
        <v>2425</v>
      </c>
      <c r="F190" s="822" t="s">
        <v>2408</v>
      </c>
      <c r="G190" s="822" t="s">
        <v>2848</v>
      </c>
      <c r="H190" s="822" t="s">
        <v>673</v>
      </c>
      <c r="I190" s="822" t="s">
        <v>2849</v>
      </c>
      <c r="J190" s="822" t="s">
        <v>2850</v>
      </c>
      <c r="K190" s="822" t="s">
        <v>2851</v>
      </c>
      <c r="L190" s="825">
        <v>131.32</v>
      </c>
      <c r="M190" s="825">
        <v>787.92</v>
      </c>
      <c r="N190" s="822">
        <v>6</v>
      </c>
      <c r="O190" s="826">
        <v>2.5</v>
      </c>
      <c r="P190" s="825">
        <v>787.92</v>
      </c>
      <c r="Q190" s="827">
        <v>1</v>
      </c>
      <c r="R190" s="822">
        <v>6</v>
      </c>
      <c r="S190" s="827">
        <v>1</v>
      </c>
      <c r="T190" s="826">
        <v>2.5</v>
      </c>
      <c r="U190" s="828">
        <v>1</v>
      </c>
    </row>
    <row r="191" spans="1:21" ht="14.45" customHeight="1" x14ac:dyDescent="0.2">
      <c r="A191" s="821">
        <v>7</v>
      </c>
      <c r="B191" s="822" t="s">
        <v>2407</v>
      </c>
      <c r="C191" s="822" t="s">
        <v>2411</v>
      </c>
      <c r="D191" s="823" t="s">
        <v>3781</v>
      </c>
      <c r="E191" s="824" t="s">
        <v>2425</v>
      </c>
      <c r="F191" s="822" t="s">
        <v>2408</v>
      </c>
      <c r="G191" s="822" t="s">
        <v>2852</v>
      </c>
      <c r="H191" s="822" t="s">
        <v>329</v>
      </c>
      <c r="I191" s="822" t="s">
        <v>2853</v>
      </c>
      <c r="J191" s="822" t="s">
        <v>2854</v>
      </c>
      <c r="K191" s="822" t="s">
        <v>2855</v>
      </c>
      <c r="L191" s="825">
        <v>0</v>
      </c>
      <c r="M191" s="825">
        <v>0</v>
      </c>
      <c r="N191" s="822">
        <v>11</v>
      </c>
      <c r="O191" s="826">
        <v>2.5</v>
      </c>
      <c r="P191" s="825">
        <v>0</v>
      </c>
      <c r="Q191" s="827"/>
      <c r="R191" s="822">
        <v>11</v>
      </c>
      <c r="S191" s="827">
        <v>1</v>
      </c>
      <c r="T191" s="826">
        <v>2.5</v>
      </c>
      <c r="U191" s="828">
        <v>1</v>
      </c>
    </row>
    <row r="192" spans="1:21" ht="14.45" customHeight="1" x14ac:dyDescent="0.2">
      <c r="A192" s="821">
        <v>7</v>
      </c>
      <c r="B192" s="822" t="s">
        <v>2407</v>
      </c>
      <c r="C192" s="822" t="s">
        <v>2411</v>
      </c>
      <c r="D192" s="823" t="s">
        <v>3781</v>
      </c>
      <c r="E192" s="824" t="s">
        <v>2425</v>
      </c>
      <c r="F192" s="822" t="s">
        <v>2408</v>
      </c>
      <c r="G192" s="822" t="s">
        <v>2644</v>
      </c>
      <c r="H192" s="822" t="s">
        <v>329</v>
      </c>
      <c r="I192" s="822" t="s">
        <v>2765</v>
      </c>
      <c r="J192" s="822" t="s">
        <v>1419</v>
      </c>
      <c r="K192" s="822" t="s">
        <v>2766</v>
      </c>
      <c r="L192" s="825">
        <v>225.06</v>
      </c>
      <c r="M192" s="825">
        <v>450.12</v>
      </c>
      <c r="N192" s="822">
        <v>2</v>
      </c>
      <c r="O192" s="826">
        <v>2</v>
      </c>
      <c r="P192" s="825">
        <v>450.12</v>
      </c>
      <c r="Q192" s="827">
        <v>1</v>
      </c>
      <c r="R192" s="822">
        <v>2</v>
      </c>
      <c r="S192" s="827">
        <v>1</v>
      </c>
      <c r="T192" s="826">
        <v>2</v>
      </c>
      <c r="U192" s="828">
        <v>1</v>
      </c>
    </row>
    <row r="193" spans="1:21" ht="14.45" customHeight="1" x14ac:dyDescent="0.2">
      <c r="A193" s="821">
        <v>7</v>
      </c>
      <c r="B193" s="822" t="s">
        <v>2407</v>
      </c>
      <c r="C193" s="822" t="s">
        <v>2411</v>
      </c>
      <c r="D193" s="823" t="s">
        <v>3781</v>
      </c>
      <c r="E193" s="824" t="s">
        <v>2425</v>
      </c>
      <c r="F193" s="822" t="s">
        <v>2408</v>
      </c>
      <c r="G193" s="822" t="s">
        <v>2698</v>
      </c>
      <c r="H193" s="822" t="s">
        <v>329</v>
      </c>
      <c r="I193" s="822" t="s">
        <v>2856</v>
      </c>
      <c r="J193" s="822" t="s">
        <v>923</v>
      </c>
      <c r="K193" s="822" t="s">
        <v>2097</v>
      </c>
      <c r="L193" s="825">
        <v>49.08</v>
      </c>
      <c r="M193" s="825">
        <v>98.16</v>
      </c>
      <c r="N193" s="822">
        <v>2</v>
      </c>
      <c r="O193" s="826">
        <v>2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7</v>
      </c>
      <c r="B194" s="822" t="s">
        <v>2407</v>
      </c>
      <c r="C194" s="822" t="s">
        <v>2411</v>
      </c>
      <c r="D194" s="823" t="s">
        <v>3781</v>
      </c>
      <c r="E194" s="824" t="s">
        <v>2425</v>
      </c>
      <c r="F194" s="822" t="s">
        <v>2408</v>
      </c>
      <c r="G194" s="822" t="s">
        <v>2698</v>
      </c>
      <c r="H194" s="822" t="s">
        <v>329</v>
      </c>
      <c r="I194" s="822" t="s">
        <v>2857</v>
      </c>
      <c r="J194" s="822" t="s">
        <v>923</v>
      </c>
      <c r="K194" s="822" t="s">
        <v>924</v>
      </c>
      <c r="L194" s="825">
        <v>84.18</v>
      </c>
      <c r="M194" s="825">
        <v>168.36</v>
      </c>
      <c r="N194" s="822">
        <v>2</v>
      </c>
      <c r="O194" s="826">
        <v>1.5</v>
      </c>
      <c r="P194" s="825">
        <v>84.18</v>
      </c>
      <c r="Q194" s="827">
        <v>0.5</v>
      </c>
      <c r="R194" s="822">
        <v>1</v>
      </c>
      <c r="S194" s="827">
        <v>0.5</v>
      </c>
      <c r="T194" s="826">
        <v>0.5</v>
      </c>
      <c r="U194" s="828">
        <v>0.33333333333333331</v>
      </c>
    </row>
    <row r="195" spans="1:21" ht="14.45" customHeight="1" x14ac:dyDescent="0.2">
      <c r="A195" s="821">
        <v>7</v>
      </c>
      <c r="B195" s="822" t="s">
        <v>2407</v>
      </c>
      <c r="C195" s="822" t="s">
        <v>2411</v>
      </c>
      <c r="D195" s="823" t="s">
        <v>3781</v>
      </c>
      <c r="E195" s="824" t="s">
        <v>2425</v>
      </c>
      <c r="F195" s="822" t="s">
        <v>2408</v>
      </c>
      <c r="G195" s="822" t="s">
        <v>2539</v>
      </c>
      <c r="H195" s="822" t="s">
        <v>329</v>
      </c>
      <c r="I195" s="822" t="s">
        <v>2540</v>
      </c>
      <c r="J195" s="822" t="s">
        <v>1089</v>
      </c>
      <c r="K195" s="822" t="s">
        <v>1090</v>
      </c>
      <c r="L195" s="825">
        <v>121.92</v>
      </c>
      <c r="M195" s="825">
        <v>243.84</v>
      </c>
      <c r="N195" s="822">
        <v>2</v>
      </c>
      <c r="O195" s="826">
        <v>1</v>
      </c>
      <c r="P195" s="825">
        <v>243.84</v>
      </c>
      <c r="Q195" s="827">
        <v>1</v>
      </c>
      <c r="R195" s="822">
        <v>2</v>
      </c>
      <c r="S195" s="827">
        <v>1</v>
      </c>
      <c r="T195" s="826">
        <v>1</v>
      </c>
      <c r="U195" s="828">
        <v>1</v>
      </c>
    </row>
    <row r="196" spans="1:21" ht="14.45" customHeight="1" x14ac:dyDescent="0.2">
      <c r="A196" s="821">
        <v>7</v>
      </c>
      <c r="B196" s="822" t="s">
        <v>2407</v>
      </c>
      <c r="C196" s="822" t="s">
        <v>2411</v>
      </c>
      <c r="D196" s="823" t="s">
        <v>3781</v>
      </c>
      <c r="E196" s="824" t="s">
        <v>2425</v>
      </c>
      <c r="F196" s="822" t="s">
        <v>2409</v>
      </c>
      <c r="G196" s="822" t="s">
        <v>2649</v>
      </c>
      <c r="H196" s="822" t="s">
        <v>329</v>
      </c>
      <c r="I196" s="822" t="s">
        <v>2858</v>
      </c>
      <c r="J196" s="822" t="s">
        <v>2651</v>
      </c>
      <c r="K196" s="822"/>
      <c r="L196" s="825">
        <v>0</v>
      </c>
      <c r="M196" s="825">
        <v>0</v>
      </c>
      <c r="N196" s="822">
        <v>1</v>
      </c>
      <c r="O196" s="826">
        <v>1</v>
      </c>
      <c r="P196" s="825">
        <v>0</v>
      </c>
      <c r="Q196" s="827"/>
      <c r="R196" s="822">
        <v>1</v>
      </c>
      <c r="S196" s="827">
        <v>1</v>
      </c>
      <c r="T196" s="826">
        <v>1</v>
      </c>
      <c r="U196" s="828">
        <v>1</v>
      </c>
    </row>
    <row r="197" spans="1:21" ht="14.45" customHeight="1" x14ac:dyDescent="0.2">
      <c r="A197" s="821">
        <v>7</v>
      </c>
      <c r="B197" s="822" t="s">
        <v>2407</v>
      </c>
      <c r="C197" s="822" t="s">
        <v>2411</v>
      </c>
      <c r="D197" s="823" t="s">
        <v>3781</v>
      </c>
      <c r="E197" s="824" t="s">
        <v>2439</v>
      </c>
      <c r="F197" s="822" t="s">
        <v>2408</v>
      </c>
      <c r="G197" s="822" t="s">
        <v>2559</v>
      </c>
      <c r="H197" s="822" t="s">
        <v>329</v>
      </c>
      <c r="I197" s="822" t="s">
        <v>2859</v>
      </c>
      <c r="J197" s="822" t="s">
        <v>818</v>
      </c>
      <c r="K197" s="822" t="s">
        <v>780</v>
      </c>
      <c r="L197" s="825">
        <v>65.989999999999995</v>
      </c>
      <c r="M197" s="825">
        <v>131.97999999999999</v>
      </c>
      <c r="N197" s="822">
        <v>2</v>
      </c>
      <c r="O197" s="826">
        <v>1</v>
      </c>
      <c r="P197" s="825">
        <v>131.97999999999999</v>
      </c>
      <c r="Q197" s="827">
        <v>1</v>
      </c>
      <c r="R197" s="822">
        <v>2</v>
      </c>
      <c r="S197" s="827">
        <v>1</v>
      </c>
      <c r="T197" s="826">
        <v>1</v>
      </c>
      <c r="U197" s="828">
        <v>1</v>
      </c>
    </row>
    <row r="198" spans="1:21" ht="14.45" customHeight="1" x14ac:dyDescent="0.2">
      <c r="A198" s="821">
        <v>7</v>
      </c>
      <c r="B198" s="822" t="s">
        <v>2407</v>
      </c>
      <c r="C198" s="822" t="s">
        <v>2411</v>
      </c>
      <c r="D198" s="823" t="s">
        <v>3781</v>
      </c>
      <c r="E198" s="824" t="s">
        <v>2439</v>
      </c>
      <c r="F198" s="822" t="s">
        <v>2408</v>
      </c>
      <c r="G198" s="822" t="s">
        <v>2710</v>
      </c>
      <c r="H198" s="822" t="s">
        <v>329</v>
      </c>
      <c r="I198" s="822" t="s">
        <v>2711</v>
      </c>
      <c r="J198" s="822" t="s">
        <v>1590</v>
      </c>
      <c r="K198" s="822" t="s">
        <v>2712</v>
      </c>
      <c r="L198" s="825">
        <v>38.47</v>
      </c>
      <c r="M198" s="825">
        <v>38.47</v>
      </c>
      <c r="N198" s="822">
        <v>1</v>
      </c>
      <c r="O198" s="826">
        <v>0.5</v>
      </c>
      <c r="P198" s="825">
        <v>38.47</v>
      </c>
      <c r="Q198" s="827">
        <v>1</v>
      </c>
      <c r="R198" s="822">
        <v>1</v>
      </c>
      <c r="S198" s="827">
        <v>1</v>
      </c>
      <c r="T198" s="826">
        <v>0.5</v>
      </c>
      <c r="U198" s="828">
        <v>1</v>
      </c>
    </row>
    <row r="199" spans="1:21" ht="14.45" customHeight="1" x14ac:dyDescent="0.2">
      <c r="A199" s="821">
        <v>7</v>
      </c>
      <c r="B199" s="822" t="s">
        <v>2407</v>
      </c>
      <c r="C199" s="822" t="s">
        <v>2411</v>
      </c>
      <c r="D199" s="823" t="s">
        <v>3781</v>
      </c>
      <c r="E199" s="824" t="s">
        <v>2439</v>
      </c>
      <c r="F199" s="822" t="s">
        <v>2408</v>
      </c>
      <c r="G199" s="822" t="s">
        <v>2726</v>
      </c>
      <c r="H199" s="822" t="s">
        <v>329</v>
      </c>
      <c r="I199" s="822" t="s">
        <v>2860</v>
      </c>
      <c r="J199" s="822" t="s">
        <v>2861</v>
      </c>
      <c r="K199" s="822" t="s">
        <v>2862</v>
      </c>
      <c r="L199" s="825">
        <v>117.47</v>
      </c>
      <c r="M199" s="825">
        <v>234.94</v>
      </c>
      <c r="N199" s="822">
        <v>2</v>
      </c>
      <c r="O199" s="826">
        <v>1</v>
      </c>
      <c r="P199" s="825">
        <v>234.94</v>
      </c>
      <c r="Q199" s="827">
        <v>1</v>
      </c>
      <c r="R199" s="822">
        <v>2</v>
      </c>
      <c r="S199" s="827">
        <v>1</v>
      </c>
      <c r="T199" s="826">
        <v>1</v>
      </c>
      <c r="U199" s="828">
        <v>1</v>
      </c>
    </row>
    <row r="200" spans="1:21" ht="14.45" customHeight="1" x14ac:dyDescent="0.2">
      <c r="A200" s="821">
        <v>7</v>
      </c>
      <c r="B200" s="822" t="s">
        <v>2407</v>
      </c>
      <c r="C200" s="822" t="s">
        <v>2411</v>
      </c>
      <c r="D200" s="823" t="s">
        <v>3781</v>
      </c>
      <c r="E200" s="824" t="s">
        <v>2439</v>
      </c>
      <c r="F200" s="822" t="s">
        <v>2408</v>
      </c>
      <c r="G200" s="822" t="s">
        <v>2760</v>
      </c>
      <c r="H200" s="822" t="s">
        <v>673</v>
      </c>
      <c r="I200" s="822" t="s">
        <v>2209</v>
      </c>
      <c r="J200" s="822" t="s">
        <v>2207</v>
      </c>
      <c r="K200" s="822" t="s">
        <v>2210</v>
      </c>
      <c r="L200" s="825">
        <v>339.47</v>
      </c>
      <c r="M200" s="825">
        <v>339.47</v>
      </c>
      <c r="N200" s="822">
        <v>1</v>
      </c>
      <c r="O200" s="826">
        <v>1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7</v>
      </c>
      <c r="B201" s="822" t="s">
        <v>2407</v>
      </c>
      <c r="C201" s="822" t="s">
        <v>2411</v>
      </c>
      <c r="D201" s="823" t="s">
        <v>3781</v>
      </c>
      <c r="E201" s="824" t="s">
        <v>2439</v>
      </c>
      <c r="F201" s="822" t="s">
        <v>2408</v>
      </c>
      <c r="G201" s="822" t="s">
        <v>2863</v>
      </c>
      <c r="H201" s="822" t="s">
        <v>329</v>
      </c>
      <c r="I201" s="822" t="s">
        <v>2864</v>
      </c>
      <c r="J201" s="822" t="s">
        <v>2865</v>
      </c>
      <c r="K201" s="822" t="s">
        <v>2866</v>
      </c>
      <c r="L201" s="825">
        <v>38.47</v>
      </c>
      <c r="M201" s="825">
        <v>38.47</v>
      </c>
      <c r="N201" s="822">
        <v>1</v>
      </c>
      <c r="O201" s="826">
        <v>0.5</v>
      </c>
      <c r="P201" s="825">
        <v>38.47</v>
      </c>
      <c r="Q201" s="827">
        <v>1</v>
      </c>
      <c r="R201" s="822">
        <v>1</v>
      </c>
      <c r="S201" s="827">
        <v>1</v>
      </c>
      <c r="T201" s="826">
        <v>0.5</v>
      </c>
      <c r="U201" s="828">
        <v>1</v>
      </c>
    </row>
    <row r="202" spans="1:21" ht="14.45" customHeight="1" x14ac:dyDescent="0.2">
      <c r="A202" s="821">
        <v>7</v>
      </c>
      <c r="B202" s="822" t="s">
        <v>2407</v>
      </c>
      <c r="C202" s="822" t="s">
        <v>2411</v>
      </c>
      <c r="D202" s="823" t="s">
        <v>3781</v>
      </c>
      <c r="E202" s="824" t="s">
        <v>2439</v>
      </c>
      <c r="F202" s="822" t="s">
        <v>2408</v>
      </c>
      <c r="G202" s="822" t="s">
        <v>2589</v>
      </c>
      <c r="H202" s="822" t="s">
        <v>329</v>
      </c>
      <c r="I202" s="822" t="s">
        <v>2590</v>
      </c>
      <c r="J202" s="822" t="s">
        <v>876</v>
      </c>
      <c r="K202" s="822" t="s">
        <v>2591</v>
      </c>
      <c r="L202" s="825">
        <v>25.53</v>
      </c>
      <c r="M202" s="825">
        <v>25.53</v>
      </c>
      <c r="N202" s="822">
        <v>1</v>
      </c>
      <c r="O202" s="826">
        <v>1</v>
      </c>
      <c r="P202" s="825">
        <v>25.53</v>
      </c>
      <c r="Q202" s="827">
        <v>1</v>
      </c>
      <c r="R202" s="822">
        <v>1</v>
      </c>
      <c r="S202" s="827">
        <v>1</v>
      </c>
      <c r="T202" s="826">
        <v>1</v>
      </c>
      <c r="U202" s="828">
        <v>1</v>
      </c>
    </row>
    <row r="203" spans="1:21" ht="14.45" customHeight="1" x14ac:dyDescent="0.2">
      <c r="A203" s="821">
        <v>7</v>
      </c>
      <c r="B203" s="822" t="s">
        <v>2407</v>
      </c>
      <c r="C203" s="822" t="s">
        <v>2411</v>
      </c>
      <c r="D203" s="823" t="s">
        <v>3781</v>
      </c>
      <c r="E203" s="824" t="s">
        <v>2439</v>
      </c>
      <c r="F203" s="822" t="s">
        <v>2408</v>
      </c>
      <c r="G203" s="822" t="s">
        <v>2867</v>
      </c>
      <c r="H203" s="822" t="s">
        <v>329</v>
      </c>
      <c r="I203" s="822" t="s">
        <v>2868</v>
      </c>
      <c r="J203" s="822" t="s">
        <v>846</v>
      </c>
      <c r="K203" s="822" t="s">
        <v>2869</v>
      </c>
      <c r="L203" s="825">
        <v>53.57</v>
      </c>
      <c r="M203" s="825">
        <v>160.71</v>
      </c>
      <c r="N203" s="822">
        <v>3</v>
      </c>
      <c r="O203" s="826">
        <v>1.5</v>
      </c>
      <c r="P203" s="825">
        <v>160.71</v>
      </c>
      <c r="Q203" s="827">
        <v>1</v>
      </c>
      <c r="R203" s="822">
        <v>3</v>
      </c>
      <c r="S203" s="827">
        <v>1</v>
      </c>
      <c r="T203" s="826">
        <v>1.5</v>
      </c>
      <c r="U203" s="828">
        <v>1</v>
      </c>
    </row>
    <row r="204" spans="1:21" ht="14.45" customHeight="1" x14ac:dyDescent="0.2">
      <c r="A204" s="821">
        <v>7</v>
      </c>
      <c r="B204" s="822" t="s">
        <v>2407</v>
      </c>
      <c r="C204" s="822" t="s">
        <v>2411</v>
      </c>
      <c r="D204" s="823" t="s">
        <v>3781</v>
      </c>
      <c r="E204" s="824" t="s">
        <v>2439</v>
      </c>
      <c r="F204" s="822" t="s">
        <v>2408</v>
      </c>
      <c r="G204" s="822" t="s">
        <v>2870</v>
      </c>
      <c r="H204" s="822" t="s">
        <v>329</v>
      </c>
      <c r="I204" s="822" t="s">
        <v>2871</v>
      </c>
      <c r="J204" s="822" t="s">
        <v>1460</v>
      </c>
      <c r="K204" s="822" t="s">
        <v>2872</v>
      </c>
      <c r="L204" s="825">
        <v>34.19</v>
      </c>
      <c r="M204" s="825">
        <v>102.57</v>
      </c>
      <c r="N204" s="822">
        <v>3</v>
      </c>
      <c r="O204" s="826">
        <v>1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7</v>
      </c>
      <c r="B205" s="822" t="s">
        <v>2407</v>
      </c>
      <c r="C205" s="822" t="s">
        <v>2411</v>
      </c>
      <c r="D205" s="823" t="s">
        <v>3781</v>
      </c>
      <c r="E205" s="824" t="s">
        <v>2439</v>
      </c>
      <c r="F205" s="822" t="s">
        <v>2408</v>
      </c>
      <c r="G205" s="822" t="s">
        <v>2607</v>
      </c>
      <c r="H205" s="822" t="s">
        <v>329</v>
      </c>
      <c r="I205" s="822" t="s">
        <v>2873</v>
      </c>
      <c r="J205" s="822" t="s">
        <v>2874</v>
      </c>
      <c r="K205" s="822" t="s">
        <v>2875</v>
      </c>
      <c r="L205" s="825">
        <v>141.25</v>
      </c>
      <c r="M205" s="825">
        <v>141.25</v>
      </c>
      <c r="N205" s="822">
        <v>1</v>
      </c>
      <c r="O205" s="826">
        <v>0.5</v>
      </c>
      <c r="P205" s="825">
        <v>141.25</v>
      </c>
      <c r="Q205" s="827">
        <v>1</v>
      </c>
      <c r="R205" s="822">
        <v>1</v>
      </c>
      <c r="S205" s="827">
        <v>1</v>
      </c>
      <c r="T205" s="826">
        <v>0.5</v>
      </c>
      <c r="U205" s="828">
        <v>1</v>
      </c>
    </row>
    <row r="206" spans="1:21" ht="14.45" customHeight="1" x14ac:dyDescent="0.2">
      <c r="A206" s="821">
        <v>7</v>
      </c>
      <c r="B206" s="822" t="s">
        <v>2407</v>
      </c>
      <c r="C206" s="822" t="s">
        <v>2411</v>
      </c>
      <c r="D206" s="823" t="s">
        <v>3781</v>
      </c>
      <c r="E206" s="824" t="s">
        <v>2439</v>
      </c>
      <c r="F206" s="822" t="s">
        <v>2408</v>
      </c>
      <c r="G206" s="822" t="s">
        <v>2876</v>
      </c>
      <c r="H206" s="822" t="s">
        <v>329</v>
      </c>
      <c r="I206" s="822" t="s">
        <v>2877</v>
      </c>
      <c r="J206" s="822" t="s">
        <v>1142</v>
      </c>
      <c r="K206" s="822" t="s">
        <v>2878</v>
      </c>
      <c r="L206" s="825">
        <v>60.88</v>
      </c>
      <c r="M206" s="825">
        <v>60.88</v>
      </c>
      <c r="N206" s="822">
        <v>1</v>
      </c>
      <c r="O206" s="826">
        <v>0.5</v>
      </c>
      <c r="P206" s="825">
        <v>60.88</v>
      </c>
      <c r="Q206" s="827">
        <v>1</v>
      </c>
      <c r="R206" s="822">
        <v>1</v>
      </c>
      <c r="S206" s="827">
        <v>1</v>
      </c>
      <c r="T206" s="826">
        <v>0.5</v>
      </c>
      <c r="U206" s="828">
        <v>1</v>
      </c>
    </row>
    <row r="207" spans="1:21" ht="14.45" customHeight="1" x14ac:dyDescent="0.2">
      <c r="A207" s="821">
        <v>7</v>
      </c>
      <c r="B207" s="822" t="s">
        <v>2407</v>
      </c>
      <c r="C207" s="822" t="s">
        <v>2411</v>
      </c>
      <c r="D207" s="823" t="s">
        <v>3781</v>
      </c>
      <c r="E207" s="824" t="s">
        <v>2439</v>
      </c>
      <c r="F207" s="822" t="s">
        <v>2408</v>
      </c>
      <c r="G207" s="822" t="s">
        <v>2513</v>
      </c>
      <c r="H207" s="822" t="s">
        <v>329</v>
      </c>
      <c r="I207" s="822" t="s">
        <v>2514</v>
      </c>
      <c r="J207" s="822" t="s">
        <v>724</v>
      </c>
      <c r="K207" s="822" t="s">
        <v>2515</v>
      </c>
      <c r="L207" s="825">
        <v>127.91</v>
      </c>
      <c r="M207" s="825">
        <v>127.91</v>
      </c>
      <c r="N207" s="822">
        <v>1</v>
      </c>
      <c r="O207" s="826">
        <v>0.5</v>
      </c>
      <c r="P207" s="825">
        <v>127.91</v>
      </c>
      <c r="Q207" s="827">
        <v>1</v>
      </c>
      <c r="R207" s="822">
        <v>1</v>
      </c>
      <c r="S207" s="827">
        <v>1</v>
      </c>
      <c r="T207" s="826">
        <v>0.5</v>
      </c>
      <c r="U207" s="828">
        <v>1</v>
      </c>
    </row>
    <row r="208" spans="1:21" ht="14.45" customHeight="1" x14ac:dyDescent="0.2">
      <c r="A208" s="821">
        <v>7</v>
      </c>
      <c r="B208" s="822" t="s">
        <v>2407</v>
      </c>
      <c r="C208" s="822" t="s">
        <v>2411</v>
      </c>
      <c r="D208" s="823" t="s">
        <v>3781</v>
      </c>
      <c r="E208" s="824" t="s">
        <v>2439</v>
      </c>
      <c r="F208" s="822" t="s">
        <v>2408</v>
      </c>
      <c r="G208" s="822" t="s">
        <v>2771</v>
      </c>
      <c r="H208" s="822" t="s">
        <v>329</v>
      </c>
      <c r="I208" s="822" t="s">
        <v>2772</v>
      </c>
      <c r="J208" s="822" t="s">
        <v>2773</v>
      </c>
      <c r="K208" s="822" t="s">
        <v>2774</v>
      </c>
      <c r="L208" s="825">
        <v>161.46</v>
      </c>
      <c r="M208" s="825">
        <v>161.46</v>
      </c>
      <c r="N208" s="822">
        <v>1</v>
      </c>
      <c r="O208" s="826">
        <v>1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7</v>
      </c>
      <c r="B209" s="822" t="s">
        <v>2407</v>
      </c>
      <c r="C209" s="822" t="s">
        <v>2411</v>
      </c>
      <c r="D209" s="823" t="s">
        <v>3781</v>
      </c>
      <c r="E209" s="824" t="s">
        <v>2439</v>
      </c>
      <c r="F209" s="822" t="s">
        <v>2408</v>
      </c>
      <c r="G209" s="822" t="s">
        <v>2530</v>
      </c>
      <c r="H209" s="822" t="s">
        <v>673</v>
      </c>
      <c r="I209" s="822" t="s">
        <v>2230</v>
      </c>
      <c r="J209" s="822" t="s">
        <v>1322</v>
      </c>
      <c r="K209" s="822" t="s">
        <v>2231</v>
      </c>
      <c r="L209" s="825">
        <v>0</v>
      </c>
      <c r="M209" s="825">
        <v>0</v>
      </c>
      <c r="N209" s="822">
        <v>1</v>
      </c>
      <c r="O209" s="826">
        <v>1</v>
      </c>
      <c r="P209" s="825">
        <v>0</v>
      </c>
      <c r="Q209" s="827"/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7</v>
      </c>
      <c r="B210" s="822" t="s">
        <v>2407</v>
      </c>
      <c r="C210" s="822" t="s">
        <v>2411</v>
      </c>
      <c r="D210" s="823" t="s">
        <v>3781</v>
      </c>
      <c r="E210" s="824" t="s">
        <v>2439</v>
      </c>
      <c r="F210" s="822" t="s">
        <v>2408</v>
      </c>
      <c r="G210" s="822" t="s">
        <v>2640</v>
      </c>
      <c r="H210" s="822" t="s">
        <v>329</v>
      </c>
      <c r="I210" s="822" t="s">
        <v>2879</v>
      </c>
      <c r="J210" s="822" t="s">
        <v>1312</v>
      </c>
      <c r="K210" s="822" t="s">
        <v>2880</v>
      </c>
      <c r="L210" s="825">
        <v>50.32</v>
      </c>
      <c r="M210" s="825">
        <v>100.64</v>
      </c>
      <c r="N210" s="822">
        <v>2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7</v>
      </c>
      <c r="B211" s="822" t="s">
        <v>2407</v>
      </c>
      <c r="C211" s="822" t="s">
        <v>2411</v>
      </c>
      <c r="D211" s="823" t="s">
        <v>3781</v>
      </c>
      <c r="E211" s="824" t="s">
        <v>2457</v>
      </c>
      <c r="F211" s="822" t="s">
        <v>2408</v>
      </c>
      <c r="G211" s="822" t="s">
        <v>2462</v>
      </c>
      <c r="H211" s="822" t="s">
        <v>673</v>
      </c>
      <c r="I211" s="822" t="s">
        <v>2129</v>
      </c>
      <c r="J211" s="822" t="s">
        <v>2130</v>
      </c>
      <c r="K211" s="822" t="s">
        <v>2131</v>
      </c>
      <c r="L211" s="825">
        <v>119.7</v>
      </c>
      <c r="M211" s="825">
        <v>239.4</v>
      </c>
      <c r="N211" s="822">
        <v>2</v>
      </c>
      <c r="O211" s="826">
        <v>1</v>
      </c>
      <c r="P211" s="825">
        <v>239.4</v>
      </c>
      <c r="Q211" s="827">
        <v>1</v>
      </c>
      <c r="R211" s="822">
        <v>2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7</v>
      </c>
      <c r="B212" s="822" t="s">
        <v>2407</v>
      </c>
      <c r="C212" s="822" t="s">
        <v>2411</v>
      </c>
      <c r="D212" s="823" t="s">
        <v>3781</v>
      </c>
      <c r="E212" s="824" t="s">
        <v>2457</v>
      </c>
      <c r="F212" s="822" t="s">
        <v>2408</v>
      </c>
      <c r="G212" s="822" t="s">
        <v>2713</v>
      </c>
      <c r="H212" s="822" t="s">
        <v>329</v>
      </c>
      <c r="I212" s="822" t="s">
        <v>2714</v>
      </c>
      <c r="J212" s="822" t="s">
        <v>2715</v>
      </c>
      <c r="K212" s="822" t="s">
        <v>1075</v>
      </c>
      <c r="L212" s="825">
        <v>0</v>
      </c>
      <c r="M212" s="825">
        <v>0</v>
      </c>
      <c r="N212" s="822">
        <v>1</v>
      </c>
      <c r="O212" s="826">
        <v>1</v>
      </c>
      <c r="P212" s="825">
        <v>0</v>
      </c>
      <c r="Q212" s="827"/>
      <c r="R212" s="822">
        <v>1</v>
      </c>
      <c r="S212" s="827">
        <v>1</v>
      </c>
      <c r="T212" s="826">
        <v>1</v>
      </c>
      <c r="U212" s="828">
        <v>1</v>
      </c>
    </row>
    <row r="213" spans="1:21" ht="14.45" customHeight="1" x14ac:dyDescent="0.2">
      <c r="A213" s="821">
        <v>7</v>
      </c>
      <c r="B213" s="822" t="s">
        <v>2407</v>
      </c>
      <c r="C213" s="822" t="s">
        <v>2411</v>
      </c>
      <c r="D213" s="823" t="s">
        <v>3781</v>
      </c>
      <c r="E213" s="824" t="s">
        <v>2457</v>
      </c>
      <c r="F213" s="822" t="s">
        <v>2408</v>
      </c>
      <c r="G213" s="822" t="s">
        <v>2881</v>
      </c>
      <c r="H213" s="822" t="s">
        <v>329</v>
      </c>
      <c r="I213" s="822" t="s">
        <v>2882</v>
      </c>
      <c r="J213" s="822" t="s">
        <v>1456</v>
      </c>
      <c r="K213" s="822" t="s">
        <v>2883</v>
      </c>
      <c r="L213" s="825">
        <v>46.75</v>
      </c>
      <c r="M213" s="825">
        <v>46.75</v>
      </c>
      <c r="N213" s="822">
        <v>1</v>
      </c>
      <c r="O213" s="826">
        <v>1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7</v>
      </c>
      <c r="B214" s="822" t="s">
        <v>2407</v>
      </c>
      <c r="C214" s="822" t="s">
        <v>2411</v>
      </c>
      <c r="D214" s="823" t="s">
        <v>3781</v>
      </c>
      <c r="E214" s="824" t="s">
        <v>2457</v>
      </c>
      <c r="F214" s="822" t="s">
        <v>2408</v>
      </c>
      <c r="G214" s="822" t="s">
        <v>2884</v>
      </c>
      <c r="H214" s="822" t="s">
        <v>329</v>
      </c>
      <c r="I214" s="822" t="s">
        <v>2885</v>
      </c>
      <c r="J214" s="822" t="s">
        <v>2886</v>
      </c>
      <c r="K214" s="822" t="s">
        <v>2887</v>
      </c>
      <c r="L214" s="825">
        <v>422.19</v>
      </c>
      <c r="M214" s="825">
        <v>1266.57</v>
      </c>
      <c r="N214" s="822">
        <v>3</v>
      </c>
      <c r="O214" s="826">
        <v>2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7</v>
      </c>
      <c r="B215" s="822" t="s">
        <v>2407</v>
      </c>
      <c r="C215" s="822" t="s">
        <v>2411</v>
      </c>
      <c r="D215" s="823" t="s">
        <v>3781</v>
      </c>
      <c r="E215" s="824" t="s">
        <v>2457</v>
      </c>
      <c r="F215" s="822" t="s">
        <v>2408</v>
      </c>
      <c r="G215" s="822" t="s">
        <v>2576</v>
      </c>
      <c r="H215" s="822" t="s">
        <v>329</v>
      </c>
      <c r="I215" s="822" t="s">
        <v>2577</v>
      </c>
      <c r="J215" s="822" t="s">
        <v>1783</v>
      </c>
      <c r="K215" s="822" t="s">
        <v>1784</v>
      </c>
      <c r="L215" s="825">
        <v>94.7</v>
      </c>
      <c r="M215" s="825">
        <v>378.8</v>
      </c>
      <c r="N215" s="822">
        <v>4</v>
      </c>
      <c r="O215" s="826">
        <v>2</v>
      </c>
      <c r="P215" s="825">
        <v>378.8</v>
      </c>
      <c r="Q215" s="827">
        <v>1</v>
      </c>
      <c r="R215" s="822">
        <v>4</v>
      </c>
      <c r="S215" s="827">
        <v>1</v>
      </c>
      <c r="T215" s="826">
        <v>2</v>
      </c>
      <c r="U215" s="828">
        <v>1</v>
      </c>
    </row>
    <row r="216" spans="1:21" ht="14.45" customHeight="1" x14ac:dyDescent="0.2">
      <c r="A216" s="821">
        <v>7</v>
      </c>
      <c r="B216" s="822" t="s">
        <v>2407</v>
      </c>
      <c r="C216" s="822" t="s">
        <v>2411</v>
      </c>
      <c r="D216" s="823" t="s">
        <v>3781</v>
      </c>
      <c r="E216" s="824" t="s">
        <v>2457</v>
      </c>
      <c r="F216" s="822" t="s">
        <v>2408</v>
      </c>
      <c r="G216" s="822" t="s">
        <v>2611</v>
      </c>
      <c r="H216" s="822" t="s">
        <v>329</v>
      </c>
      <c r="I216" s="822" t="s">
        <v>2888</v>
      </c>
      <c r="J216" s="822" t="s">
        <v>2889</v>
      </c>
      <c r="K216" s="822" t="s">
        <v>2890</v>
      </c>
      <c r="L216" s="825">
        <v>205.84</v>
      </c>
      <c r="M216" s="825">
        <v>205.84</v>
      </c>
      <c r="N216" s="822">
        <v>1</v>
      </c>
      <c r="O216" s="826">
        <v>1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7</v>
      </c>
      <c r="B217" s="822" t="s">
        <v>2407</v>
      </c>
      <c r="C217" s="822" t="s">
        <v>2411</v>
      </c>
      <c r="D217" s="823" t="s">
        <v>3781</v>
      </c>
      <c r="E217" s="824" t="s">
        <v>2457</v>
      </c>
      <c r="F217" s="822" t="s">
        <v>2409</v>
      </c>
      <c r="G217" s="822" t="s">
        <v>2649</v>
      </c>
      <c r="H217" s="822" t="s">
        <v>329</v>
      </c>
      <c r="I217" s="822" t="s">
        <v>2891</v>
      </c>
      <c r="J217" s="822" t="s">
        <v>2651</v>
      </c>
      <c r="K217" s="822"/>
      <c r="L217" s="825">
        <v>0</v>
      </c>
      <c r="M217" s="825">
        <v>0</v>
      </c>
      <c r="N217" s="822">
        <v>2</v>
      </c>
      <c r="O217" s="826">
        <v>2</v>
      </c>
      <c r="P217" s="825">
        <v>0</v>
      </c>
      <c r="Q217" s="827"/>
      <c r="R217" s="822">
        <v>2</v>
      </c>
      <c r="S217" s="827">
        <v>1</v>
      </c>
      <c r="T217" s="826">
        <v>2</v>
      </c>
      <c r="U217" s="828">
        <v>1</v>
      </c>
    </row>
    <row r="218" spans="1:21" ht="14.45" customHeight="1" x14ac:dyDescent="0.2">
      <c r="A218" s="821">
        <v>7</v>
      </c>
      <c r="B218" s="822" t="s">
        <v>2407</v>
      </c>
      <c r="C218" s="822" t="s">
        <v>2411</v>
      </c>
      <c r="D218" s="823" t="s">
        <v>3781</v>
      </c>
      <c r="E218" s="824" t="s">
        <v>2457</v>
      </c>
      <c r="F218" s="822" t="s">
        <v>2409</v>
      </c>
      <c r="G218" s="822" t="s">
        <v>2649</v>
      </c>
      <c r="H218" s="822" t="s">
        <v>329</v>
      </c>
      <c r="I218" s="822" t="s">
        <v>2892</v>
      </c>
      <c r="J218" s="822" t="s">
        <v>2651</v>
      </c>
      <c r="K218" s="822"/>
      <c r="L218" s="825">
        <v>0</v>
      </c>
      <c r="M218" s="825">
        <v>0</v>
      </c>
      <c r="N218" s="822">
        <v>1</v>
      </c>
      <c r="O218" s="826">
        <v>1</v>
      </c>
      <c r="P218" s="825">
        <v>0</v>
      </c>
      <c r="Q218" s="827"/>
      <c r="R218" s="822">
        <v>1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7</v>
      </c>
      <c r="B219" s="822" t="s">
        <v>2407</v>
      </c>
      <c r="C219" s="822" t="s">
        <v>2411</v>
      </c>
      <c r="D219" s="823" t="s">
        <v>3781</v>
      </c>
      <c r="E219" s="824" t="s">
        <v>2453</v>
      </c>
      <c r="F219" s="822" t="s">
        <v>2408</v>
      </c>
      <c r="G219" s="822" t="s">
        <v>2539</v>
      </c>
      <c r="H219" s="822" t="s">
        <v>329</v>
      </c>
      <c r="I219" s="822" t="s">
        <v>2540</v>
      </c>
      <c r="J219" s="822" t="s">
        <v>1089</v>
      </c>
      <c r="K219" s="822" t="s">
        <v>1090</v>
      </c>
      <c r="L219" s="825">
        <v>121.92</v>
      </c>
      <c r="M219" s="825">
        <v>365.76</v>
      </c>
      <c r="N219" s="822">
        <v>3</v>
      </c>
      <c r="O219" s="826">
        <v>1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7</v>
      </c>
      <c r="B220" s="822" t="s">
        <v>2407</v>
      </c>
      <c r="C220" s="822" t="s">
        <v>2411</v>
      </c>
      <c r="D220" s="823" t="s">
        <v>3781</v>
      </c>
      <c r="E220" s="824" t="s">
        <v>2430</v>
      </c>
      <c r="F220" s="822" t="s">
        <v>2408</v>
      </c>
      <c r="G220" s="822" t="s">
        <v>2473</v>
      </c>
      <c r="H220" s="822" t="s">
        <v>329</v>
      </c>
      <c r="I220" s="822" t="s">
        <v>2614</v>
      </c>
      <c r="J220" s="822" t="s">
        <v>2008</v>
      </c>
      <c r="K220" s="822" t="s">
        <v>2615</v>
      </c>
      <c r="L220" s="825">
        <v>205.84</v>
      </c>
      <c r="M220" s="825">
        <v>205.84</v>
      </c>
      <c r="N220" s="822">
        <v>1</v>
      </c>
      <c r="O220" s="826">
        <v>1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7</v>
      </c>
      <c r="B221" s="822" t="s">
        <v>2407</v>
      </c>
      <c r="C221" s="822" t="s">
        <v>2411</v>
      </c>
      <c r="D221" s="823" t="s">
        <v>3781</v>
      </c>
      <c r="E221" s="824" t="s">
        <v>2430</v>
      </c>
      <c r="F221" s="822" t="s">
        <v>2408</v>
      </c>
      <c r="G221" s="822" t="s">
        <v>2771</v>
      </c>
      <c r="H221" s="822" t="s">
        <v>329</v>
      </c>
      <c r="I221" s="822" t="s">
        <v>2772</v>
      </c>
      <c r="J221" s="822" t="s">
        <v>2773</v>
      </c>
      <c r="K221" s="822" t="s">
        <v>2774</v>
      </c>
      <c r="L221" s="825">
        <v>161.46</v>
      </c>
      <c r="M221" s="825">
        <v>484.38</v>
      </c>
      <c r="N221" s="822">
        <v>3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7</v>
      </c>
      <c r="B222" s="822" t="s">
        <v>2407</v>
      </c>
      <c r="C222" s="822" t="s">
        <v>2411</v>
      </c>
      <c r="D222" s="823" t="s">
        <v>3781</v>
      </c>
      <c r="E222" s="824" t="s">
        <v>2456</v>
      </c>
      <c r="F222" s="822" t="s">
        <v>2408</v>
      </c>
      <c r="G222" s="822" t="s">
        <v>2893</v>
      </c>
      <c r="H222" s="822" t="s">
        <v>329</v>
      </c>
      <c r="I222" s="822" t="s">
        <v>2894</v>
      </c>
      <c r="J222" s="822" t="s">
        <v>2895</v>
      </c>
      <c r="K222" s="822" t="s">
        <v>1325</v>
      </c>
      <c r="L222" s="825">
        <v>329.56</v>
      </c>
      <c r="M222" s="825">
        <v>329.56</v>
      </c>
      <c r="N222" s="822">
        <v>1</v>
      </c>
      <c r="O222" s="826">
        <v>1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7</v>
      </c>
      <c r="B223" s="822" t="s">
        <v>2407</v>
      </c>
      <c r="C223" s="822" t="s">
        <v>2411</v>
      </c>
      <c r="D223" s="823" t="s">
        <v>3781</v>
      </c>
      <c r="E223" s="824" t="s">
        <v>2456</v>
      </c>
      <c r="F223" s="822" t="s">
        <v>2408</v>
      </c>
      <c r="G223" s="822" t="s">
        <v>2462</v>
      </c>
      <c r="H223" s="822" t="s">
        <v>673</v>
      </c>
      <c r="I223" s="822" t="s">
        <v>2129</v>
      </c>
      <c r="J223" s="822" t="s">
        <v>2130</v>
      </c>
      <c r="K223" s="822" t="s">
        <v>2131</v>
      </c>
      <c r="L223" s="825">
        <v>119.7</v>
      </c>
      <c r="M223" s="825">
        <v>239.4</v>
      </c>
      <c r="N223" s="822">
        <v>2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7</v>
      </c>
      <c r="B224" s="822" t="s">
        <v>2407</v>
      </c>
      <c r="C224" s="822" t="s">
        <v>2411</v>
      </c>
      <c r="D224" s="823" t="s">
        <v>3781</v>
      </c>
      <c r="E224" s="824" t="s">
        <v>2456</v>
      </c>
      <c r="F224" s="822" t="s">
        <v>2408</v>
      </c>
      <c r="G224" s="822" t="s">
        <v>2819</v>
      </c>
      <c r="H224" s="822" t="s">
        <v>329</v>
      </c>
      <c r="I224" s="822" t="s">
        <v>2896</v>
      </c>
      <c r="J224" s="822" t="s">
        <v>2821</v>
      </c>
      <c r="K224" s="822" t="s">
        <v>2897</v>
      </c>
      <c r="L224" s="825">
        <v>86.02</v>
      </c>
      <c r="M224" s="825">
        <v>172.04</v>
      </c>
      <c r="N224" s="822">
        <v>2</v>
      </c>
      <c r="O224" s="826">
        <v>0.5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7</v>
      </c>
      <c r="B225" s="822" t="s">
        <v>2407</v>
      </c>
      <c r="C225" s="822" t="s">
        <v>2411</v>
      </c>
      <c r="D225" s="823" t="s">
        <v>3781</v>
      </c>
      <c r="E225" s="824" t="s">
        <v>2456</v>
      </c>
      <c r="F225" s="822" t="s">
        <v>2408</v>
      </c>
      <c r="G225" s="822" t="s">
        <v>2898</v>
      </c>
      <c r="H225" s="822" t="s">
        <v>329</v>
      </c>
      <c r="I225" s="822" t="s">
        <v>2899</v>
      </c>
      <c r="J225" s="822" t="s">
        <v>2900</v>
      </c>
      <c r="K225" s="822" t="s">
        <v>2901</v>
      </c>
      <c r="L225" s="825">
        <v>58.86</v>
      </c>
      <c r="M225" s="825">
        <v>117.72</v>
      </c>
      <c r="N225" s="822">
        <v>2</v>
      </c>
      <c r="O225" s="826">
        <v>1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7</v>
      </c>
      <c r="B226" s="822" t="s">
        <v>2407</v>
      </c>
      <c r="C226" s="822" t="s">
        <v>2411</v>
      </c>
      <c r="D226" s="823" t="s">
        <v>3781</v>
      </c>
      <c r="E226" s="824" t="s">
        <v>2456</v>
      </c>
      <c r="F226" s="822" t="s">
        <v>2408</v>
      </c>
      <c r="G226" s="822" t="s">
        <v>2559</v>
      </c>
      <c r="H226" s="822" t="s">
        <v>329</v>
      </c>
      <c r="I226" s="822" t="s">
        <v>2859</v>
      </c>
      <c r="J226" s="822" t="s">
        <v>818</v>
      </c>
      <c r="K226" s="822" t="s">
        <v>780</v>
      </c>
      <c r="L226" s="825">
        <v>65.989999999999995</v>
      </c>
      <c r="M226" s="825">
        <v>131.97999999999999</v>
      </c>
      <c r="N226" s="822">
        <v>2</v>
      </c>
      <c r="O226" s="826">
        <v>0.5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7</v>
      </c>
      <c r="B227" s="822" t="s">
        <v>2407</v>
      </c>
      <c r="C227" s="822" t="s">
        <v>2411</v>
      </c>
      <c r="D227" s="823" t="s">
        <v>3781</v>
      </c>
      <c r="E227" s="824" t="s">
        <v>2456</v>
      </c>
      <c r="F227" s="822" t="s">
        <v>2408</v>
      </c>
      <c r="G227" s="822" t="s">
        <v>2488</v>
      </c>
      <c r="H227" s="822" t="s">
        <v>329</v>
      </c>
      <c r="I227" s="822" t="s">
        <v>2741</v>
      </c>
      <c r="J227" s="822" t="s">
        <v>2490</v>
      </c>
      <c r="K227" s="822" t="s">
        <v>2742</v>
      </c>
      <c r="L227" s="825">
        <v>91.11</v>
      </c>
      <c r="M227" s="825">
        <v>182.22</v>
      </c>
      <c r="N227" s="822">
        <v>2</v>
      </c>
      <c r="O227" s="826">
        <v>0.5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7</v>
      </c>
      <c r="B228" s="822" t="s">
        <v>2407</v>
      </c>
      <c r="C228" s="822" t="s">
        <v>2411</v>
      </c>
      <c r="D228" s="823" t="s">
        <v>3781</v>
      </c>
      <c r="E228" s="824" t="s">
        <v>2456</v>
      </c>
      <c r="F228" s="822" t="s">
        <v>2408</v>
      </c>
      <c r="G228" s="822" t="s">
        <v>2586</v>
      </c>
      <c r="H228" s="822" t="s">
        <v>329</v>
      </c>
      <c r="I228" s="822" t="s">
        <v>2587</v>
      </c>
      <c r="J228" s="822" t="s">
        <v>1461</v>
      </c>
      <c r="K228" s="822" t="s">
        <v>2588</v>
      </c>
      <c r="L228" s="825">
        <v>42.14</v>
      </c>
      <c r="M228" s="825">
        <v>126.42</v>
      </c>
      <c r="N228" s="822">
        <v>3</v>
      </c>
      <c r="O228" s="826">
        <v>0.5</v>
      </c>
      <c r="P228" s="825">
        <v>84.28</v>
      </c>
      <c r="Q228" s="827">
        <v>0.66666666666666663</v>
      </c>
      <c r="R228" s="822">
        <v>2</v>
      </c>
      <c r="S228" s="827">
        <v>0.66666666666666663</v>
      </c>
      <c r="T228" s="826">
        <v>0.5</v>
      </c>
      <c r="U228" s="828">
        <v>1</v>
      </c>
    </row>
    <row r="229" spans="1:21" ht="14.45" customHeight="1" x14ac:dyDescent="0.2">
      <c r="A229" s="821">
        <v>7</v>
      </c>
      <c r="B229" s="822" t="s">
        <v>2407</v>
      </c>
      <c r="C229" s="822" t="s">
        <v>2411</v>
      </c>
      <c r="D229" s="823" t="s">
        <v>3781</v>
      </c>
      <c r="E229" s="824" t="s">
        <v>2456</v>
      </c>
      <c r="F229" s="822" t="s">
        <v>2408</v>
      </c>
      <c r="G229" s="822" t="s">
        <v>2668</v>
      </c>
      <c r="H229" s="822" t="s">
        <v>329</v>
      </c>
      <c r="I229" s="822" t="s">
        <v>2669</v>
      </c>
      <c r="J229" s="822" t="s">
        <v>2670</v>
      </c>
      <c r="K229" s="822" t="s">
        <v>2671</v>
      </c>
      <c r="L229" s="825">
        <v>54.18</v>
      </c>
      <c r="M229" s="825">
        <v>54.18</v>
      </c>
      <c r="N229" s="822">
        <v>1</v>
      </c>
      <c r="O229" s="826">
        <v>0.5</v>
      </c>
      <c r="P229" s="825">
        <v>54.18</v>
      </c>
      <c r="Q229" s="827">
        <v>1</v>
      </c>
      <c r="R229" s="822">
        <v>1</v>
      </c>
      <c r="S229" s="827">
        <v>1</v>
      </c>
      <c r="T229" s="826">
        <v>0.5</v>
      </c>
      <c r="U229" s="828">
        <v>1</v>
      </c>
    </row>
    <row r="230" spans="1:21" ht="14.45" customHeight="1" x14ac:dyDescent="0.2">
      <c r="A230" s="821">
        <v>7</v>
      </c>
      <c r="B230" s="822" t="s">
        <v>2407</v>
      </c>
      <c r="C230" s="822" t="s">
        <v>2411</v>
      </c>
      <c r="D230" s="823" t="s">
        <v>3781</v>
      </c>
      <c r="E230" s="824" t="s">
        <v>2456</v>
      </c>
      <c r="F230" s="822" t="s">
        <v>2408</v>
      </c>
      <c r="G230" s="822" t="s">
        <v>2902</v>
      </c>
      <c r="H230" s="822" t="s">
        <v>329</v>
      </c>
      <c r="I230" s="822" t="s">
        <v>2903</v>
      </c>
      <c r="J230" s="822" t="s">
        <v>2904</v>
      </c>
      <c r="K230" s="822" t="s">
        <v>2905</v>
      </c>
      <c r="L230" s="825">
        <v>0</v>
      </c>
      <c r="M230" s="825">
        <v>0</v>
      </c>
      <c r="N230" s="822">
        <v>2</v>
      </c>
      <c r="O230" s="826">
        <v>2</v>
      </c>
      <c r="P230" s="825">
        <v>0</v>
      </c>
      <c r="Q230" s="827"/>
      <c r="R230" s="822">
        <v>1</v>
      </c>
      <c r="S230" s="827">
        <v>0.5</v>
      </c>
      <c r="T230" s="826">
        <v>1</v>
      </c>
      <c r="U230" s="828">
        <v>0.5</v>
      </c>
    </row>
    <row r="231" spans="1:21" ht="14.45" customHeight="1" x14ac:dyDescent="0.2">
      <c r="A231" s="821">
        <v>7</v>
      </c>
      <c r="B231" s="822" t="s">
        <v>2407</v>
      </c>
      <c r="C231" s="822" t="s">
        <v>2411</v>
      </c>
      <c r="D231" s="823" t="s">
        <v>3781</v>
      </c>
      <c r="E231" s="824" t="s">
        <v>2456</v>
      </c>
      <c r="F231" s="822" t="s">
        <v>2408</v>
      </c>
      <c r="G231" s="822" t="s">
        <v>2906</v>
      </c>
      <c r="H231" s="822" t="s">
        <v>329</v>
      </c>
      <c r="I231" s="822" t="s">
        <v>2907</v>
      </c>
      <c r="J231" s="822" t="s">
        <v>2908</v>
      </c>
      <c r="K231" s="822" t="s">
        <v>2909</v>
      </c>
      <c r="L231" s="825">
        <v>78.33</v>
      </c>
      <c r="M231" s="825">
        <v>78.33</v>
      </c>
      <c r="N231" s="822">
        <v>1</v>
      </c>
      <c r="O231" s="826">
        <v>1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7</v>
      </c>
      <c r="B232" s="822" t="s">
        <v>2407</v>
      </c>
      <c r="C232" s="822" t="s">
        <v>2411</v>
      </c>
      <c r="D232" s="823" t="s">
        <v>3781</v>
      </c>
      <c r="E232" s="824" t="s">
        <v>2456</v>
      </c>
      <c r="F232" s="822" t="s">
        <v>2408</v>
      </c>
      <c r="G232" s="822" t="s">
        <v>2611</v>
      </c>
      <c r="H232" s="822" t="s">
        <v>329</v>
      </c>
      <c r="I232" s="822" t="s">
        <v>2910</v>
      </c>
      <c r="J232" s="822" t="s">
        <v>2911</v>
      </c>
      <c r="K232" s="822" t="s">
        <v>2912</v>
      </c>
      <c r="L232" s="825">
        <v>54.75</v>
      </c>
      <c r="M232" s="825">
        <v>54.75</v>
      </c>
      <c r="N232" s="822">
        <v>1</v>
      </c>
      <c r="O232" s="826">
        <v>0.5</v>
      </c>
      <c r="P232" s="825">
        <v>54.75</v>
      </c>
      <c r="Q232" s="827">
        <v>1</v>
      </c>
      <c r="R232" s="822">
        <v>1</v>
      </c>
      <c r="S232" s="827">
        <v>1</v>
      </c>
      <c r="T232" s="826">
        <v>0.5</v>
      </c>
      <c r="U232" s="828">
        <v>1</v>
      </c>
    </row>
    <row r="233" spans="1:21" ht="14.45" customHeight="1" x14ac:dyDescent="0.2">
      <c r="A233" s="821">
        <v>7</v>
      </c>
      <c r="B233" s="822" t="s">
        <v>2407</v>
      </c>
      <c r="C233" s="822" t="s">
        <v>2411</v>
      </c>
      <c r="D233" s="823" t="s">
        <v>3781</v>
      </c>
      <c r="E233" s="824" t="s">
        <v>2456</v>
      </c>
      <c r="F233" s="822" t="s">
        <v>2408</v>
      </c>
      <c r="G233" s="822" t="s">
        <v>2513</v>
      </c>
      <c r="H233" s="822" t="s">
        <v>329</v>
      </c>
      <c r="I233" s="822" t="s">
        <v>2514</v>
      </c>
      <c r="J233" s="822" t="s">
        <v>724</v>
      </c>
      <c r="K233" s="822" t="s">
        <v>2515</v>
      </c>
      <c r="L233" s="825">
        <v>127.91</v>
      </c>
      <c r="M233" s="825">
        <v>127.91</v>
      </c>
      <c r="N233" s="822">
        <v>1</v>
      </c>
      <c r="O233" s="826">
        <v>1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7</v>
      </c>
      <c r="B234" s="822" t="s">
        <v>2407</v>
      </c>
      <c r="C234" s="822" t="s">
        <v>2411</v>
      </c>
      <c r="D234" s="823" t="s">
        <v>3781</v>
      </c>
      <c r="E234" s="824" t="s">
        <v>2456</v>
      </c>
      <c r="F234" s="822" t="s">
        <v>2408</v>
      </c>
      <c r="G234" s="822" t="s">
        <v>2913</v>
      </c>
      <c r="H234" s="822" t="s">
        <v>329</v>
      </c>
      <c r="I234" s="822" t="s">
        <v>2914</v>
      </c>
      <c r="J234" s="822" t="s">
        <v>2915</v>
      </c>
      <c r="K234" s="822" t="s">
        <v>2916</v>
      </c>
      <c r="L234" s="825">
        <v>33.18</v>
      </c>
      <c r="M234" s="825">
        <v>33.18</v>
      </c>
      <c r="N234" s="822">
        <v>1</v>
      </c>
      <c r="O234" s="826">
        <v>1</v>
      </c>
      <c r="P234" s="825">
        <v>33.18</v>
      </c>
      <c r="Q234" s="827">
        <v>1</v>
      </c>
      <c r="R234" s="822">
        <v>1</v>
      </c>
      <c r="S234" s="827">
        <v>1</v>
      </c>
      <c r="T234" s="826">
        <v>1</v>
      </c>
      <c r="U234" s="828">
        <v>1</v>
      </c>
    </row>
    <row r="235" spans="1:21" ht="14.45" customHeight="1" x14ac:dyDescent="0.2">
      <c r="A235" s="821">
        <v>7</v>
      </c>
      <c r="B235" s="822" t="s">
        <v>2407</v>
      </c>
      <c r="C235" s="822" t="s">
        <v>2411</v>
      </c>
      <c r="D235" s="823" t="s">
        <v>3781</v>
      </c>
      <c r="E235" s="824" t="s">
        <v>2456</v>
      </c>
      <c r="F235" s="822" t="s">
        <v>2408</v>
      </c>
      <c r="G235" s="822" t="s">
        <v>2631</v>
      </c>
      <c r="H235" s="822" t="s">
        <v>673</v>
      </c>
      <c r="I235" s="822" t="s">
        <v>2274</v>
      </c>
      <c r="J235" s="822" t="s">
        <v>1059</v>
      </c>
      <c r="K235" s="822" t="s">
        <v>2275</v>
      </c>
      <c r="L235" s="825">
        <v>165.63</v>
      </c>
      <c r="M235" s="825">
        <v>165.63</v>
      </c>
      <c r="N235" s="822">
        <v>1</v>
      </c>
      <c r="O235" s="826">
        <v>0.5</v>
      </c>
      <c r="P235" s="825">
        <v>165.63</v>
      </c>
      <c r="Q235" s="827">
        <v>1</v>
      </c>
      <c r="R235" s="822">
        <v>1</v>
      </c>
      <c r="S235" s="827">
        <v>1</v>
      </c>
      <c r="T235" s="826">
        <v>0.5</v>
      </c>
      <c r="U235" s="828">
        <v>1</v>
      </c>
    </row>
    <row r="236" spans="1:21" ht="14.45" customHeight="1" x14ac:dyDescent="0.2">
      <c r="A236" s="821">
        <v>7</v>
      </c>
      <c r="B236" s="822" t="s">
        <v>2407</v>
      </c>
      <c r="C236" s="822" t="s">
        <v>2411</v>
      </c>
      <c r="D236" s="823" t="s">
        <v>3781</v>
      </c>
      <c r="E236" s="824" t="s">
        <v>2456</v>
      </c>
      <c r="F236" s="822" t="s">
        <v>2408</v>
      </c>
      <c r="G236" s="822" t="s">
        <v>2539</v>
      </c>
      <c r="H236" s="822" t="s">
        <v>329</v>
      </c>
      <c r="I236" s="822" t="s">
        <v>2540</v>
      </c>
      <c r="J236" s="822" t="s">
        <v>1089</v>
      </c>
      <c r="K236" s="822" t="s">
        <v>1090</v>
      </c>
      <c r="L236" s="825">
        <v>121.92</v>
      </c>
      <c r="M236" s="825">
        <v>1584.96</v>
      </c>
      <c r="N236" s="822">
        <v>13</v>
      </c>
      <c r="O236" s="826">
        <v>4.5</v>
      </c>
      <c r="P236" s="825">
        <v>975.36</v>
      </c>
      <c r="Q236" s="827">
        <v>0.61538461538461542</v>
      </c>
      <c r="R236" s="822">
        <v>8</v>
      </c>
      <c r="S236" s="827">
        <v>0.61538461538461542</v>
      </c>
      <c r="T236" s="826">
        <v>2</v>
      </c>
      <c r="U236" s="828">
        <v>0.44444444444444442</v>
      </c>
    </row>
    <row r="237" spans="1:21" ht="14.45" customHeight="1" x14ac:dyDescent="0.2">
      <c r="A237" s="821">
        <v>7</v>
      </c>
      <c r="B237" s="822" t="s">
        <v>2407</v>
      </c>
      <c r="C237" s="822" t="s">
        <v>2411</v>
      </c>
      <c r="D237" s="823" t="s">
        <v>3781</v>
      </c>
      <c r="E237" s="824" t="s">
        <v>2456</v>
      </c>
      <c r="F237" s="822" t="s">
        <v>2408</v>
      </c>
      <c r="G237" s="822" t="s">
        <v>2539</v>
      </c>
      <c r="H237" s="822" t="s">
        <v>329</v>
      </c>
      <c r="I237" s="822" t="s">
        <v>2917</v>
      </c>
      <c r="J237" s="822" t="s">
        <v>1089</v>
      </c>
      <c r="K237" s="822" t="s">
        <v>1090</v>
      </c>
      <c r="L237" s="825">
        <v>107.27</v>
      </c>
      <c r="M237" s="825">
        <v>214.54</v>
      </c>
      <c r="N237" s="822">
        <v>2</v>
      </c>
      <c r="O237" s="826">
        <v>1</v>
      </c>
      <c r="P237" s="825">
        <v>214.54</v>
      </c>
      <c r="Q237" s="827">
        <v>1</v>
      </c>
      <c r="R237" s="822">
        <v>2</v>
      </c>
      <c r="S237" s="827">
        <v>1</v>
      </c>
      <c r="T237" s="826">
        <v>1</v>
      </c>
      <c r="U237" s="828">
        <v>1</v>
      </c>
    </row>
    <row r="238" spans="1:21" ht="14.45" customHeight="1" x14ac:dyDescent="0.2">
      <c r="A238" s="821">
        <v>7</v>
      </c>
      <c r="B238" s="822" t="s">
        <v>2407</v>
      </c>
      <c r="C238" s="822" t="s">
        <v>2411</v>
      </c>
      <c r="D238" s="823" t="s">
        <v>3781</v>
      </c>
      <c r="E238" s="824" t="s">
        <v>2452</v>
      </c>
      <c r="F238" s="822" t="s">
        <v>2408</v>
      </c>
      <c r="G238" s="822" t="s">
        <v>2870</v>
      </c>
      <c r="H238" s="822" t="s">
        <v>329</v>
      </c>
      <c r="I238" s="822" t="s">
        <v>2918</v>
      </c>
      <c r="J238" s="822" t="s">
        <v>2919</v>
      </c>
      <c r="K238" s="822" t="s">
        <v>2920</v>
      </c>
      <c r="L238" s="825">
        <v>128.55000000000001</v>
      </c>
      <c r="M238" s="825">
        <v>128.55000000000001</v>
      </c>
      <c r="N238" s="822">
        <v>1</v>
      </c>
      <c r="O238" s="826">
        <v>1</v>
      </c>
      <c r="P238" s="825">
        <v>128.55000000000001</v>
      </c>
      <c r="Q238" s="827">
        <v>1</v>
      </c>
      <c r="R238" s="822">
        <v>1</v>
      </c>
      <c r="S238" s="827">
        <v>1</v>
      </c>
      <c r="T238" s="826">
        <v>1</v>
      </c>
      <c r="U238" s="828">
        <v>1</v>
      </c>
    </row>
    <row r="239" spans="1:21" ht="14.45" customHeight="1" x14ac:dyDescent="0.2">
      <c r="A239" s="821">
        <v>7</v>
      </c>
      <c r="B239" s="822" t="s">
        <v>2407</v>
      </c>
      <c r="C239" s="822" t="s">
        <v>2411</v>
      </c>
      <c r="D239" s="823" t="s">
        <v>3781</v>
      </c>
      <c r="E239" s="824" t="s">
        <v>2444</v>
      </c>
      <c r="F239" s="822" t="s">
        <v>2408</v>
      </c>
      <c r="G239" s="822" t="s">
        <v>2921</v>
      </c>
      <c r="H239" s="822" t="s">
        <v>673</v>
      </c>
      <c r="I239" s="822" t="s">
        <v>2922</v>
      </c>
      <c r="J239" s="822" t="s">
        <v>2923</v>
      </c>
      <c r="K239" s="822" t="s">
        <v>2924</v>
      </c>
      <c r="L239" s="825">
        <v>103.8</v>
      </c>
      <c r="M239" s="825">
        <v>103.8</v>
      </c>
      <c r="N239" s="822">
        <v>1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7</v>
      </c>
      <c r="B240" s="822" t="s">
        <v>2407</v>
      </c>
      <c r="C240" s="822" t="s">
        <v>2411</v>
      </c>
      <c r="D240" s="823" t="s">
        <v>3781</v>
      </c>
      <c r="E240" s="824" t="s">
        <v>2444</v>
      </c>
      <c r="F240" s="822" t="s">
        <v>2408</v>
      </c>
      <c r="G240" s="822" t="s">
        <v>2841</v>
      </c>
      <c r="H240" s="822" t="s">
        <v>673</v>
      </c>
      <c r="I240" s="822" t="s">
        <v>2189</v>
      </c>
      <c r="J240" s="822" t="s">
        <v>700</v>
      </c>
      <c r="K240" s="822" t="s">
        <v>1133</v>
      </c>
      <c r="L240" s="825">
        <v>0</v>
      </c>
      <c r="M240" s="825">
        <v>0</v>
      </c>
      <c r="N240" s="822">
        <v>1</v>
      </c>
      <c r="O240" s="826">
        <v>0.5</v>
      </c>
      <c r="P240" s="825"/>
      <c r="Q240" s="827"/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7</v>
      </c>
      <c r="B241" s="822" t="s">
        <v>2407</v>
      </c>
      <c r="C241" s="822" t="s">
        <v>2411</v>
      </c>
      <c r="D241" s="823" t="s">
        <v>3781</v>
      </c>
      <c r="E241" s="824" t="s">
        <v>2444</v>
      </c>
      <c r="F241" s="822" t="s">
        <v>2408</v>
      </c>
      <c r="G241" s="822" t="s">
        <v>2539</v>
      </c>
      <c r="H241" s="822" t="s">
        <v>329</v>
      </c>
      <c r="I241" s="822" t="s">
        <v>2540</v>
      </c>
      <c r="J241" s="822" t="s">
        <v>1089</v>
      </c>
      <c r="K241" s="822" t="s">
        <v>1090</v>
      </c>
      <c r="L241" s="825">
        <v>121.92</v>
      </c>
      <c r="M241" s="825">
        <v>243.84</v>
      </c>
      <c r="N241" s="822">
        <v>2</v>
      </c>
      <c r="O241" s="826">
        <v>1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7</v>
      </c>
      <c r="B242" s="822" t="s">
        <v>2407</v>
      </c>
      <c r="C242" s="822" t="s">
        <v>2411</v>
      </c>
      <c r="D242" s="823" t="s">
        <v>3781</v>
      </c>
      <c r="E242" s="824" t="s">
        <v>2440</v>
      </c>
      <c r="F242" s="822" t="s">
        <v>2408</v>
      </c>
      <c r="G242" s="822" t="s">
        <v>2550</v>
      </c>
      <c r="H242" s="822" t="s">
        <v>329</v>
      </c>
      <c r="I242" s="822" t="s">
        <v>2925</v>
      </c>
      <c r="J242" s="822" t="s">
        <v>2552</v>
      </c>
      <c r="K242" s="822" t="s">
        <v>2840</v>
      </c>
      <c r="L242" s="825">
        <v>310.58999999999997</v>
      </c>
      <c r="M242" s="825">
        <v>310.58999999999997</v>
      </c>
      <c r="N242" s="822">
        <v>1</v>
      </c>
      <c r="O242" s="826">
        <v>1</v>
      </c>
      <c r="P242" s="825">
        <v>310.58999999999997</v>
      </c>
      <c r="Q242" s="827">
        <v>1</v>
      </c>
      <c r="R242" s="822">
        <v>1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7</v>
      </c>
      <c r="B243" s="822" t="s">
        <v>2407</v>
      </c>
      <c r="C243" s="822" t="s">
        <v>2411</v>
      </c>
      <c r="D243" s="823" t="s">
        <v>3781</v>
      </c>
      <c r="E243" s="824" t="s">
        <v>2440</v>
      </c>
      <c r="F243" s="822" t="s">
        <v>2408</v>
      </c>
      <c r="G243" s="822" t="s">
        <v>2827</v>
      </c>
      <c r="H243" s="822" t="s">
        <v>673</v>
      </c>
      <c r="I243" s="822" t="s">
        <v>2926</v>
      </c>
      <c r="J243" s="822" t="s">
        <v>2829</v>
      </c>
      <c r="K243" s="822" t="s">
        <v>2927</v>
      </c>
      <c r="L243" s="825">
        <v>846.47</v>
      </c>
      <c r="M243" s="825">
        <v>846.47</v>
      </c>
      <c r="N243" s="822">
        <v>1</v>
      </c>
      <c r="O243" s="826">
        <v>1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7</v>
      </c>
      <c r="B244" s="822" t="s">
        <v>2407</v>
      </c>
      <c r="C244" s="822" t="s">
        <v>2411</v>
      </c>
      <c r="D244" s="823" t="s">
        <v>3781</v>
      </c>
      <c r="E244" s="824" t="s">
        <v>2440</v>
      </c>
      <c r="F244" s="822" t="s">
        <v>2408</v>
      </c>
      <c r="G244" s="822" t="s">
        <v>2827</v>
      </c>
      <c r="H244" s="822" t="s">
        <v>673</v>
      </c>
      <c r="I244" s="822" t="s">
        <v>2926</v>
      </c>
      <c r="J244" s="822" t="s">
        <v>2829</v>
      </c>
      <c r="K244" s="822" t="s">
        <v>2927</v>
      </c>
      <c r="L244" s="825">
        <v>3231.81</v>
      </c>
      <c r="M244" s="825">
        <v>3231.81</v>
      </c>
      <c r="N244" s="822">
        <v>1</v>
      </c>
      <c r="O244" s="826">
        <v>1</v>
      </c>
      <c r="P244" s="825">
        <v>3231.81</v>
      </c>
      <c r="Q244" s="827">
        <v>1</v>
      </c>
      <c r="R244" s="822">
        <v>1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7</v>
      </c>
      <c r="B245" s="822" t="s">
        <v>2407</v>
      </c>
      <c r="C245" s="822" t="s">
        <v>2411</v>
      </c>
      <c r="D245" s="823" t="s">
        <v>3781</v>
      </c>
      <c r="E245" s="824" t="s">
        <v>2440</v>
      </c>
      <c r="F245" s="822" t="s">
        <v>2408</v>
      </c>
      <c r="G245" s="822" t="s">
        <v>2495</v>
      </c>
      <c r="H245" s="822" t="s">
        <v>329</v>
      </c>
      <c r="I245" s="822" t="s">
        <v>2928</v>
      </c>
      <c r="J245" s="822" t="s">
        <v>2497</v>
      </c>
      <c r="K245" s="822" t="s">
        <v>2929</v>
      </c>
      <c r="L245" s="825">
        <v>38.5</v>
      </c>
      <c r="M245" s="825">
        <v>38.5</v>
      </c>
      <c r="N245" s="822">
        <v>1</v>
      </c>
      <c r="O245" s="826">
        <v>1</v>
      </c>
      <c r="P245" s="825">
        <v>38.5</v>
      </c>
      <c r="Q245" s="827">
        <v>1</v>
      </c>
      <c r="R245" s="822">
        <v>1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7</v>
      </c>
      <c r="B246" s="822" t="s">
        <v>2407</v>
      </c>
      <c r="C246" s="822" t="s">
        <v>2411</v>
      </c>
      <c r="D246" s="823" t="s">
        <v>3781</v>
      </c>
      <c r="E246" s="824" t="s">
        <v>2440</v>
      </c>
      <c r="F246" s="822" t="s">
        <v>2408</v>
      </c>
      <c r="G246" s="822" t="s">
        <v>2930</v>
      </c>
      <c r="H246" s="822" t="s">
        <v>329</v>
      </c>
      <c r="I246" s="822" t="s">
        <v>2931</v>
      </c>
      <c r="J246" s="822" t="s">
        <v>2932</v>
      </c>
      <c r="K246" s="822" t="s">
        <v>2933</v>
      </c>
      <c r="L246" s="825">
        <v>2336.29</v>
      </c>
      <c r="M246" s="825">
        <v>2336.29</v>
      </c>
      <c r="N246" s="822">
        <v>1</v>
      </c>
      <c r="O246" s="826">
        <v>1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7</v>
      </c>
      <c r="B247" s="822" t="s">
        <v>2407</v>
      </c>
      <c r="C247" s="822" t="s">
        <v>2411</v>
      </c>
      <c r="D247" s="823" t="s">
        <v>3781</v>
      </c>
      <c r="E247" s="824" t="s">
        <v>2440</v>
      </c>
      <c r="F247" s="822" t="s">
        <v>2408</v>
      </c>
      <c r="G247" s="822" t="s">
        <v>2934</v>
      </c>
      <c r="H247" s="822" t="s">
        <v>329</v>
      </c>
      <c r="I247" s="822" t="s">
        <v>2935</v>
      </c>
      <c r="J247" s="822" t="s">
        <v>2936</v>
      </c>
      <c r="K247" s="822" t="s">
        <v>2937</v>
      </c>
      <c r="L247" s="825">
        <v>5788.01</v>
      </c>
      <c r="M247" s="825">
        <v>5788.01</v>
      </c>
      <c r="N247" s="822">
        <v>1</v>
      </c>
      <c r="O247" s="826">
        <v>1</v>
      </c>
      <c r="P247" s="825">
        <v>5788.01</v>
      </c>
      <c r="Q247" s="827">
        <v>1</v>
      </c>
      <c r="R247" s="822">
        <v>1</v>
      </c>
      <c r="S247" s="827">
        <v>1</v>
      </c>
      <c r="T247" s="826">
        <v>1</v>
      </c>
      <c r="U247" s="828">
        <v>1</v>
      </c>
    </row>
    <row r="248" spans="1:21" ht="14.45" customHeight="1" x14ac:dyDescent="0.2">
      <c r="A248" s="821">
        <v>7</v>
      </c>
      <c r="B248" s="822" t="s">
        <v>2407</v>
      </c>
      <c r="C248" s="822" t="s">
        <v>2411</v>
      </c>
      <c r="D248" s="823" t="s">
        <v>3781</v>
      </c>
      <c r="E248" s="824" t="s">
        <v>2440</v>
      </c>
      <c r="F248" s="822" t="s">
        <v>2408</v>
      </c>
      <c r="G248" s="822" t="s">
        <v>2934</v>
      </c>
      <c r="H248" s="822" t="s">
        <v>329</v>
      </c>
      <c r="I248" s="822" t="s">
        <v>2938</v>
      </c>
      <c r="J248" s="822" t="s">
        <v>2936</v>
      </c>
      <c r="K248" s="822" t="s">
        <v>2939</v>
      </c>
      <c r="L248" s="825">
        <v>4341</v>
      </c>
      <c r="M248" s="825">
        <v>4341</v>
      </c>
      <c r="N248" s="822">
        <v>1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7</v>
      </c>
      <c r="B249" s="822" t="s">
        <v>2407</v>
      </c>
      <c r="C249" s="822" t="s">
        <v>2411</v>
      </c>
      <c r="D249" s="823" t="s">
        <v>3781</v>
      </c>
      <c r="E249" s="824" t="s">
        <v>2440</v>
      </c>
      <c r="F249" s="822" t="s">
        <v>2408</v>
      </c>
      <c r="G249" s="822" t="s">
        <v>2841</v>
      </c>
      <c r="H249" s="822" t="s">
        <v>673</v>
      </c>
      <c r="I249" s="822" t="s">
        <v>2189</v>
      </c>
      <c r="J249" s="822" t="s">
        <v>700</v>
      </c>
      <c r="K249" s="822" t="s">
        <v>1133</v>
      </c>
      <c r="L249" s="825">
        <v>0</v>
      </c>
      <c r="M249" s="825">
        <v>0</v>
      </c>
      <c r="N249" s="822">
        <v>1</v>
      </c>
      <c r="O249" s="826">
        <v>1</v>
      </c>
      <c r="P249" s="825">
        <v>0</v>
      </c>
      <c r="Q249" s="827"/>
      <c r="R249" s="822">
        <v>1</v>
      </c>
      <c r="S249" s="827">
        <v>1</v>
      </c>
      <c r="T249" s="826">
        <v>1</v>
      </c>
      <c r="U249" s="828">
        <v>1</v>
      </c>
    </row>
    <row r="250" spans="1:21" ht="14.45" customHeight="1" x14ac:dyDescent="0.2">
      <c r="A250" s="821">
        <v>7</v>
      </c>
      <c r="B250" s="822" t="s">
        <v>2407</v>
      </c>
      <c r="C250" s="822" t="s">
        <v>2411</v>
      </c>
      <c r="D250" s="823" t="s">
        <v>3781</v>
      </c>
      <c r="E250" s="824" t="s">
        <v>2440</v>
      </c>
      <c r="F250" s="822" t="s">
        <v>2408</v>
      </c>
      <c r="G250" s="822" t="s">
        <v>2698</v>
      </c>
      <c r="H250" s="822" t="s">
        <v>329</v>
      </c>
      <c r="I250" s="822" t="s">
        <v>2940</v>
      </c>
      <c r="J250" s="822" t="s">
        <v>923</v>
      </c>
      <c r="K250" s="822" t="s">
        <v>2941</v>
      </c>
      <c r="L250" s="825">
        <v>94.28</v>
      </c>
      <c r="M250" s="825">
        <v>94.28</v>
      </c>
      <c r="N250" s="822">
        <v>1</v>
      </c>
      <c r="O250" s="826">
        <v>1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7</v>
      </c>
      <c r="B251" s="822" t="s">
        <v>2407</v>
      </c>
      <c r="C251" s="822" t="s">
        <v>2411</v>
      </c>
      <c r="D251" s="823" t="s">
        <v>3781</v>
      </c>
      <c r="E251" s="824" t="s">
        <v>2440</v>
      </c>
      <c r="F251" s="822" t="s">
        <v>2408</v>
      </c>
      <c r="G251" s="822" t="s">
        <v>2698</v>
      </c>
      <c r="H251" s="822" t="s">
        <v>329</v>
      </c>
      <c r="I251" s="822" t="s">
        <v>2856</v>
      </c>
      <c r="J251" s="822" t="s">
        <v>923</v>
      </c>
      <c r="K251" s="822" t="s">
        <v>2097</v>
      </c>
      <c r="L251" s="825">
        <v>49.08</v>
      </c>
      <c r="M251" s="825">
        <v>49.08</v>
      </c>
      <c r="N251" s="822">
        <v>1</v>
      </c>
      <c r="O251" s="826">
        <v>1</v>
      </c>
      <c r="P251" s="825">
        <v>49.08</v>
      </c>
      <c r="Q251" s="827">
        <v>1</v>
      </c>
      <c r="R251" s="822">
        <v>1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7</v>
      </c>
      <c r="B252" s="822" t="s">
        <v>2407</v>
      </c>
      <c r="C252" s="822" t="s">
        <v>2411</v>
      </c>
      <c r="D252" s="823" t="s">
        <v>3781</v>
      </c>
      <c r="E252" s="824" t="s">
        <v>2455</v>
      </c>
      <c r="F252" s="822" t="s">
        <v>2408</v>
      </c>
      <c r="G252" s="822" t="s">
        <v>2462</v>
      </c>
      <c r="H252" s="822" t="s">
        <v>673</v>
      </c>
      <c r="I252" s="822" t="s">
        <v>2129</v>
      </c>
      <c r="J252" s="822" t="s">
        <v>2130</v>
      </c>
      <c r="K252" s="822" t="s">
        <v>2131</v>
      </c>
      <c r="L252" s="825">
        <v>119.7</v>
      </c>
      <c r="M252" s="825">
        <v>478.8</v>
      </c>
      <c r="N252" s="822">
        <v>4</v>
      </c>
      <c r="O252" s="826">
        <v>2</v>
      </c>
      <c r="P252" s="825">
        <v>478.8</v>
      </c>
      <c r="Q252" s="827">
        <v>1</v>
      </c>
      <c r="R252" s="822">
        <v>4</v>
      </c>
      <c r="S252" s="827">
        <v>1</v>
      </c>
      <c r="T252" s="826">
        <v>2</v>
      </c>
      <c r="U252" s="828">
        <v>1</v>
      </c>
    </row>
    <row r="253" spans="1:21" ht="14.45" customHeight="1" x14ac:dyDescent="0.2">
      <c r="A253" s="821">
        <v>7</v>
      </c>
      <c r="B253" s="822" t="s">
        <v>2407</v>
      </c>
      <c r="C253" s="822" t="s">
        <v>2411</v>
      </c>
      <c r="D253" s="823" t="s">
        <v>3781</v>
      </c>
      <c r="E253" s="824" t="s">
        <v>2455</v>
      </c>
      <c r="F253" s="822" t="s">
        <v>2408</v>
      </c>
      <c r="G253" s="822" t="s">
        <v>2942</v>
      </c>
      <c r="H253" s="822" t="s">
        <v>329</v>
      </c>
      <c r="I253" s="822" t="s">
        <v>2943</v>
      </c>
      <c r="J253" s="822" t="s">
        <v>2944</v>
      </c>
      <c r="K253" s="822" t="s">
        <v>2945</v>
      </c>
      <c r="L253" s="825">
        <v>38.56</v>
      </c>
      <c r="M253" s="825">
        <v>38.56</v>
      </c>
      <c r="N253" s="822">
        <v>1</v>
      </c>
      <c r="O253" s="826">
        <v>1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7</v>
      </c>
      <c r="B254" s="822" t="s">
        <v>2407</v>
      </c>
      <c r="C254" s="822" t="s">
        <v>2411</v>
      </c>
      <c r="D254" s="823" t="s">
        <v>3781</v>
      </c>
      <c r="E254" s="824" t="s">
        <v>2447</v>
      </c>
      <c r="F254" s="822" t="s">
        <v>2408</v>
      </c>
      <c r="G254" s="822" t="s">
        <v>2946</v>
      </c>
      <c r="H254" s="822" t="s">
        <v>673</v>
      </c>
      <c r="I254" s="822" t="s">
        <v>2276</v>
      </c>
      <c r="J254" s="822" t="s">
        <v>838</v>
      </c>
      <c r="K254" s="822" t="s">
        <v>2277</v>
      </c>
      <c r="L254" s="825">
        <v>160.03</v>
      </c>
      <c r="M254" s="825">
        <v>480.09000000000003</v>
      </c>
      <c r="N254" s="822">
        <v>3</v>
      </c>
      <c r="O254" s="826">
        <v>3</v>
      </c>
      <c r="P254" s="825">
        <v>480.09000000000003</v>
      </c>
      <c r="Q254" s="827">
        <v>1</v>
      </c>
      <c r="R254" s="822">
        <v>3</v>
      </c>
      <c r="S254" s="827">
        <v>1</v>
      </c>
      <c r="T254" s="826">
        <v>3</v>
      </c>
      <c r="U254" s="828">
        <v>1</v>
      </c>
    </row>
    <row r="255" spans="1:21" ht="14.45" customHeight="1" x14ac:dyDescent="0.2">
      <c r="A255" s="821">
        <v>7</v>
      </c>
      <c r="B255" s="822" t="s">
        <v>2407</v>
      </c>
      <c r="C255" s="822" t="s">
        <v>2411</v>
      </c>
      <c r="D255" s="823" t="s">
        <v>3781</v>
      </c>
      <c r="E255" s="824" t="s">
        <v>2447</v>
      </c>
      <c r="F255" s="822" t="s">
        <v>2408</v>
      </c>
      <c r="G255" s="822" t="s">
        <v>2541</v>
      </c>
      <c r="H255" s="822" t="s">
        <v>329</v>
      </c>
      <c r="I255" s="822" t="s">
        <v>2947</v>
      </c>
      <c r="J255" s="822" t="s">
        <v>2543</v>
      </c>
      <c r="K255" s="822" t="s">
        <v>2948</v>
      </c>
      <c r="L255" s="825">
        <v>29.39</v>
      </c>
      <c r="M255" s="825">
        <v>29.39</v>
      </c>
      <c r="N255" s="822">
        <v>1</v>
      </c>
      <c r="O255" s="826">
        <v>1</v>
      </c>
      <c r="P255" s="825">
        <v>29.39</v>
      </c>
      <c r="Q255" s="827">
        <v>1</v>
      </c>
      <c r="R255" s="822">
        <v>1</v>
      </c>
      <c r="S255" s="827">
        <v>1</v>
      </c>
      <c r="T255" s="826">
        <v>1</v>
      </c>
      <c r="U255" s="828">
        <v>1</v>
      </c>
    </row>
    <row r="256" spans="1:21" ht="14.45" customHeight="1" x14ac:dyDescent="0.2">
      <c r="A256" s="821">
        <v>7</v>
      </c>
      <c r="B256" s="822" t="s">
        <v>2407</v>
      </c>
      <c r="C256" s="822" t="s">
        <v>2411</v>
      </c>
      <c r="D256" s="823" t="s">
        <v>3781</v>
      </c>
      <c r="E256" s="824" t="s">
        <v>2447</v>
      </c>
      <c r="F256" s="822" t="s">
        <v>2408</v>
      </c>
      <c r="G256" s="822" t="s">
        <v>2553</v>
      </c>
      <c r="H256" s="822" t="s">
        <v>329</v>
      </c>
      <c r="I256" s="822" t="s">
        <v>2826</v>
      </c>
      <c r="J256" s="822" t="s">
        <v>2555</v>
      </c>
      <c r="K256" s="822" t="s">
        <v>815</v>
      </c>
      <c r="L256" s="825">
        <v>96.04</v>
      </c>
      <c r="M256" s="825">
        <v>96.04</v>
      </c>
      <c r="N256" s="822">
        <v>1</v>
      </c>
      <c r="O256" s="826">
        <v>1</v>
      </c>
      <c r="P256" s="825">
        <v>96.04</v>
      </c>
      <c r="Q256" s="827">
        <v>1</v>
      </c>
      <c r="R256" s="822">
        <v>1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7</v>
      </c>
      <c r="B257" s="822" t="s">
        <v>2407</v>
      </c>
      <c r="C257" s="822" t="s">
        <v>2411</v>
      </c>
      <c r="D257" s="823" t="s">
        <v>3781</v>
      </c>
      <c r="E257" s="824" t="s">
        <v>2447</v>
      </c>
      <c r="F257" s="822" t="s">
        <v>2408</v>
      </c>
      <c r="G257" s="822" t="s">
        <v>2620</v>
      </c>
      <c r="H257" s="822" t="s">
        <v>329</v>
      </c>
      <c r="I257" s="822" t="s">
        <v>2621</v>
      </c>
      <c r="J257" s="822" t="s">
        <v>1297</v>
      </c>
      <c r="K257" s="822" t="s">
        <v>1640</v>
      </c>
      <c r="L257" s="825">
        <v>42.08</v>
      </c>
      <c r="M257" s="825">
        <v>84.16</v>
      </c>
      <c r="N257" s="822">
        <v>2</v>
      </c>
      <c r="O257" s="826">
        <v>2</v>
      </c>
      <c r="P257" s="825">
        <v>84.16</v>
      </c>
      <c r="Q257" s="827">
        <v>1</v>
      </c>
      <c r="R257" s="822">
        <v>2</v>
      </c>
      <c r="S257" s="827">
        <v>1</v>
      </c>
      <c r="T257" s="826">
        <v>2</v>
      </c>
      <c r="U257" s="828">
        <v>1</v>
      </c>
    </row>
    <row r="258" spans="1:21" ht="14.45" customHeight="1" x14ac:dyDescent="0.2">
      <c r="A258" s="821">
        <v>7</v>
      </c>
      <c r="B258" s="822" t="s">
        <v>2407</v>
      </c>
      <c r="C258" s="822" t="s">
        <v>2411</v>
      </c>
      <c r="D258" s="823" t="s">
        <v>3781</v>
      </c>
      <c r="E258" s="824" t="s">
        <v>2447</v>
      </c>
      <c r="F258" s="822" t="s">
        <v>2408</v>
      </c>
      <c r="G258" s="822" t="s">
        <v>2804</v>
      </c>
      <c r="H258" s="822" t="s">
        <v>673</v>
      </c>
      <c r="I258" s="822" t="s">
        <v>2805</v>
      </c>
      <c r="J258" s="822" t="s">
        <v>2806</v>
      </c>
      <c r="K258" s="822" t="s">
        <v>2807</v>
      </c>
      <c r="L258" s="825">
        <v>1771.84</v>
      </c>
      <c r="M258" s="825">
        <v>3543.68</v>
      </c>
      <c r="N258" s="822">
        <v>2</v>
      </c>
      <c r="O258" s="826">
        <v>1</v>
      </c>
      <c r="P258" s="825">
        <v>3543.68</v>
      </c>
      <c r="Q258" s="827">
        <v>1</v>
      </c>
      <c r="R258" s="822">
        <v>2</v>
      </c>
      <c r="S258" s="827">
        <v>1</v>
      </c>
      <c r="T258" s="826">
        <v>1</v>
      </c>
      <c r="U258" s="828">
        <v>1</v>
      </c>
    </row>
    <row r="259" spans="1:21" ht="14.45" customHeight="1" x14ac:dyDescent="0.2">
      <c r="A259" s="821">
        <v>7</v>
      </c>
      <c r="B259" s="822" t="s">
        <v>2407</v>
      </c>
      <c r="C259" s="822" t="s">
        <v>2411</v>
      </c>
      <c r="D259" s="823" t="s">
        <v>3781</v>
      </c>
      <c r="E259" s="824" t="s">
        <v>2447</v>
      </c>
      <c r="F259" s="822" t="s">
        <v>2408</v>
      </c>
      <c r="G259" s="822" t="s">
        <v>2644</v>
      </c>
      <c r="H259" s="822" t="s">
        <v>673</v>
      </c>
      <c r="I259" s="822" t="s">
        <v>2110</v>
      </c>
      <c r="J259" s="822" t="s">
        <v>1419</v>
      </c>
      <c r="K259" s="822" t="s">
        <v>2111</v>
      </c>
      <c r="L259" s="825">
        <v>154.36000000000001</v>
      </c>
      <c r="M259" s="825">
        <v>154.36000000000001</v>
      </c>
      <c r="N259" s="822">
        <v>1</v>
      </c>
      <c r="O259" s="826">
        <v>1</v>
      </c>
      <c r="P259" s="825">
        <v>154.36000000000001</v>
      </c>
      <c r="Q259" s="827">
        <v>1</v>
      </c>
      <c r="R259" s="822">
        <v>1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7</v>
      </c>
      <c r="B260" s="822" t="s">
        <v>2407</v>
      </c>
      <c r="C260" s="822" t="s">
        <v>2411</v>
      </c>
      <c r="D260" s="823" t="s">
        <v>3781</v>
      </c>
      <c r="E260" s="824" t="s">
        <v>2447</v>
      </c>
      <c r="F260" s="822" t="s">
        <v>2409</v>
      </c>
      <c r="G260" s="822" t="s">
        <v>2649</v>
      </c>
      <c r="H260" s="822" t="s">
        <v>329</v>
      </c>
      <c r="I260" s="822" t="s">
        <v>2949</v>
      </c>
      <c r="J260" s="822" t="s">
        <v>2651</v>
      </c>
      <c r="K260" s="822"/>
      <c r="L260" s="825">
        <v>0</v>
      </c>
      <c r="M260" s="825">
        <v>0</v>
      </c>
      <c r="N260" s="822">
        <v>1</v>
      </c>
      <c r="O260" s="826">
        <v>1</v>
      </c>
      <c r="P260" s="825">
        <v>0</v>
      </c>
      <c r="Q260" s="827"/>
      <c r="R260" s="822">
        <v>1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7</v>
      </c>
      <c r="B261" s="822" t="s">
        <v>2407</v>
      </c>
      <c r="C261" s="822" t="s">
        <v>2411</v>
      </c>
      <c r="D261" s="823" t="s">
        <v>3781</v>
      </c>
      <c r="E261" s="824" t="s">
        <v>2460</v>
      </c>
      <c r="F261" s="822" t="s">
        <v>2408</v>
      </c>
      <c r="G261" s="822" t="s">
        <v>2541</v>
      </c>
      <c r="H261" s="822" t="s">
        <v>329</v>
      </c>
      <c r="I261" s="822" t="s">
        <v>2947</v>
      </c>
      <c r="J261" s="822" t="s">
        <v>2543</v>
      </c>
      <c r="K261" s="822" t="s">
        <v>2948</v>
      </c>
      <c r="L261" s="825">
        <v>29.39</v>
      </c>
      <c r="M261" s="825">
        <v>29.39</v>
      </c>
      <c r="N261" s="822">
        <v>1</v>
      </c>
      <c r="O261" s="826">
        <v>0.5</v>
      </c>
      <c r="P261" s="825">
        <v>29.39</v>
      </c>
      <c r="Q261" s="827">
        <v>1</v>
      </c>
      <c r="R261" s="822">
        <v>1</v>
      </c>
      <c r="S261" s="827">
        <v>1</v>
      </c>
      <c r="T261" s="826">
        <v>0.5</v>
      </c>
      <c r="U261" s="828">
        <v>1</v>
      </c>
    </row>
    <row r="262" spans="1:21" ht="14.45" customHeight="1" x14ac:dyDescent="0.2">
      <c r="A262" s="821">
        <v>7</v>
      </c>
      <c r="B262" s="822" t="s">
        <v>2407</v>
      </c>
      <c r="C262" s="822" t="s">
        <v>2411</v>
      </c>
      <c r="D262" s="823" t="s">
        <v>3781</v>
      </c>
      <c r="E262" s="824" t="s">
        <v>2460</v>
      </c>
      <c r="F262" s="822" t="s">
        <v>2408</v>
      </c>
      <c r="G262" s="822" t="s">
        <v>2950</v>
      </c>
      <c r="H262" s="822" t="s">
        <v>329</v>
      </c>
      <c r="I262" s="822" t="s">
        <v>2951</v>
      </c>
      <c r="J262" s="822" t="s">
        <v>2952</v>
      </c>
      <c r="K262" s="822" t="s">
        <v>2953</v>
      </c>
      <c r="L262" s="825">
        <v>370.51</v>
      </c>
      <c r="M262" s="825">
        <v>370.51</v>
      </c>
      <c r="N262" s="822">
        <v>1</v>
      </c>
      <c r="O262" s="826">
        <v>1</v>
      </c>
      <c r="P262" s="825">
        <v>370.51</v>
      </c>
      <c r="Q262" s="827">
        <v>1</v>
      </c>
      <c r="R262" s="822">
        <v>1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7</v>
      </c>
      <c r="B263" s="822" t="s">
        <v>2407</v>
      </c>
      <c r="C263" s="822" t="s">
        <v>2411</v>
      </c>
      <c r="D263" s="823" t="s">
        <v>3781</v>
      </c>
      <c r="E263" s="824" t="s">
        <v>2460</v>
      </c>
      <c r="F263" s="822" t="s">
        <v>2408</v>
      </c>
      <c r="G263" s="822" t="s">
        <v>2950</v>
      </c>
      <c r="H263" s="822" t="s">
        <v>329</v>
      </c>
      <c r="I263" s="822" t="s">
        <v>2954</v>
      </c>
      <c r="J263" s="822" t="s">
        <v>2952</v>
      </c>
      <c r="K263" s="822" t="s">
        <v>2955</v>
      </c>
      <c r="L263" s="825">
        <v>175.97</v>
      </c>
      <c r="M263" s="825">
        <v>175.97</v>
      </c>
      <c r="N263" s="822">
        <v>1</v>
      </c>
      <c r="O263" s="826">
        <v>0.5</v>
      </c>
      <c r="P263" s="825">
        <v>175.97</v>
      </c>
      <c r="Q263" s="827">
        <v>1</v>
      </c>
      <c r="R263" s="822">
        <v>1</v>
      </c>
      <c r="S263" s="827">
        <v>1</v>
      </c>
      <c r="T263" s="826">
        <v>0.5</v>
      </c>
      <c r="U263" s="828">
        <v>1</v>
      </c>
    </row>
    <row r="264" spans="1:21" ht="14.45" customHeight="1" x14ac:dyDescent="0.2">
      <c r="A264" s="821">
        <v>7</v>
      </c>
      <c r="B264" s="822" t="s">
        <v>2407</v>
      </c>
      <c r="C264" s="822" t="s">
        <v>2411</v>
      </c>
      <c r="D264" s="823" t="s">
        <v>3781</v>
      </c>
      <c r="E264" s="824" t="s">
        <v>2460</v>
      </c>
      <c r="F264" s="822" t="s">
        <v>2408</v>
      </c>
      <c r="G264" s="822" t="s">
        <v>2539</v>
      </c>
      <c r="H264" s="822" t="s">
        <v>329</v>
      </c>
      <c r="I264" s="822" t="s">
        <v>2540</v>
      </c>
      <c r="J264" s="822" t="s">
        <v>1089</v>
      </c>
      <c r="K264" s="822" t="s">
        <v>1090</v>
      </c>
      <c r="L264" s="825">
        <v>121.92</v>
      </c>
      <c r="M264" s="825">
        <v>1097.28</v>
      </c>
      <c r="N264" s="822">
        <v>9</v>
      </c>
      <c r="O264" s="826">
        <v>4</v>
      </c>
      <c r="P264" s="825">
        <v>609.6</v>
      </c>
      <c r="Q264" s="827">
        <v>0.55555555555555558</v>
      </c>
      <c r="R264" s="822">
        <v>5</v>
      </c>
      <c r="S264" s="827">
        <v>0.55555555555555558</v>
      </c>
      <c r="T264" s="826">
        <v>2</v>
      </c>
      <c r="U264" s="828">
        <v>0.5</v>
      </c>
    </row>
    <row r="265" spans="1:21" ht="14.45" customHeight="1" x14ac:dyDescent="0.2">
      <c r="A265" s="821">
        <v>7</v>
      </c>
      <c r="B265" s="822" t="s">
        <v>2407</v>
      </c>
      <c r="C265" s="822" t="s">
        <v>2411</v>
      </c>
      <c r="D265" s="823" t="s">
        <v>3781</v>
      </c>
      <c r="E265" s="824" t="s">
        <v>2422</v>
      </c>
      <c r="F265" s="822" t="s">
        <v>2408</v>
      </c>
      <c r="G265" s="822" t="s">
        <v>2956</v>
      </c>
      <c r="H265" s="822" t="s">
        <v>329</v>
      </c>
      <c r="I265" s="822" t="s">
        <v>2957</v>
      </c>
      <c r="J265" s="822" t="s">
        <v>1693</v>
      </c>
      <c r="K265" s="822" t="s">
        <v>1694</v>
      </c>
      <c r="L265" s="825">
        <v>80.53</v>
      </c>
      <c r="M265" s="825">
        <v>322.12</v>
      </c>
      <c r="N265" s="822">
        <v>4</v>
      </c>
      <c r="O265" s="826">
        <v>2</v>
      </c>
      <c r="P265" s="825">
        <v>322.12</v>
      </c>
      <c r="Q265" s="827">
        <v>1</v>
      </c>
      <c r="R265" s="822">
        <v>4</v>
      </c>
      <c r="S265" s="827">
        <v>1</v>
      </c>
      <c r="T265" s="826">
        <v>2</v>
      </c>
      <c r="U265" s="828">
        <v>1</v>
      </c>
    </row>
    <row r="266" spans="1:21" ht="14.45" customHeight="1" x14ac:dyDescent="0.2">
      <c r="A266" s="821">
        <v>7</v>
      </c>
      <c r="B266" s="822" t="s">
        <v>2407</v>
      </c>
      <c r="C266" s="822" t="s">
        <v>2411</v>
      </c>
      <c r="D266" s="823" t="s">
        <v>3781</v>
      </c>
      <c r="E266" s="824" t="s">
        <v>2423</v>
      </c>
      <c r="F266" s="822" t="s">
        <v>2408</v>
      </c>
      <c r="G266" s="822" t="s">
        <v>2958</v>
      </c>
      <c r="H266" s="822" t="s">
        <v>329</v>
      </c>
      <c r="I266" s="822" t="s">
        <v>2959</v>
      </c>
      <c r="J266" s="822" t="s">
        <v>2960</v>
      </c>
      <c r="K266" s="822" t="s">
        <v>2961</v>
      </c>
      <c r="L266" s="825">
        <v>199.15</v>
      </c>
      <c r="M266" s="825">
        <v>199.15</v>
      </c>
      <c r="N266" s="822">
        <v>1</v>
      </c>
      <c r="O266" s="826">
        <v>0.5</v>
      </c>
      <c r="P266" s="825">
        <v>199.15</v>
      </c>
      <c r="Q266" s="827">
        <v>1</v>
      </c>
      <c r="R266" s="822">
        <v>1</v>
      </c>
      <c r="S266" s="827">
        <v>1</v>
      </c>
      <c r="T266" s="826">
        <v>0.5</v>
      </c>
      <c r="U266" s="828">
        <v>1</v>
      </c>
    </row>
    <row r="267" spans="1:21" ht="14.45" customHeight="1" x14ac:dyDescent="0.2">
      <c r="A267" s="821">
        <v>7</v>
      </c>
      <c r="B267" s="822" t="s">
        <v>2407</v>
      </c>
      <c r="C267" s="822" t="s">
        <v>2411</v>
      </c>
      <c r="D267" s="823" t="s">
        <v>3781</v>
      </c>
      <c r="E267" s="824" t="s">
        <v>2423</v>
      </c>
      <c r="F267" s="822" t="s">
        <v>2408</v>
      </c>
      <c r="G267" s="822" t="s">
        <v>2962</v>
      </c>
      <c r="H267" s="822" t="s">
        <v>329</v>
      </c>
      <c r="I267" s="822" t="s">
        <v>2963</v>
      </c>
      <c r="J267" s="822" t="s">
        <v>2964</v>
      </c>
      <c r="K267" s="822" t="s">
        <v>2965</v>
      </c>
      <c r="L267" s="825">
        <v>17.239999999999998</v>
      </c>
      <c r="M267" s="825">
        <v>17.239999999999998</v>
      </c>
      <c r="N267" s="822">
        <v>1</v>
      </c>
      <c r="O267" s="826">
        <v>0.5</v>
      </c>
      <c r="P267" s="825">
        <v>17.239999999999998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7</v>
      </c>
      <c r="B268" s="822" t="s">
        <v>2407</v>
      </c>
      <c r="C268" s="822" t="s">
        <v>2411</v>
      </c>
      <c r="D268" s="823" t="s">
        <v>3781</v>
      </c>
      <c r="E268" s="824" t="s">
        <v>2423</v>
      </c>
      <c r="F268" s="822" t="s">
        <v>2408</v>
      </c>
      <c r="G268" s="822" t="s">
        <v>2966</v>
      </c>
      <c r="H268" s="822" t="s">
        <v>329</v>
      </c>
      <c r="I268" s="822" t="s">
        <v>2967</v>
      </c>
      <c r="J268" s="822" t="s">
        <v>2968</v>
      </c>
      <c r="K268" s="822" t="s">
        <v>2969</v>
      </c>
      <c r="L268" s="825">
        <v>0</v>
      </c>
      <c r="M268" s="825">
        <v>0</v>
      </c>
      <c r="N268" s="822">
        <v>1</v>
      </c>
      <c r="O268" s="826">
        <v>0.5</v>
      </c>
      <c r="P268" s="825">
        <v>0</v>
      </c>
      <c r="Q268" s="827"/>
      <c r="R268" s="822">
        <v>1</v>
      </c>
      <c r="S268" s="827">
        <v>1</v>
      </c>
      <c r="T268" s="826">
        <v>0.5</v>
      </c>
      <c r="U268" s="828">
        <v>1</v>
      </c>
    </row>
    <row r="269" spans="1:21" ht="14.45" customHeight="1" x14ac:dyDescent="0.2">
      <c r="A269" s="821">
        <v>7</v>
      </c>
      <c r="B269" s="822" t="s">
        <v>2407</v>
      </c>
      <c r="C269" s="822" t="s">
        <v>2411</v>
      </c>
      <c r="D269" s="823" t="s">
        <v>3781</v>
      </c>
      <c r="E269" s="824" t="s">
        <v>2423</v>
      </c>
      <c r="F269" s="822" t="s">
        <v>2408</v>
      </c>
      <c r="G269" s="822" t="s">
        <v>2966</v>
      </c>
      <c r="H269" s="822" t="s">
        <v>329</v>
      </c>
      <c r="I269" s="822" t="s">
        <v>2970</v>
      </c>
      <c r="J269" s="822" t="s">
        <v>2971</v>
      </c>
      <c r="K269" s="822" t="s">
        <v>2972</v>
      </c>
      <c r="L269" s="825">
        <v>0</v>
      </c>
      <c r="M269" s="825">
        <v>0</v>
      </c>
      <c r="N269" s="822">
        <v>1</v>
      </c>
      <c r="O269" s="826">
        <v>1</v>
      </c>
      <c r="P269" s="825">
        <v>0</v>
      </c>
      <c r="Q269" s="827"/>
      <c r="R269" s="822">
        <v>1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7</v>
      </c>
      <c r="B270" s="822" t="s">
        <v>2407</v>
      </c>
      <c r="C270" s="822" t="s">
        <v>2411</v>
      </c>
      <c r="D270" s="823" t="s">
        <v>3781</v>
      </c>
      <c r="E270" s="824" t="s">
        <v>2423</v>
      </c>
      <c r="F270" s="822" t="s">
        <v>2408</v>
      </c>
      <c r="G270" s="822" t="s">
        <v>2469</v>
      </c>
      <c r="H270" s="822" t="s">
        <v>329</v>
      </c>
      <c r="I270" s="822" t="s">
        <v>2470</v>
      </c>
      <c r="J270" s="822" t="s">
        <v>2471</v>
      </c>
      <c r="K270" s="822" t="s">
        <v>2472</v>
      </c>
      <c r="L270" s="825">
        <v>176.32</v>
      </c>
      <c r="M270" s="825">
        <v>176.32</v>
      </c>
      <c r="N270" s="822">
        <v>1</v>
      </c>
      <c r="O270" s="826">
        <v>1</v>
      </c>
      <c r="P270" s="825">
        <v>176.32</v>
      </c>
      <c r="Q270" s="827">
        <v>1</v>
      </c>
      <c r="R270" s="822">
        <v>1</v>
      </c>
      <c r="S270" s="827">
        <v>1</v>
      </c>
      <c r="T270" s="826">
        <v>1</v>
      </c>
      <c r="U270" s="828">
        <v>1</v>
      </c>
    </row>
    <row r="271" spans="1:21" ht="14.45" customHeight="1" x14ac:dyDescent="0.2">
      <c r="A271" s="821">
        <v>7</v>
      </c>
      <c r="B271" s="822" t="s">
        <v>2407</v>
      </c>
      <c r="C271" s="822" t="s">
        <v>2411</v>
      </c>
      <c r="D271" s="823" t="s">
        <v>3781</v>
      </c>
      <c r="E271" s="824" t="s">
        <v>2423</v>
      </c>
      <c r="F271" s="822" t="s">
        <v>2408</v>
      </c>
      <c r="G271" s="822" t="s">
        <v>2611</v>
      </c>
      <c r="H271" s="822" t="s">
        <v>329</v>
      </c>
      <c r="I271" s="822" t="s">
        <v>2888</v>
      </c>
      <c r="J271" s="822" t="s">
        <v>2889</v>
      </c>
      <c r="K271" s="822" t="s">
        <v>2890</v>
      </c>
      <c r="L271" s="825">
        <v>205.84</v>
      </c>
      <c r="M271" s="825">
        <v>205.84</v>
      </c>
      <c r="N271" s="822">
        <v>1</v>
      </c>
      <c r="O271" s="826">
        <v>1</v>
      </c>
      <c r="P271" s="825">
        <v>205.84</v>
      </c>
      <c r="Q271" s="827">
        <v>1</v>
      </c>
      <c r="R271" s="822">
        <v>1</v>
      </c>
      <c r="S271" s="827">
        <v>1</v>
      </c>
      <c r="T271" s="826">
        <v>1</v>
      </c>
      <c r="U271" s="828">
        <v>1</v>
      </c>
    </row>
    <row r="272" spans="1:21" ht="14.45" customHeight="1" x14ac:dyDescent="0.2">
      <c r="A272" s="821">
        <v>7</v>
      </c>
      <c r="B272" s="822" t="s">
        <v>2407</v>
      </c>
      <c r="C272" s="822" t="s">
        <v>2411</v>
      </c>
      <c r="D272" s="823" t="s">
        <v>3781</v>
      </c>
      <c r="E272" s="824" t="s">
        <v>2423</v>
      </c>
      <c r="F272" s="822" t="s">
        <v>2408</v>
      </c>
      <c r="G272" s="822" t="s">
        <v>2973</v>
      </c>
      <c r="H272" s="822" t="s">
        <v>329</v>
      </c>
      <c r="I272" s="822" t="s">
        <v>2974</v>
      </c>
      <c r="J272" s="822" t="s">
        <v>2975</v>
      </c>
      <c r="K272" s="822" t="s">
        <v>2976</v>
      </c>
      <c r="L272" s="825">
        <v>54.43</v>
      </c>
      <c r="M272" s="825">
        <v>54.43</v>
      </c>
      <c r="N272" s="822">
        <v>1</v>
      </c>
      <c r="O272" s="826">
        <v>0.5</v>
      </c>
      <c r="P272" s="825">
        <v>54.43</v>
      </c>
      <c r="Q272" s="827">
        <v>1</v>
      </c>
      <c r="R272" s="822">
        <v>1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7</v>
      </c>
      <c r="B273" s="822" t="s">
        <v>2407</v>
      </c>
      <c r="C273" s="822" t="s">
        <v>2411</v>
      </c>
      <c r="D273" s="823" t="s">
        <v>3781</v>
      </c>
      <c r="E273" s="824" t="s">
        <v>2458</v>
      </c>
      <c r="F273" s="822" t="s">
        <v>2408</v>
      </c>
      <c r="G273" s="822" t="s">
        <v>2977</v>
      </c>
      <c r="H273" s="822" t="s">
        <v>329</v>
      </c>
      <c r="I273" s="822" t="s">
        <v>2978</v>
      </c>
      <c r="J273" s="822" t="s">
        <v>2979</v>
      </c>
      <c r="K273" s="822" t="s">
        <v>2980</v>
      </c>
      <c r="L273" s="825">
        <v>51.71</v>
      </c>
      <c r="M273" s="825">
        <v>51.71</v>
      </c>
      <c r="N273" s="822">
        <v>1</v>
      </c>
      <c r="O273" s="826"/>
      <c r="P273" s="825"/>
      <c r="Q273" s="827">
        <v>0</v>
      </c>
      <c r="R273" s="822"/>
      <c r="S273" s="827">
        <v>0</v>
      </c>
      <c r="T273" s="826"/>
      <c r="U273" s="828"/>
    </row>
    <row r="274" spans="1:21" ht="14.45" customHeight="1" x14ac:dyDescent="0.2">
      <c r="A274" s="821">
        <v>7</v>
      </c>
      <c r="B274" s="822" t="s">
        <v>2407</v>
      </c>
      <c r="C274" s="822" t="s">
        <v>2411</v>
      </c>
      <c r="D274" s="823" t="s">
        <v>3781</v>
      </c>
      <c r="E274" s="824" t="s">
        <v>2458</v>
      </c>
      <c r="F274" s="822" t="s">
        <v>2408</v>
      </c>
      <c r="G274" s="822" t="s">
        <v>2539</v>
      </c>
      <c r="H274" s="822" t="s">
        <v>329</v>
      </c>
      <c r="I274" s="822" t="s">
        <v>2540</v>
      </c>
      <c r="J274" s="822" t="s">
        <v>1089</v>
      </c>
      <c r="K274" s="822" t="s">
        <v>1090</v>
      </c>
      <c r="L274" s="825">
        <v>121.92</v>
      </c>
      <c r="M274" s="825">
        <v>121.92</v>
      </c>
      <c r="N274" s="822">
        <v>1</v>
      </c>
      <c r="O274" s="826">
        <v>1</v>
      </c>
      <c r="P274" s="825">
        <v>121.92</v>
      </c>
      <c r="Q274" s="827">
        <v>1</v>
      </c>
      <c r="R274" s="822">
        <v>1</v>
      </c>
      <c r="S274" s="827">
        <v>1</v>
      </c>
      <c r="T274" s="826">
        <v>1</v>
      </c>
      <c r="U274" s="828">
        <v>1</v>
      </c>
    </row>
    <row r="275" spans="1:21" ht="14.45" customHeight="1" x14ac:dyDescent="0.2">
      <c r="A275" s="821">
        <v>7</v>
      </c>
      <c r="B275" s="822" t="s">
        <v>2407</v>
      </c>
      <c r="C275" s="822" t="s">
        <v>2411</v>
      </c>
      <c r="D275" s="823" t="s">
        <v>3781</v>
      </c>
      <c r="E275" s="824" t="s">
        <v>2442</v>
      </c>
      <c r="F275" s="822" t="s">
        <v>2408</v>
      </c>
      <c r="G275" s="822" t="s">
        <v>2541</v>
      </c>
      <c r="H275" s="822" t="s">
        <v>329</v>
      </c>
      <c r="I275" s="822" t="s">
        <v>2947</v>
      </c>
      <c r="J275" s="822" t="s">
        <v>2543</v>
      </c>
      <c r="K275" s="822" t="s">
        <v>2948</v>
      </c>
      <c r="L275" s="825">
        <v>29.39</v>
      </c>
      <c r="M275" s="825">
        <v>29.39</v>
      </c>
      <c r="N275" s="822">
        <v>1</v>
      </c>
      <c r="O275" s="826">
        <v>1</v>
      </c>
      <c r="P275" s="825">
        <v>29.39</v>
      </c>
      <c r="Q275" s="827">
        <v>1</v>
      </c>
      <c r="R275" s="822">
        <v>1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7</v>
      </c>
      <c r="B276" s="822" t="s">
        <v>2407</v>
      </c>
      <c r="C276" s="822" t="s">
        <v>2411</v>
      </c>
      <c r="D276" s="823" t="s">
        <v>3781</v>
      </c>
      <c r="E276" s="824" t="s">
        <v>2442</v>
      </c>
      <c r="F276" s="822" t="s">
        <v>2408</v>
      </c>
      <c r="G276" s="822" t="s">
        <v>2694</v>
      </c>
      <c r="H276" s="822" t="s">
        <v>329</v>
      </c>
      <c r="I276" s="822" t="s">
        <v>2695</v>
      </c>
      <c r="J276" s="822" t="s">
        <v>1170</v>
      </c>
      <c r="K276" s="822" t="s">
        <v>2696</v>
      </c>
      <c r="L276" s="825">
        <v>0</v>
      </c>
      <c r="M276" s="825">
        <v>0</v>
      </c>
      <c r="N276" s="822">
        <v>1</v>
      </c>
      <c r="O276" s="826">
        <v>1</v>
      </c>
      <c r="P276" s="825">
        <v>0</v>
      </c>
      <c r="Q276" s="827"/>
      <c r="R276" s="822">
        <v>1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7</v>
      </c>
      <c r="B277" s="822" t="s">
        <v>2407</v>
      </c>
      <c r="C277" s="822" t="s">
        <v>2411</v>
      </c>
      <c r="D277" s="823" t="s">
        <v>3781</v>
      </c>
      <c r="E277" s="824" t="s">
        <v>2442</v>
      </c>
      <c r="F277" s="822" t="s">
        <v>2408</v>
      </c>
      <c r="G277" s="822" t="s">
        <v>2589</v>
      </c>
      <c r="H277" s="822" t="s">
        <v>329</v>
      </c>
      <c r="I277" s="822" t="s">
        <v>2590</v>
      </c>
      <c r="J277" s="822" t="s">
        <v>876</v>
      </c>
      <c r="K277" s="822" t="s">
        <v>2591</v>
      </c>
      <c r="L277" s="825">
        <v>25.53</v>
      </c>
      <c r="M277" s="825">
        <v>25.53</v>
      </c>
      <c r="N277" s="822">
        <v>1</v>
      </c>
      <c r="O277" s="826">
        <v>1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7</v>
      </c>
      <c r="B278" s="822" t="s">
        <v>2407</v>
      </c>
      <c r="C278" s="822" t="s">
        <v>2411</v>
      </c>
      <c r="D278" s="823" t="s">
        <v>3781</v>
      </c>
      <c r="E278" s="824" t="s">
        <v>2442</v>
      </c>
      <c r="F278" s="822" t="s">
        <v>2408</v>
      </c>
      <c r="G278" s="822" t="s">
        <v>2499</v>
      </c>
      <c r="H278" s="822" t="s">
        <v>329</v>
      </c>
      <c r="I278" s="822" t="s">
        <v>2500</v>
      </c>
      <c r="J278" s="822" t="s">
        <v>2501</v>
      </c>
      <c r="K278" s="822" t="s">
        <v>2502</v>
      </c>
      <c r="L278" s="825">
        <v>73.150000000000006</v>
      </c>
      <c r="M278" s="825">
        <v>219.45000000000002</v>
      </c>
      <c r="N278" s="822">
        <v>3</v>
      </c>
      <c r="O278" s="826">
        <v>1</v>
      </c>
      <c r="P278" s="825">
        <v>219.45000000000002</v>
      </c>
      <c r="Q278" s="827">
        <v>1</v>
      </c>
      <c r="R278" s="822">
        <v>3</v>
      </c>
      <c r="S278" s="827">
        <v>1</v>
      </c>
      <c r="T278" s="826">
        <v>1</v>
      </c>
      <c r="U278" s="828">
        <v>1</v>
      </c>
    </row>
    <row r="279" spans="1:21" ht="14.45" customHeight="1" x14ac:dyDescent="0.2">
      <c r="A279" s="821">
        <v>7</v>
      </c>
      <c r="B279" s="822" t="s">
        <v>2407</v>
      </c>
      <c r="C279" s="822" t="s">
        <v>2411</v>
      </c>
      <c r="D279" s="823" t="s">
        <v>3781</v>
      </c>
      <c r="E279" s="824" t="s">
        <v>2442</v>
      </c>
      <c r="F279" s="822" t="s">
        <v>2408</v>
      </c>
      <c r="G279" s="822" t="s">
        <v>2981</v>
      </c>
      <c r="H279" s="822" t="s">
        <v>329</v>
      </c>
      <c r="I279" s="822" t="s">
        <v>2982</v>
      </c>
      <c r="J279" s="822" t="s">
        <v>1775</v>
      </c>
      <c r="K279" s="822" t="s">
        <v>2983</v>
      </c>
      <c r="L279" s="825">
        <v>760.22</v>
      </c>
      <c r="M279" s="825">
        <v>760.22</v>
      </c>
      <c r="N279" s="822">
        <v>1</v>
      </c>
      <c r="O279" s="826">
        <v>1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7</v>
      </c>
      <c r="B280" s="822" t="s">
        <v>2407</v>
      </c>
      <c r="C280" s="822" t="s">
        <v>2411</v>
      </c>
      <c r="D280" s="823" t="s">
        <v>3781</v>
      </c>
      <c r="E280" s="824" t="s">
        <v>2442</v>
      </c>
      <c r="F280" s="822" t="s">
        <v>2408</v>
      </c>
      <c r="G280" s="822" t="s">
        <v>2870</v>
      </c>
      <c r="H280" s="822" t="s">
        <v>329</v>
      </c>
      <c r="I280" s="822" t="s">
        <v>2918</v>
      </c>
      <c r="J280" s="822" t="s">
        <v>2919</v>
      </c>
      <c r="K280" s="822" t="s">
        <v>2920</v>
      </c>
      <c r="L280" s="825">
        <v>128.55000000000001</v>
      </c>
      <c r="M280" s="825">
        <v>128.55000000000001</v>
      </c>
      <c r="N280" s="822">
        <v>1</v>
      </c>
      <c r="O280" s="826">
        <v>1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7</v>
      </c>
      <c r="B281" s="822" t="s">
        <v>2407</v>
      </c>
      <c r="C281" s="822" t="s">
        <v>2411</v>
      </c>
      <c r="D281" s="823" t="s">
        <v>3781</v>
      </c>
      <c r="E281" s="824" t="s">
        <v>2442</v>
      </c>
      <c r="F281" s="822" t="s">
        <v>2408</v>
      </c>
      <c r="G281" s="822" t="s">
        <v>2506</v>
      </c>
      <c r="H281" s="822" t="s">
        <v>329</v>
      </c>
      <c r="I281" s="822" t="s">
        <v>2984</v>
      </c>
      <c r="J281" s="822" t="s">
        <v>2753</v>
      </c>
      <c r="K281" s="822" t="s">
        <v>2508</v>
      </c>
      <c r="L281" s="825">
        <v>35.25</v>
      </c>
      <c r="M281" s="825">
        <v>35.25</v>
      </c>
      <c r="N281" s="822">
        <v>1</v>
      </c>
      <c r="O281" s="826">
        <v>1</v>
      </c>
      <c r="P281" s="825">
        <v>35.25</v>
      </c>
      <c r="Q281" s="827">
        <v>1</v>
      </c>
      <c r="R281" s="822">
        <v>1</v>
      </c>
      <c r="S281" s="827">
        <v>1</v>
      </c>
      <c r="T281" s="826">
        <v>1</v>
      </c>
      <c r="U281" s="828">
        <v>1</v>
      </c>
    </row>
    <row r="282" spans="1:21" ht="14.45" customHeight="1" x14ac:dyDescent="0.2">
      <c r="A282" s="821">
        <v>7</v>
      </c>
      <c r="B282" s="822" t="s">
        <v>2407</v>
      </c>
      <c r="C282" s="822" t="s">
        <v>2411</v>
      </c>
      <c r="D282" s="823" t="s">
        <v>3781</v>
      </c>
      <c r="E282" s="824" t="s">
        <v>2442</v>
      </c>
      <c r="F282" s="822" t="s">
        <v>2408</v>
      </c>
      <c r="G282" s="822" t="s">
        <v>2730</v>
      </c>
      <c r="H282" s="822" t="s">
        <v>329</v>
      </c>
      <c r="I282" s="822" t="s">
        <v>2731</v>
      </c>
      <c r="J282" s="822" t="s">
        <v>2732</v>
      </c>
      <c r="K282" s="822" t="s">
        <v>2733</v>
      </c>
      <c r="L282" s="825">
        <v>119.84</v>
      </c>
      <c r="M282" s="825">
        <v>119.84</v>
      </c>
      <c r="N282" s="822">
        <v>1</v>
      </c>
      <c r="O282" s="826">
        <v>1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7</v>
      </c>
      <c r="B283" s="822" t="s">
        <v>2407</v>
      </c>
      <c r="C283" s="822" t="s">
        <v>2411</v>
      </c>
      <c r="D283" s="823" t="s">
        <v>3781</v>
      </c>
      <c r="E283" s="824" t="s">
        <v>2442</v>
      </c>
      <c r="F283" s="822" t="s">
        <v>2408</v>
      </c>
      <c r="G283" s="822" t="s">
        <v>2934</v>
      </c>
      <c r="H283" s="822" t="s">
        <v>329</v>
      </c>
      <c r="I283" s="822" t="s">
        <v>2985</v>
      </c>
      <c r="J283" s="822" t="s">
        <v>2936</v>
      </c>
      <c r="K283" s="822" t="s">
        <v>2986</v>
      </c>
      <c r="L283" s="825">
        <v>0</v>
      </c>
      <c r="M283" s="825">
        <v>0</v>
      </c>
      <c r="N283" s="822">
        <v>1</v>
      </c>
      <c r="O283" s="826">
        <v>1</v>
      </c>
      <c r="P283" s="825"/>
      <c r="Q283" s="827"/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7</v>
      </c>
      <c r="B284" s="822" t="s">
        <v>2407</v>
      </c>
      <c r="C284" s="822" t="s">
        <v>2411</v>
      </c>
      <c r="D284" s="823" t="s">
        <v>3781</v>
      </c>
      <c r="E284" s="824" t="s">
        <v>2442</v>
      </c>
      <c r="F284" s="822" t="s">
        <v>2408</v>
      </c>
      <c r="G284" s="822" t="s">
        <v>2622</v>
      </c>
      <c r="H284" s="822" t="s">
        <v>329</v>
      </c>
      <c r="I284" s="822" t="s">
        <v>2987</v>
      </c>
      <c r="J284" s="822" t="s">
        <v>2988</v>
      </c>
      <c r="K284" s="822" t="s">
        <v>2989</v>
      </c>
      <c r="L284" s="825">
        <v>66.88</v>
      </c>
      <c r="M284" s="825">
        <v>66.88</v>
      </c>
      <c r="N284" s="822">
        <v>1</v>
      </c>
      <c r="O284" s="826">
        <v>1</v>
      </c>
      <c r="P284" s="825">
        <v>66.88</v>
      </c>
      <c r="Q284" s="827">
        <v>1</v>
      </c>
      <c r="R284" s="822">
        <v>1</v>
      </c>
      <c r="S284" s="827">
        <v>1</v>
      </c>
      <c r="T284" s="826">
        <v>1</v>
      </c>
      <c r="U284" s="828">
        <v>1</v>
      </c>
    </row>
    <row r="285" spans="1:21" ht="14.45" customHeight="1" x14ac:dyDescent="0.2">
      <c r="A285" s="821">
        <v>7</v>
      </c>
      <c r="B285" s="822" t="s">
        <v>2407</v>
      </c>
      <c r="C285" s="822" t="s">
        <v>2411</v>
      </c>
      <c r="D285" s="823" t="s">
        <v>3781</v>
      </c>
      <c r="E285" s="824" t="s">
        <v>2442</v>
      </c>
      <c r="F285" s="822" t="s">
        <v>2408</v>
      </c>
      <c r="G285" s="822" t="s">
        <v>2644</v>
      </c>
      <c r="H285" s="822" t="s">
        <v>329</v>
      </c>
      <c r="I285" s="822" t="s">
        <v>2765</v>
      </c>
      <c r="J285" s="822" t="s">
        <v>1419</v>
      </c>
      <c r="K285" s="822" t="s">
        <v>2766</v>
      </c>
      <c r="L285" s="825">
        <v>225.06</v>
      </c>
      <c r="M285" s="825">
        <v>225.06</v>
      </c>
      <c r="N285" s="822">
        <v>1</v>
      </c>
      <c r="O285" s="826">
        <v>1</v>
      </c>
      <c r="P285" s="825">
        <v>225.06</v>
      </c>
      <c r="Q285" s="827">
        <v>1</v>
      </c>
      <c r="R285" s="822">
        <v>1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7</v>
      </c>
      <c r="B286" s="822" t="s">
        <v>2407</v>
      </c>
      <c r="C286" s="822" t="s">
        <v>2411</v>
      </c>
      <c r="D286" s="823" t="s">
        <v>3781</v>
      </c>
      <c r="E286" s="824" t="s">
        <v>2442</v>
      </c>
      <c r="F286" s="822" t="s">
        <v>2408</v>
      </c>
      <c r="G286" s="822" t="s">
        <v>2698</v>
      </c>
      <c r="H286" s="822" t="s">
        <v>329</v>
      </c>
      <c r="I286" s="822" t="s">
        <v>2856</v>
      </c>
      <c r="J286" s="822" t="s">
        <v>923</v>
      </c>
      <c r="K286" s="822" t="s">
        <v>2097</v>
      </c>
      <c r="L286" s="825">
        <v>49.08</v>
      </c>
      <c r="M286" s="825">
        <v>49.08</v>
      </c>
      <c r="N286" s="822">
        <v>1</v>
      </c>
      <c r="O286" s="826">
        <v>1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7</v>
      </c>
      <c r="B287" s="822" t="s">
        <v>2407</v>
      </c>
      <c r="C287" s="822" t="s">
        <v>2411</v>
      </c>
      <c r="D287" s="823" t="s">
        <v>3781</v>
      </c>
      <c r="E287" s="824" t="s">
        <v>2424</v>
      </c>
      <c r="F287" s="822" t="s">
        <v>2408</v>
      </c>
      <c r="G287" s="822" t="s">
        <v>2893</v>
      </c>
      <c r="H287" s="822" t="s">
        <v>329</v>
      </c>
      <c r="I287" s="822" t="s">
        <v>2990</v>
      </c>
      <c r="J287" s="822" t="s">
        <v>2991</v>
      </c>
      <c r="K287" s="822" t="s">
        <v>2992</v>
      </c>
      <c r="L287" s="825">
        <v>247.17</v>
      </c>
      <c r="M287" s="825">
        <v>494.34</v>
      </c>
      <c r="N287" s="822">
        <v>2</v>
      </c>
      <c r="O287" s="826">
        <v>1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7</v>
      </c>
      <c r="B288" s="822" t="s">
        <v>2407</v>
      </c>
      <c r="C288" s="822" t="s">
        <v>2411</v>
      </c>
      <c r="D288" s="823" t="s">
        <v>3781</v>
      </c>
      <c r="E288" s="824" t="s">
        <v>2424</v>
      </c>
      <c r="F288" s="822" t="s">
        <v>2408</v>
      </c>
      <c r="G288" s="822" t="s">
        <v>2488</v>
      </c>
      <c r="H288" s="822" t="s">
        <v>329</v>
      </c>
      <c r="I288" s="822" t="s">
        <v>2489</v>
      </c>
      <c r="J288" s="822" t="s">
        <v>2490</v>
      </c>
      <c r="K288" s="822" t="s">
        <v>2491</v>
      </c>
      <c r="L288" s="825">
        <v>273.33</v>
      </c>
      <c r="M288" s="825">
        <v>546.66</v>
      </c>
      <c r="N288" s="822">
        <v>2</v>
      </c>
      <c r="O288" s="826">
        <v>2</v>
      </c>
      <c r="P288" s="825">
        <v>273.33</v>
      </c>
      <c r="Q288" s="827">
        <v>0.5</v>
      </c>
      <c r="R288" s="822">
        <v>1</v>
      </c>
      <c r="S288" s="827">
        <v>0.5</v>
      </c>
      <c r="T288" s="826">
        <v>1</v>
      </c>
      <c r="U288" s="828">
        <v>0.5</v>
      </c>
    </row>
    <row r="289" spans="1:21" ht="14.45" customHeight="1" x14ac:dyDescent="0.2">
      <c r="A289" s="821">
        <v>7</v>
      </c>
      <c r="B289" s="822" t="s">
        <v>2407</v>
      </c>
      <c r="C289" s="822" t="s">
        <v>2411</v>
      </c>
      <c r="D289" s="823" t="s">
        <v>3781</v>
      </c>
      <c r="E289" s="824" t="s">
        <v>2424</v>
      </c>
      <c r="F289" s="822" t="s">
        <v>2408</v>
      </c>
      <c r="G289" s="822" t="s">
        <v>2993</v>
      </c>
      <c r="H289" s="822" t="s">
        <v>329</v>
      </c>
      <c r="I289" s="822" t="s">
        <v>2994</v>
      </c>
      <c r="J289" s="822" t="s">
        <v>2995</v>
      </c>
      <c r="K289" s="822" t="s">
        <v>2996</v>
      </c>
      <c r="L289" s="825">
        <v>736.33</v>
      </c>
      <c r="M289" s="825">
        <v>736.33</v>
      </c>
      <c r="N289" s="822">
        <v>1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7</v>
      </c>
      <c r="B290" s="822" t="s">
        <v>2407</v>
      </c>
      <c r="C290" s="822" t="s">
        <v>2411</v>
      </c>
      <c r="D290" s="823" t="s">
        <v>3781</v>
      </c>
      <c r="E290" s="824" t="s">
        <v>2424</v>
      </c>
      <c r="F290" s="822" t="s">
        <v>2408</v>
      </c>
      <c r="G290" s="822" t="s">
        <v>2997</v>
      </c>
      <c r="H290" s="822" t="s">
        <v>329</v>
      </c>
      <c r="I290" s="822" t="s">
        <v>2998</v>
      </c>
      <c r="J290" s="822" t="s">
        <v>2999</v>
      </c>
      <c r="K290" s="822" t="s">
        <v>3000</v>
      </c>
      <c r="L290" s="825">
        <v>88.3</v>
      </c>
      <c r="M290" s="825">
        <v>264.89999999999998</v>
      </c>
      <c r="N290" s="822">
        <v>3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7</v>
      </c>
      <c r="B291" s="822" t="s">
        <v>2407</v>
      </c>
      <c r="C291" s="822" t="s">
        <v>2411</v>
      </c>
      <c r="D291" s="823" t="s">
        <v>3781</v>
      </c>
      <c r="E291" s="824" t="s">
        <v>2424</v>
      </c>
      <c r="F291" s="822" t="s">
        <v>2408</v>
      </c>
      <c r="G291" s="822" t="s">
        <v>3001</v>
      </c>
      <c r="H291" s="822" t="s">
        <v>329</v>
      </c>
      <c r="I291" s="822" t="s">
        <v>3002</v>
      </c>
      <c r="J291" s="822" t="s">
        <v>3003</v>
      </c>
      <c r="K291" s="822" t="s">
        <v>3004</v>
      </c>
      <c r="L291" s="825">
        <v>316.79000000000002</v>
      </c>
      <c r="M291" s="825">
        <v>316.79000000000002</v>
      </c>
      <c r="N291" s="822">
        <v>1</v>
      </c>
      <c r="O291" s="826">
        <v>0.5</v>
      </c>
      <c r="P291" s="825"/>
      <c r="Q291" s="827">
        <v>0</v>
      </c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7</v>
      </c>
      <c r="B292" s="822" t="s">
        <v>2407</v>
      </c>
      <c r="C292" s="822" t="s">
        <v>2411</v>
      </c>
      <c r="D292" s="823" t="s">
        <v>3781</v>
      </c>
      <c r="E292" s="824" t="s">
        <v>2424</v>
      </c>
      <c r="F292" s="822" t="s">
        <v>2408</v>
      </c>
      <c r="G292" s="822" t="s">
        <v>2469</v>
      </c>
      <c r="H292" s="822" t="s">
        <v>329</v>
      </c>
      <c r="I292" s="822" t="s">
        <v>2661</v>
      </c>
      <c r="J292" s="822" t="s">
        <v>2662</v>
      </c>
      <c r="K292" s="822" t="s">
        <v>2663</v>
      </c>
      <c r="L292" s="825">
        <v>97.96</v>
      </c>
      <c r="M292" s="825">
        <v>97.96</v>
      </c>
      <c r="N292" s="822">
        <v>1</v>
      </c>
      <c r="O292" s="826">
        <v>0.5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7</v>
      </c>
      <c r="B293" s="822" t="s">
        <v>2407</v>
      </c>
      <c r="C293" s="822" t="s">
        <v>2411</v>
      </c>
      <c r="D293" s="823" t="s">
        <v>3781</v>
      </c>
      <c r="E293" s="824" t="s">
        <v>2424</v>
      </c>
      <c r="F293" s="822" t="s">
        <v>2408</v>
      </c>
      <c r="G293" s="822" t="s">
        <v>2867</v>
      </c>
      <c r="H293" s="822" t="s">
        <v>329</v>
      </c>
      <c r="I293" s="822" t="s">
        <v>2868</v>
      </c>
      <c r="J293" s="822" t="s">
        <v>846</v>
      </c>
      <c r="K293" s="822" t="s">
        <v>2869</v>
      </c>
      <c r="L293" s="825">
        <v>53.57</v>
      </c>
      <c r="M293" s="825">
        <v>53.57</v>
      </c>
      <c r="N293" s="822">
        <v>1</v>
      </c>
      <c r="O293" s="826">
        <v>1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7</v>
      </c>
      <c r="B294" s="822" t="s">
        <v>2407</v>
      </c>
      <c r="C294" s="822" t="s">
        <v>2411</v>
      </c>
      <c r="D294" s="823" t="s">
        <v>3781</v>
      </c>
      <c r="E294" s="824" t="s">
        <v>2424</v>
      </c>
      <c r="F294" s="822" t="s">
        <v>2408</v>
      </c>
      <c r="G294" s="822" t="s">
        <v>2506</v>
      </c>
      <c r="H294" s="822" t="s">
        <v>329</v>
      </c>
      <c r="I294" s="822" t="s">
        <v>2752</v>
      </c>
      <c r="J294" s="822" t="s">
        <v>2753</v>
      </c>
      <c r="K294" s="822" t="s">
        <v>803</v>
      </c>
      <c r="L294" s="825">
        <v>35.25</v>
      </c>
      <c r="M294" s="825">
        <v>70.5</v>
      </c>
      <c r="N294" s="822">
        <v>2</v>
      </c>
      <c r="O294" s="826">
        <v>1.5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7</v>
      </c>
      <c r="B295" s="822" t="s">
        <v>2407</v>
      </c>
      <c r="C295" s="822" t="s">
        <v>2411</v>
      </c>
      <c r="D295" s="823" t="s">
        <v>3781</v>
      </c>
      <c r="E295" s="824" t="s">
        <v>2424</v>
      </c>
      <c r="F295" s="822" t="s">
        <v>2408</v>
      </c>
      <c r="G295" s="822" t="s">
        <v>3005</v>
      </c>
      <c r="H295" s="822" t="s">
        <v>329</v>
      </c>
      <c r="I295" s="822" t="s">
        <v>3006</v>
      </c>
      <c r="J295" s="822" t="s">
        <v>3007</v>
      </c>
      <c r="K295" s="822" t="s">
        <v>803</v>
      </c>
      <c r="L295" s="825">
        <v>174.59</v>
      </c>
      <c r="M295" s="825">
        <v>174.59</v>
      </c>
      <c r="N295" s="822">
        <v>1</v>
      </c>
      <c r="O295" s="826">
        <v>0.5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7</v>
      </c>
      <c r="B296" s="822" t="s">
        <v>2407</v>
      </c>
      <c r="C296" s="822" t="s">
        <v>2411</v>
      </c>
      <c r="D296" s="823" t="s">
        <v>3781</v>
      </c>
      <c r="E296" s="824" t="s">
        <v>2424</v>
      </c>
      <c r="F296" s="822" t="s">
        <v>2408</v>
      </c>
      <c r="G296" s="822" t="s">
        <v>2611</v>
      </c>
      <c r="H296" s="822" t="s">
        <v>329</v>
      </c>
      <c r="I296" s="822" t="s">
        <v>3008</v>
      </c>
      <c r="J296" s="822" t="s">
        <v>3009</v>
      </c>
      <c r="K296" s="822" t="s">
        <v>3010</v>
      </c>
      <c r="L296" s="825">
        <v>57.64</v>
      </c>
      <c r="M296" s="825">
        <v>57.64</v>
      </c>
      <c r="N296" s="822">
        <v>1</v>
      </c>
      <c r="O296" s="826">
        <v>0.5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7</v>
      </c>
      <c r="B297" s="822" t="s">
        <v>2407</v>
      </c>
      <c r="C297" s="822" t="s">
        <v>2411</v>
      </c>
      <c r="D297" s="823" t="s">
        <v>3781</v>
      </c>
      <c r="E297" s="824" t="s">
        <v>2424</v>
      </c>
      <c r="F297" s="822" t="s">
        <v>2408</v>
      </c>
      <c r="G297" s="822" t="s">
        <v>2697</v>
      </c>
      <c r="H297" s="822" t="s">
        <v>673</v>
      </c>
      <c r="I297" s="822" t="s">
        <v>2404</v>
      </c>
      <c r="J297" s="822" t="s">
        <v>1880</v>
      </c>
      <c r="K297" s="822" t="s">
        <v>1881</v>
      </c>
      <c r="L297" s="825">
        <v>63.75</v>
      </c>
      <c r="M297" s="825">
        <v>191.25</v>
      </c>
      <c r="N297" s="822">
        <v>3</v>
      </c>
      <c r="O297" s="826">
        <v>2.5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7</v>
      </c>
      <c r="B298" s="822" t="s">
        <v>2407</v>
      </c>
      <c r="C298" s="822" t="s">
        <v>2411</v>
      </c>
      <c r="D298" s="823" t="s">
        <v>3781</v>
      </c>
      <c r="E298" s="824" t="s">
        <v>2424</v>
      </c>
      <c r="F298" s="822" t="s">
        <v>2408</v>
      </c>
      <c r="G298" s="822" t="s">
        <v>3011</v>
      </c>
      <c r="H298" s="822" t="s">
        <v>329</v>
      </c>
      <c r="I298" s="822" t="s">
        <v>3012</v>
      </c>
      <c r="J298" s="822" t="s">
        <v>3013</v>
      </c>
      <c r="K298" s="822" t="s">
        <v>3014</v>
      </c>
      <c r="L298" s="825">
        <v>84.84</v>
      </c>
      <c r="M298" s="825">
        <v>254.52</v>
      </c>
      <c r="N298" s="822">
        <v>3</v>
      </c>
      <c r="O298" s="826">
        <v>1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7</v>
      </c>
      <c r="B299" s="822" t="s">
        <v>2407</v>
      </c>
      <c r="C299" s="822" t="s">
        <v>2411</v>
      </c>
      <c r="D299" s="823" t="s">
        <v>3781</v>
      </c>
      <c r="E299" s="824" t="s">
        <v>2424</v>
      </c>
      <c r="F299" s="822" t="s">
        <v>2408</v>
      </c>
      <c r="G299" s="822" t="s">
        <v>3015</v>
      </c>
      <c r="H299" s="822" t="s">
        <v>329</v>
      </c>
      <c r="I299" s="822" t="s">
        <v>3016</v>
      </c>
      <c r="J299" s="822" t="s">
        <v>1273</v>
      </c>
      <c r="K299" s="822" t="s">
        <v>3017</v>
      </c>
      <c r="L299" s="825">
        <v>98.2</v>
      </c>
      <c r="M299" s="825">
        <v>98.2</v>
      </c>
      <c r="N299" s="822">
        <v>1</v>
      </c>
      <c r="O299" s="826">
        <v>0.5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7</v>
      </c>
      <c r="B300" s="822" t="s">
        <v>2407</v>
      </c>
      <c r="C300" s="822" t="s">
        <v>2411</v>
      </c>
      <c r="D300" s="823" t="s">
        <v>3781</v>
      </c>
      <c r="E300" s="824" t="s">
        <v>2424</v>
      </c>
      <c r="F300" s="822" t="s">
        <v>2408</v>
      </c>
      <c r="G300" s="822" t="s">
        <v>3018</v>
      </c>
      <c r="H300" s="822" t="s">
        <v>329</v>
      </c>
      <c r="I300" s="822" t="s">
        <v>3019</v>
      </c>
      <c r="J300" s="822" t="s">
        <v>3020</v>
      </c>
      <c r="K300" s="822" t="s">
        <v>3021</v>
      </c>
      <c r="L300" s="825">
        <v>0</v>
      </c>
      <c r="M300" s="825">
        <v>0</v>
      </c>
      <c r="N300" s="822">
        <v>2</v>
      </c>
      <c r="O300" s="826">
        <v>1</v>
      </c>
      <c r="P300" s="825"/>
      <c r="Q300" s="827"/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7</v>
      </c>
      <c r="B301" s="822" t="s">
        <v>2407</v>
      </c>
      <c r="C301" s="822" t="s">
        <v>2411</v>
      </c>
      <c r="D301" s="823" t="s">
        <v>3781</v>
      </c>
      <c r="E301" s="824" t="s">
        <v>2424</v>
      </c>
      <c r="F301" s="822" t="s">
        <v>2408</v>
      </c>
      <c r="G301" s="822" t="s">
        <v>2530</v>
      </c>
      <c r="H301" s="822" t="s">
        <v>329</v>
      </c>
      <c r="I301" s="822" t="s">
        <v>3022</v>
      </c>
      <c r="J301" s="822" t="s">
        <v>3023</v>
      </c>
      <c r="K301" s="822" t="s">
        <v>3024</v>
      </c>
      <c r="L301" s="825">
        <v>0</v>
      </c>
      <c r="M301" s="825">
        <v>0</v>
      </c>
      <c r="N301" s="822">
        <v>2</v>
      </c>
      <c r="O301" s="826">
        <v>0.5</v>
      </c>
      <c r="P301" s="825"/>
      <c r="Q301" s="827"/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7</v>
      </c>
      <c r="B302" s="822" t="s">
        <v>2407</v>
      </c>
      <c r="C302" s="822" t="s">
        <v>2411</v>
      </c>
      <c r="D302" s="823" t="s">
        <v>3781</v>
      </c>
      <c r="E302" s="824" t="s">
        <v>2424</v>
      </c>
      <c r="F302" s="822" t="s">
        <v>2408</v>
      </c>
      <c r="G302" s="822" t="s">
        <v>2539</v>
      </c>
      <c r="H302" s="822" t="s">
        <v>329</v>
      </c>
      <c r="I302" s="822" t="s">
        <v>2540</v>
      </c>
      <c r="J302" s="822" t="s">
        <v>1089</v>
      </c>
      <c r="K302" s="822" t="s">
        <v>1090</v>
      </c>
      <c r="L302" s="825">
        <v>121.92</v>
      </c>
      <c r="M302" s="825">
        <v>365.76</v>
      </c>
      <c r="N302" s="822">
        <v>3</v>
      </c>
      <c r="O302" s="826">
        <v>2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7</v>
      </c>
      <c r="B303" s="822" t="s">
        <v>2407</v>
      </c>
      <c r="C303" s="822" t="s">
        <v>2411</v>
      </c>
      <c r="D303" s="823" t="s">
        <v>3781</v>
      </c>
      <c r="E303" s="824" t="s">
        <v>2438</v>
      </c>
      <c r="F303" s="822" t="s">
        <v>2408</v>
      </c>
      <c r="G303" s="822" t="s">
        <v>2541</v>
      </c>
      <c r="H303" s="822" t="s">
        <v>329</v>
      </c>
      <c r="I303" s="822" t="s">
        <v>3025</v>
      </c>
      <c r="J303" s="822" t="s">
        <v>2543</v>
      </c>
      <c r="K303" s="822" t="s">
        <v>3026</v>
      </c>
      <c r="L303" s="825">
        <v>58.77</v>
      </c>
      <c r="M303" s="825">
        <v>58.77</v>
      </c>
      <c r="N303" s="822">
        <v>1</v>
      </c>
      <c r="O303" s="826">
        <v>1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7</v>
      </c>
      <c r="B304" s="822" t="s">
        <v>2407</v>
      </c>
      <c r="C304" s="822" t="s">
        <v>2411</v>
      </c>
      <c r="D304" s="823" t="s">
        <v>3781</v>
      </c>
      <c r="E304" s="824" t="s">
        <v>2438</v>
      </c>
      <c r="F304" s="822" t="s">
        <v>2408</v>
      </c>
      <c r="G304" s="822" t="s">
        <v>3027</v>
      </c>
      <c r="H304" s="822" t="s">
        <v>329</v>
      </c>
      <c r="I304" s="822" t="s">
        <v>3028</v>
      </c>
      <c r="J304" s="822" t="s">
        <v>3029</v>
      </c>
      <c r="K304" s="822" t="s">
        <v>3030</v>
      </c>
      <c r="L304" s="825">
        <v>0</v>
      </c>
      <c r="M304" s="825">
        <v>0</v>
      </c>
      <c r="N304" s="822">
        <v>1</v>
      </c>
      <c r="O304" s="826">
        <v>1</v>
      </c>
      <c r="P304" s="825">
        <v>0</v>
      </c>
      <c r="Q304" s="827"/>
      <c r="R304" s="822">
        <v>1</v>
      </c>
      <c r="S304" s="827">
        <v>1</v>
      </c>
      <c r="T304" s="826">
        <v>1</v>
      </c>
      <c r="U304" s="828">
        <v>1</v>
      </c>
    </row>
    <row r="305" spans="1:21" ht="14.45" customHeight="1" x14ac:dyDescent="0.2">
      <c r="A305" s="821">
        <v>7</v>
      </c>
      <c r="B305" s="822" t="s">
        <v>2407</v>
      </c>
      <c r="C305" s="822" t="s">
        <v>2411</v>
      </c>
      <c r="D305" s="823" t="s">
        <v>3781</v>
      </c>
      <c r="E305" s="824" t="s">
        <v>2438</v>
      </c>
      <c r="F305" s="822" t="s">
        <v>2408</v>
      </c>
      <c r="G305" s="822" t="s">
        <v>2586</v>
      </c>
      <c r="H305" s="822" t="s">
        <v>329</v>
      </c>
      <c r="I305" s="822" t="s">
        <v>2587</v>
      </c>
      <c r="J305" s="822" t="s">
        <v>1461</v>
      </c>
      <c r="K305" s="822" t="s">
        <v>2588</v>
      </c>
      <c r="L305" s="825">
        <v>42.14</v>
      </c>
      <c r="M305" s="825">
        <v>42.14</v>
      </c>
      <c r="N305" s="822">
        <v>1</v>
      </c>
      <c r="O305" s="826">
        <v>1</v>
      </c>
      <c r="P305" s="825">
        <v>42.14</v>
      </c>
      <c r="Q305" s="827">
        <v>1</v>
      </c>
      <c r="R305" s="822">
        <v>1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7</v>
      </c>
      <c r="B306" s="822" t="s">
        <v>2407</v>
      </c>
      <c r="C306" s="822" t="s">
        <v>2411</v>
      </c>
      <c r="D306" s="823" t="s">
        <v>3781</v>
      </c>
      <c r="E306" s="824" t="s">
        <v>2438</v>
      </c>
      <c r="F306" s="822" t="s">
        <v>2408</v>
      </c>
      <c r="G306" s="822" t="s">
        <v>2530</v>
      </c>
      <c r="H306" s="822" t="s">
        <v>673</v>
      </c>
      <c r="I306" s="822" t="s">
        <v>3031</v>
      </c>
      <c r="J306" s="822" t="s">
        <v>1322</v>
      </c>
      <c r="K306" s="822" t="s">
        <v>3024</v>
      </c>
      <c r="L306" s="825">
        <v>0</v>
      </c>
      <c r="M306" s="825">
        <v>0</v>
      </c>
      <c r="N306" s="822">
        <v>1</v>
      </c>
      <c r="O306" s="826">
        <v>1</v>
      </c>
      <c r="P306" s="825"/>
      <c r="Q306" s="827"/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7</v>
      </c>
      <c r="B307" s="822" t="s">
        <v>2407</v>
      </c>
      <c r="C307" s="822" t="s">
        <v>2413</v>
      </c>
      <c r="D307" s="823" t="s">
        <v>3782</v>
      </c>
      <c r="E307" s="824" t="s">
        <v>2419</v>
      </c>
      <c r="F307" s="822" t="s">
        <v>2408</v>
      </c>
      <c r="G307" s="822" t="s">
        <v>2478</v>
      </c>
      <c r="H307" s="822" t="s">
        <v>329</v>
      </c>
      <c r="I307" s="822" t="s">
        <v>2479</v>
      </c>
      <c r="J307" s="822" t="s">
        <v>2480</v>
      </c>
      <c r="K307" s="822" t="s">
        <v>2481</v>
      </c>
      <c r="L307" s="825">
        <v>70.48</v>
      </c>
      <c r="M307" s="825">
        <v>4228.8</v>
      </c>
      <c r="N307" s="822">
        <v>60</v>
      </c>
      <c r="O307" s="826">
        <v>28.5</v>
      </c>
      <c r="P307" s="825">
        <v>1480.0800000000002</v>
      </c>
      <c r="Q307" s="827">
        <v>0.35000000000000003</v>
      </c>
      <c r="R307" s="822">
        <v>21</v>
      </c>
      <c r="S307" s="827">
        <v>0.35</v>
      </c>
      <c r="T307" s="826">
        <v>12</v>
      </c>
      <c r="U307" s="828">
        <v>0.42105263157894735</v>
      </c>
    </row>
    <row r="308" spans="1:21" ht="14.45" customHeight="1" x14ac:dyDescent="0.2">
      <c r="A308" s="821">
        <v>7</v>
      </c>
      <c r="B308" s="822" t="s">
        <v>2407</v>
      </c>
      <c r="C308" s="822" t="s">
        <v>2413</v>
      </c>
      <c r="D308" s="823" t="s">
        <v>3782</v>
      </c>
      <c r="E308" s="824" t="s">
        <v>2419</v>
      </c>
      <c r="F308" s="822" t="s">
        <v>2408</v>
      </c>
      <c r="G308" s="822" t="s">
        <v>2478</v>
      </c>
      <c r="H308" s="822" t="s">
        <v>329</v>
      </c>
      <c r="I308" s="822" t="s">
        <v>3032</v>
      </c>
      <c r="J308" s="822" t="s">
        <v>2480</v>
      </c>
      <c r="K308" s="822" t="s">
        <v>3033</v>
      </c>
      <c r="L308" s="825">
        <v>0</v>
      </c>
      <c r="M308" s="825">
        <v>0</v>
      </c>
      <c r="N308" s="822">
        <v>7</v>
      </c>
      <c r="O308" s="826">
        <v>5</v>
      </c>
      <c r="P308" s="825">
        <v>0</v>
      </c>
      <c r="Q308" s="827"/>
      <c r="R308" s="822">
        <v>3</v>
      </c>
      <c r="S308" s="827">
        <v>0.42857142857142855</v>
      </c>
      <c r="T308" s="826">
        <v>2.5</v>
      </c>
      <c r="U308" s="828">
        <v>0.5</v>
      </c>
    </row>
    <row r="309" spans="1:21" ht="14.45" customHeight="1" x14ac:dyDescent="0.2">
      <c r="A309" s="821">
        <v>7</v>
      </c>
      <c r="B309" s="822" t="s">
        <v>2407</v>
      </c>
      <c r="C309" s="822" t="s">
        <v>2413</v>
      </c>
      <c r="D309" s="823" t="s">
        <v>3782</v>
      </c>
      <c r="E309" s="824" t="s">
        <v>2419</v>
      </c>
      <c r="F309" s="822" t="s">
        <v>2408</v>
      </c>
      <c r="G309" s="822" t="s">
        <v>2545</v>
      </c>
      <c r="H309" s="822" t="s">
        <v>673</v>
      </c>
      <c r="I309" s="822" t="s">
        <v>2223</v>
      </c>
      <c r="J309" s="822" t="s">
        <v>2221</v>
      </c>
      <c r="K309" s="822" t="s">
        <v>2224</v>
      </c>
      <c r="L309" s="825">
        <v>11.71</v>
      </c>
      <c r="M309" s="825">
        <v>11.71</v>
      </c>
      <c r="N309" s="822">
        <v>1</v>
      </c>
      <c r="O309" s="826">
        <v>1</v>
      </c>
      <c r="P309" s="825">
        <v>11.71</v>
      </c>
      <c r="Q309" s="827">
        <v>1</v>
      </c>
      <c r="R309" s="822">
        <v>1</v>
      </c>
      <c r="S309" s="827">
        <v>1</v>
      </c>
      <c r="T309" s="826">
        <v>1</v>
      </c>
      <c r="U309" s="828">
        <v>1</v>
      </c>
    </row>
    <row r="310" spans="1:21" ht="14.45" customHeight="1" x14ac:dyDescent="0.2">
      <c r="A310" s="821">
        <v>7</v>
      </c>
      <c r="B310" s="822" t="s">
        <v>2407</v>
      </c>
      <c r="C310" s="822" t="s">
        <v>2413</v>
      </c>
      <c r="D310" s="823" t="s">
        <v>3782</v>
      </c>
      <c r="E310" s="824" t="s">
        <v>2419</v>
      </c>
      <c r="F310" s="822" t="s">
        <v>2408</v>
      </c>
      <c r="G310" s="822" t="s">
        <v>2545</v>
      </c>
      <c r="H310" s="822" t="s">
        <v>329</v>
      </c>
      <c r="I310" s="822" t="s">
        <v>3034</v>
      </c>
      <c r="J310" s="822" t="s">
        <v>3035</v>
      </c>
      <c r="K310" s="822" t="s">
        <v>2362</v>
      </c>
      <c r="L310" s="825">
        <v>46.81</v>
      </c>
      <c r="M310" s="825">
        <v>234.05</v>
      </c>
      <c r="N310" s="822">
        <v>5</v>
      </c>
      <c r="O310" s="826">
        <v>2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7</v>
      </c>
      <c r="B311" s="822" t="s">
        <v>2407</v>
      </c>
      <c r="C311" s="822" t="s">
        <v>2413</v>
      </c>
      <c r="D311" s="823" t="s">
        <v>3782</v>
      </c>
      <c r="E311" s="824" t="s">
        <v>2419</v>
      </c>
      <c r="F311" s="822" t="s">
        <v>2408</v>
      </c>
      <c r="G311" s="822" t="s">
        <v>3036</v>
      </c>
      <c r="H311" s="822" t="s">
        <v>329</v>
      </c>
      <c r="I311" s="822" t="s">
        <v>3037</v>
      </c>
      <c r="J311" s="822" t="s">
        <v>3038</v>
      </c>
      <c r="K311" s="822" t="s">
        <v>3039</v>
      </c>
      <c r="L311" s="825">
        <v>51.43</v>
      </c>
      <c r="M311" s="825">
        <v>1440.04</v>
      </c>
      <c r="N311" s="822">
        <v>28</v>
      </c>
      <c r="O311" s="826">
        <v>9.5</v>
      </c>
      <c r="P311" s="825">
        <v>668.59</v>
      </c>
      <c r="Q311" s="827">
        <v>0.4642857142857143</v>
      </c>
      <c r="R311" s="822">
        <v>13</v>
      </c>
      <c r="S311" s="827">
        <v>0.4642857142857143</v>
      </c>
      <c r="T311" s="826">
        <v>5</v>
      </c>
      <c r="U311" s="828">
        <v>0.52631578947368418</v>
      </c>
    </row>
    <row r="312" spans="1:21" ht="14.45" customHeight="1" x14ac:dyDescent="0.2">
      <c r="A312" s="821">
        <v>7</v>
      </c>
      <c r="B312" s="822" t="s">
        <v>2407</v>
      </c>
      <c r="C312" s="822" t="s">
        <v>2413</v>
      </c>
      <c r="D312" s="823" t="s">
        <v>3782</v>
      </c>
      <c r="E312" s="824" t="s">
        <v>2419</v>
      </c>
      <c r="F312" s="822" t="s">
        <v>2408</v>
      </c>
      <c r="G312" s="822" t="s">
        <v>3036</v>
      </c>
      <c r="H312" s="822" t="s">
        <v>329</v>
      </c>
      <c r="I312" s="822" t="s">
        <v>3040</v>
      </c>
      <c r="J312" s="822" t="s">
        <v>3038</v>
      </c>
      <c r="K312" s="822" t="s">
        <v>3039</v>
      </c>
      <c r="L312" s="825">
        <v>51.43</v>
      </c>
      <c r="M312" s="825">
        <v>514.29999999999995</v>
      </c>
      <c r="N312" s="822">
        <v>10</v>
      </c>
      <c r="O312" s="826">
        <v>5.5</v>
      </c>
      <c r="P312" s="825">
        <v>411.44</v>
      </c>
      <c r="Q312" s="827">
        <v>0.8</v>
      </c>
      <c r="R312" s="822">
        <v>8</v>
      </c>
      <c r="S312" s="827">
        <v>0.8</v>
      </c>
      <c r="T312" s="826">
        <v>4.5</v>
      </c>
      <c r="U312" s="828">
        <v>0.81818181818181823</v>
      </c>
    </row>
    <row r="313" spans="1:21" ht="14.45" customHeight="1" x14ac:dyDescent="0.2">
      <c r="A313" s="821">
        <v>7</v>
      </c>
      <c r="B313" s="822" t="s">
        <v>2407</v>
      </c>
      <c r="C313" s="822" t="s">
        <v>2413</v>
      </c>
      <c r="D313" s="823" t="s">
        <v>3782</v>
      </c>
      <c r="E313" s="824" t="s">
        <v>2419</v>
      </c>
      <c r="F313" s="822" t="s">
        <v>2408</v>
      </c>
      <c r="G313" s="822" t="s">
        <v>2482</v>
      </c>
      <c r="H313" s="822" t="s">
        <v>329</v>
      </c>
      <c r="I313" s="822" t="s">
        <v>3041</v>
      </c>
      <c r="J313" s="822" t="s">
        <v>2484</v>
      </c>
      <c r="K313" s="822" t="s">
        <v>1581</v>
      </c>
      <c r="L313" s="825">
        <v>55.95</v>
      </c>
      <c r="M313" s="825">
        <v>223.8</v>
      </c>
      <c r="N313" s="822">
        <v>4</v>
      </c>
      <c r="O313" s="826">
        <v>1</v>
      </c>
      <c r="P313" s="825">
        <v>223.8</v>
      </c>
      <c r="Q313" s="827">
        <v>1</v>
      </c>
      <c r="R313" s="822">
        <v>4</v>
      </c>
      <c r="S313" s="827">
        <v>1</v>
      </c>
      <c r="T313" s="826">
        <v>1</v>
      </c>
      <c r="U313" s="828">
        <v>1</v>
      </c>
    </row>
    <row r="314" spans="1:21" ht="14.45" customHeight="1" x14ac:dyDescent="0.2">
      <c r="A314" s="821">
        <v>7</v>
      </c>
      <c r="B314" s="822" t="s">
        <v>2407</v>
      </c>
      <c r="C314" s="822" t="s">
        <v>2413</v>
      </c>
      <c r="D314" s="823" t="s">
        <v>3782</v>
      </c>
      <c r="E314" s="824" t="s">
        <v>2419</v>
      </c>
      <c r="F314" s="822" t="s">
        <v>2408</v>
      </c>
      <c r="G314" s="822" t="s">
        <v>3042</v>
      </c>
      <c r="H314" s="822" t="s">
        <v>329</v>
      </c>
      <c r="I314" s="822" t="s">
        <v>3043</v>
      </c>
      <c r="J314" s="822" t="s">
        <v>3044</v>
      </c>
      <c r="K314" s="822" t="s">
        <v>3045</v>
      </c>
      <c r="L314" s="825">
        <v>0</v>
      </c>
      <c r="M314" s="825">
        <v>0</v>
      </c>
      <c r="N314" s="822">
        <v>1</v>
      </c>
      <c r="O314" s="826">
        <v>0.5</v>
      </c>
      <c r="P314" s="825">
        <v>0</v>
      </c>
      <c r="Q314" s="827"/>
      <c r="R314" s="822">
        <v>1</v>
      </c>
      <c r="S314" s="827">
        <v>1</v>
      </c>
      <c r="T314" s="826">
        <v>0.5</v>
      </c>
      <c r="U314" s="828">
        <v>1</v>
      </c>
    </row>
    <row r="315" spans="1:21" ht="14.45" customHeight="1" x14ac:dyDescent="0.2">
      <c r="A315" s="821">
        <v>7</v>
      </c>
      <c r="B315" s="822" t="s">
        <v>2407</v>
      </c>
      <c r="C315" s="822" t="s">
        <v>2413</v>
      </c>
      <c r="D315" s="823" t="s">
        <v>3782</v>
      </c>
      <c r="E315" s="824" t="s">
        <v>2419</v>
      </c>
      <c r="F315" s="822" t="s">
        <v>2408</v>
      </c>
      <c r="G315" s="822" t="s">
        <v>2486</v>
      </c>
      <c r="H315" s="822" t="s">
        <v>329</v>
      </c>
      <c r="I315" s="822" t="s">
        <v>3046</v>
      </c>
      <c r="J315" s="822" t="s">
        <v>3047</v>
      </c>
      <c r="K315" s="822" t="s">
        <v>3048</v>
      </c>
      <c r="L315" s="825">
        <v>16.38</v>
      </c>
      <c r="M315" s="825">
        <v>16.38</v>
      </c>
      <c r="N315" s="822">
        <v>1</v>
      </c>
      <c r="O315" s="826">
        <v>1</v>
      </c>
      <c r="P315" s="825">
        <v>16.38</v>
      </c>
      <c r="Q315" s="827">
        <v>1</v>
      </c>
      <c r="R315" s="822">
        <v>1</v>
      </c>
      <c r="S315" s="827">
        <v>1</v>
      </c>
      <c r="T315" s="826">
        <v>1</v>
      </c>
      <c r="U315" s="828">
        <v>1</v>
      </c>
    </row>
    <row r="316" spans="1:21" ht="14.45" customHeight="1" x14ac:dyDescent="0.2">
      <c r="A316" s="821">
        <v>7</v>
      </c>
      <c r="B316" s="822" t="s">
        <v>2407</v>
      </c>
      <c r="C316" s="822" t="s">
        <v>2413</v>
      </c>
      <c r="D316" s="823" t="s">
        <v>3782</v>
      </c>
      <c r="E316" s="824" t="s">
        <v>2419</v>
      </c>
      <c r="F316" s="822" t="s">
        <v>2408</v>
      </c>
      <c r="G316" s="822" t="s">
        <v>2713</v>
      </c>
      <c r="H316" s="822" t="s">
        <v>329</v>
      </c>
      <c r="I316" s="822" t="s">
        <v>2714</v>
      </c>
      <c r="J316" s="822" t="s">
        <v>2715</v>
      </c>
      <c r="K316" s="822" t="s">
        <v>1075</v>
      </c>
      <c r="L316" s="825">
        <v>0</v>
      </c>
      <c r="M316" s="825">
        <v>0</v>
      </c>
      <c r="N316" s="822">
        <v>6</v>
      </c>
      <c r="O316" s="826">
        <v>1</v>
      </c>
      <c r="P316" s="825">
        <v>0</v>
      </c>
      <c r="Q316" s="827"/>
      <c r="R316" s="822">
        <v>6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7</v>
      </c>
      <c r="B317" s="822" t="s">
        <v>2407</v>
      </c>
      <c r="C317" s="822" t="s">
        <v>2413</v>
      </c>
      <c r="D317" s="823" t="s">
        <v>3782</v>
      </c>
      <c r="E317" s="824" t="s">
        <v>2419</v>
      </c>
      <c r="F317" s="822" t="s">
        <v>2408</v>
      </c>
      <c r="G317" s="822" t="s">
        <v>3049</v>
      </c>
      <c r="H317" s="822" t="s">
        <v>673</v>
      </c>
      <c r="I317" s="822" t="s">
        <v>2330</v>
      </c>
      <c r="J317" s="822" t="s">
        <v>2331</v>
      </c>
      <c r="K317" s="822" t="s">
        <v>2332</v>
      </c>
      <c r="L317" s="825">
        <v>754.04</v>
      </c>
      <c r="M317" s="825">
        <v>4524.24</v>
      </c>
      <c r="N317" s="822">
        <v>6</v>
      </c>
      <c r="O317" s="826">
        <v>1</v>
      </c>
      <c r="P317" s="825">
        <v>4524.24</v>
      </c>
      <c r="Q317" s="827">
        <v>1</v>
      </c>
      <c r="R317" s="822">
        <v>6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7</v>
      </c>
      <c r="B318" s="822" t="s">
        <v>2407</v>
      </c>
      <c r="C318" s="822" t="s">
        <v>2413</v>
      </c>
      <c r="D318" s="823" t="s">
        <v>3782</v>
      </c>
      <c r="E318" s="824" t="s">
        <v>2419</v>
      </c>
      <c r="F318" s="822" t="s">
        <v>2408</v>
      </c>
      <c r="G318" s="822" t="s">
        <v>3049</v>
      </c>
      <c r="H318" s="822" t="s">
        <v>673</v>
      </c>
      <c r="I318" s="822" t="s">
        <v>3050</v>
      </c>
      <c r="J318" s="822" t="s">
        <v>2331</v>
      </c>
      <c r="K318" s="822" t="s">
        <v>3051</v>
      </c>
      <c r="L318" s="825">
        <v>1508.08</v>
      </c>
      <c r="M318" s="825">
        <v>10556.56</v>
      </c>
      <c r="N318" s="822">
        <v>7</v>
      </c>
      <c r="O318" s="826">
        <v>2</v>
      </c>
      <c r="P318" s="825">
        <v>10556.56</v>
      </c>
      <c r="Q318" s="827">
        <v>1</v>
      </c>
      <c r="R318" s="822">
        <v>7</v>
      </c>
      <c r="S318" s="827">
        <v>1</v>
      </c>
      <c r="T318" s="826">
        <v>2</v>
      </c>
      <c r="U318" s="828">
        <v>1</v>
      </c>
    </row>
    <row r="319" spans="1:21" ht="14.45" customHeight="1" x14ac:dyDescent="0.2">
      <c r="A319" s="821">
        <v>7</v>
      </c>
      <c r="B319" s="822" t="s">
        <v>2407</v>
      </c>
      <c r="C319" s="822" t="s">
        <v>2413</v>
      </c>
      <c r="D319" s="823" t="s">
        <v>3782</v>
      </c>
      <c r="E319" s="824" t="s">
        <v>2419</v>
      </c>
      <c r="F319" s="822" t="s">
        <v>2408</v>
      </c>
      <c r="G319" s="822" t="s">
        <v>3049</v>
      </c>
      <c r="H319" s="822" t="s">
        <v>329</v>
      </c>
      <c r="I319" s="822" t="s">
        <v>3052</v>
      </c>
      <c r="J319" s="822" t="s">
        <v>3053</v>
      </c>
      <c r="K319" s="822" t="s">
        <v>2334</v>
      </c>
      <c r="L319" s="825">
        <v>758.79</v>
      </c>
      <c r="M319" s="825">
        <v>758.79</v>
      </c>
      <c r="N319" s="822">
        <v>1</v>
      </c>
      <c r="O319" s="826">
        <v>1</v>
      </c>
      <c r="P319" s="825">
        <v>758.79</v>
      </c>
      <c r="Q319" s="827">
        <v>1</v>
      </c>
      <c r="R319" s="822">
        <v>1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7</v>
      </c>
      <c r="B320" s="822" t="s">
        <v>2407</v>
      </c>
      <c r="C320" s="822" t="s">
        <v>2413</v>
      </c>
      <c r="D320" s="823" t="s">
        <v>3782</v>
      </c>
      <c r="E320" s="824" t="s">
        <v>2419</v>
      </c>
      <c r="F320" s="822" t="s">
        <v>2408</v>
      </c>
      <c r="G320" s="822" t="s">
        <v>2559</v>
      </c>
      <c r="H320" s="822" t="s">
        <v>673</v>
      </c>
      <c r="I320" s="822" t="s">
        <v>3054</v>
      </c>
      <c r="J320" s="822" t="s">
        <v>1582</v>
      </c>
      <c r="K320" s="822" t="s">
        <v>819</v>
      </c>
      <c r="L320" s="825">
        <v>264</v>
      </c>
      <c r="M320" s="825">
        <v>528</v>
      </c>
      <c r="N320" s="822">
        <v>2</v>
      </c>
      <c r="O320" s="826">
        <v>0.5</v>
      </c>
      <c r="P320" s="825">
        <v>528</v>
      </c>
      <c r="Q320" s="827">
        <v>1</v>
      </c>
      <c r="R320" s="822">
        <v>2</v>
      </c>
      <c r="S320" s="827">
        <v>1</v>
      </c>
      <c r="T320" s="826">
        <v>0.5</v>
      </c>
      <c r="U320" s="828">
        <v>1</v>
      </c>
    </row>
    <row r="321" spans="1:21" ht="14.45" customHeight="1" x14ac:dyDescent="0.2">
      <c r="A321" s="821">
        <v>7</v>
      </c>
      <c r="B321" s="822" t="s">
        <v>2407</v>
      </c>
      <c r="C321" s="822" t="s">
        <v>2413</v>
      </c>
      <c r="D321" s="823" t="s">
        <v>3782</v>
      </c>
      <c r="E321" s="824" t="s">
        <v>2419</v>
      </c>
      <c r="F321" s="822" t="s">
        <v>2408</v>
      </c>
      <c r="G321" s="822" t="s">
        <v>2559</v>
      </c>
      <c r="H321" s="822" t="s">
        <v>329</v>
      </c>
      <c r="I321" s="822" t="s">
        <v>2560</v>
      </c>
      <c r="J321" s="822" t="s">
        <v>818</v>
      </c>
      <c r="K321" s="822" t="s">
        <v>1583</v>
      </c>
      <c r="L321" s="825">
        <v>132</v>
      </c>
      <c r="M321" s="825">
        <v>396</v>
      </c>
      <c r="N321" s="822">
        <v>3</v>
      </c>
      <c r="O321" s="826">
        <v>1</v>
      </c>
      <c r="P321" s="825">
        <v>396</v>
      </c>
      <c r="Q321" s="827">
        <v>1</v>
      </c>
      <c r="R321" s="822">
        <v>3</v>
      </c>
      <c r="S321" s="827">
        <v>1</v>
      </c>
      <c r="T321" s="826">
        <v>1</v>
      </c>
      <c r="U321" s="828">
        <v>1</v>
      </c>
    </row>
    <row r="322" spans="1:21" ht="14.45" customHeight="1" x14ac:dyDescent="0.2">
      <c r="A322" s="821">
        <v>7</v>
      </c>
      <c r="B322" s="822" t="s">
        <v>2407</v>
      </c>
      <c r="C322" s="822" t="s">
        <v>2413</v>
      </c>
      <c r="D322" s="823" t="s">
        <v>3782</v>
      </c>
      <c r="E322" s="824" t="s">
        <v>2419</v>
      </c>
      <c r="F322" s="822" t="s">
        <v>2408</v>
      </c>
      <c r="G322" s="822" t="s">
        <v>2703</v>
      </c>
      <c r="H322" s="822" t="s">
        <v>329</v>
      </c>
      <c r="I322" s="822" t="s">
        <v>3055</v>
      </c>
      <c r="J322" s="822" t="s">
        <v>2705</v>
      </c>
      <c r="K322" s="822" t="s">
        <v>3056</v>
      </c>
      <c r="L322" s="825">
        <v>150.26</v>
      </c>
      <c r="M322" s="825">
        <v>1953.3799999999999</v>
      </c>
      <c r="N322" s="822">
        <v>13</v>
      </c>
      <c r="O322" s="826">
        <v>8</v>
      </c>
      <c r="P322" s="825">
        <v>1202.08</v>
      </c>
      <c r="Q322" s="827">
        <v>0.61538461538461542</v>
      </c>
      <c r="R322" s="822">
        <v>8</v>
      </c>
      <c r="S322" s="827">
        <v>0.61538461538461542</v>
      </c>
      <c r="T322" s="826">
        <v>4.5</v>
      </c>
      <c r="U322" s="828">
        <v>0.5625</v>
      </c>
    </row>
    <row r="323" spans="1:21" ht="14.45" customHeight="1" x14ac:dyDescent="0.2">
      <c r="A323" s="821">
        <v>7</v>
      </c>
      <c r="B323" s="822" t="s">
        <v>2407</v>
      </c>
      <c r="C323" s="822" t="s">
        <v>2413</v>
      </c>
      <c r="D323" s="823" t="s">
        <v>3782</v>
      </c>
      <c r="E323" s="824" t="s">
        <v>2419</v>
      </c>
      <c r="F323" s="822" t="s">
        <v>2408</v>
      </c>
      <c r="G323" s="822" t="s">
        <v>2703</v>
      </c>
      <c r="H323" s="822" t="s">
        <v>329</v>
      </c>
      <c r="I323" s="822" t="s">
        <v>2704</v>
      </c>
      <c r="J323" s="822" t="s">
        <v>2705</v>
      </c>
      <c r="K323" s="822" t="s">
        <v>2706</v>
      </c>
      <c r="L323" s="825">
        <v>300.51</v>
      </c>
      <c r="M323" s="825">
        <v>901.53</v>
      </c>
      <c r="N323" s="822">
        <v>3</v>
      </c>
      <c r="O323" s="826">
        <v>1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7</v>
      </c>
      <c r="B324" s="822" t="s">
        <v>2407</v>
      </c>
      <c r="C324" s="822" t="s">
        <v>2413</v>
      </c>
      <c r="D324" s="823" t="s">
        <v>3782</v>
      </c>
      <c r="E324" s="824" t="s">
        <v>2419</v>
      </c>
      <c r="F324" s="822" t="s">
        <v>2408</v>
      </c>
      <c r="G324" s="822" t="s">
        <v>2566</v>
      </c>
      <c r="H324" s="822" t="s">
        <v>329</v>
      </c>
      <c r="I324" s="822" t="s">
        <v>2567</v>
      </c>
      <c r="J324" s="822" t="s">
        <v>1736</v>
      </c>
      <c r="K324" s="822" t="s">
        <v>2568</v>
      </c>
      <c r="L324" s="825">
        <v>24.68</v>
      </c>
      <c r="M324" s="825">
        <v>567.64</v>
      </c>
      <c r="N324" s="822">
        <v>23</v>
      </c>
      <c r="O324" s="826">
        <v>10</v>
      </c>
      <c r="P324" s="825">
        <v>296.15999999999997</v>
      </c>
      <c r="Q324" s="827">
        <v>0.52173913043478259</v>
      </c>
      <c r="R324" s="822">
        <v>12</v>
      </c>
      <c r="S324" s="827">
        <v>0.52173913043478259</v>
      </c>
      <c r="T324" s="826">
        <v>4.5</v>
      </c>
      <c r="U324" s="828">
        <v>0.45</v>
      </c>
    </row>
    <row r="325" spans="1:21" ht="14.45" customHeight="1" x14ac:dyDescent="0.2">
      <c r="A325" s="821">
        <v>7</v>
      </c>
      <c r="B325" s="822" t="s">
        <v>2407</v>
      </c>
      <c r="C325" s="822" t="s">
        <v>2413</v>
      </c>
      <c r="D325" s="823" t="s">
        <v>3782</v>
      </c>
      <c r="E325" s="824" t="s">
        <v>2419</v>
      </c>
      <c r="F325" s="822" t="s">
        <v>2408</v>
      </c>
      <c r="G325" s="822" t="s">
        <v>2566</v>
      </c>
      <c r="H325" s="822" t="s">
        <v>329</v>
      </c>
      <c r="I325" s="822" t="s">
        <v>3057</v>
      </c>
      <c r="J325" s="822" t="s">
        <v>1736</v>
      </c>
      <c r="K325" s="822" t="s">
        <v>3058</v>
      </c>
      <c r="L325" s="825">
        <v>74.06</v>
      </c>
      <c r="M325" s="825">
        <v>3554.8800000000006</v>
      </c>
      <c r="N325" s="822">
        <v>48</v>
      </c>
      <c r="O325" s="826">
        <v>13.5</v>
      </c>
      <c r="P325" s="825">
        <v>2073.6800000000003</v>
      </c>
      <c r="Q325" s="827">
        <v>0.58333333333333337</v>
      </c>
      <c r="R325" s="822">
        <v>28</v>
      </c>
      <c r="S325" s="827">
        <v>0.58333333333333337</v>
      </c>
      <c r="T325" s="826">
        <v>8.5</v>
      </c>
      <c r="U325" s="828">
        <v>0.62962962962962965</v>
      </c>
    </row>
    <row r="326" spans="1:21" ht="14.45" customHeight="1" x14ac:dyDescent="0.2">
      <c r="A326" s="821">
        <v>7</v>
      </c>
      <c r="B326" s="822" t="s">
        <v>2407</v>
      </c>
      <c r="C326" s="822" t="s">
        <v>2413</v>
      </c>
      <c r="D326" s="823" t="s">
        <v>3782</v>
      </c>
      <c r="E326" s="824" t="s">
        <v>2419</v>
      </c>
      <c r="F326" s="822" t="s">
        <v>2408</v>
      </c>
      <c r="G326" s="822" t="s">
        <v>3059</v>
      </c>
      <c r="H326" s="822" t="s">
        <v>329</v>
      </c>
      <c r="I326" s="822" t="s">
        <v>3060</v>
      </c>
      <c r="J326" s="822" t="s">
        <v>3061</v>
      </c>
      <c r="K326" s="822" t="s">
        <v>3062</v>
      </c>
      <c r="L326" s="825">
        <v>561.76</v>
      </c>
      <c r="M326" s="825">
        <v>2808.8</v>
      </c>
      <c r="N326" s="822">
        <v>5</v>
      </c>
      <c r="O326" s="826">
        <v>1.5</v>
      </c>
      <c r="P326" s="825">
        <v>561.76</v>
      </c>
      <c r="Q326" s="827">
        <v>0.19999999999999998</v>
      </c>
      <c r="R326" s="822">
        <v>1</v>
      </c>
      <c r="S326" s="827">
        <v>0.2</v>
      </c>
      <c r="T326" s="826">
        <v>0.5</v>
      </c>
      <c r="U326" s="828">
        <v>0.33333333333333331</v>
      </c>
    </row>
    <row r="327" spans="1:21" ht="14.45" customHeight="1" x14ac:dyDescent="0.2">
      <c r="A327" s="821">
        <v>7</v>
      </c>
      <c r="B327" s="822" t="s">
        <v>2407</v>
      </c>
      <c r="C327" s="822" t="s">
        <v>2413</v>
      </c>
      <c r="D327" s="823" t="s">
        <v>3782</v>
      </c>
      <c r="E327" s="824" t="s">
        <v>2419</v>
      </c>
      <c r="F327" s="822" t="s">
        <v>2408</v>
      </c>
      <c r="G327" s="822" t="s">
        <v>2716</v>
      </c>
      <c r="H327" s="822" t="s">
        <v>329</v>
      </c>
      <c r="I327" s="822" t="s">
        <v>2367</v>
      </c>
      <c r="J327" s="822" t="s">
        <v>2243</v>
      </c>
      <c r="K327" s="822" t="s">
        <v>2368</v>
      </c>
      <c r="L327" s="825">
        <v>123.2</v>
      </c>
      <c r="M327" s="825">
        <v>123.2</v>
      </c>
      <c r="N327" s="822">
        <v>1</v>
      </c>
      <c r="O327" s="826">
        <v>1</v>
      </c>
      <c r="P327" s="825">
        <v>123.2</v>
      </c>
      <c r="Q327" s="827">
        <v>1</v>
      </c>
      <c r="R327" s="822">
        <v>1</v>
      </c>
      <c r="S327" s="827">
        <v>1</v>
      </c>
      <c r="T327" s="826">
        <v>1</v>
      </c>
      <c r="U327" s="828">
        <v>1</v>
      </c>
    </row>
    <row r="328" spans="1:21" ht="14.45" customHeight="1" x14ac:dyDescent="0.2">
      <c r="A328" s="821">
        <v>7</v>
      </c>
      <c r="B328" s="822" t="s">
        <v>2407</v>
      </c>
      <c r="C328" s="822" t="s">
        <v>2413</v>
      </c>
      <c r="D328" s="823" t="s">
        <v>3782</v>
      </c>
      <c r="E328" s="824" t="s">
        <v>2419</v>
      </c>
      <c r="F328" s="822" t="s">
        <v>2408</v>
      </c>
      <c r="G328" s="822" t="s">
        <v>2716</v>
      </c>
      <c r="H328" s="822" t="s">
        <v>329</v>
      </c>
      <c r="I328" s="822" t="s">
        <v>3063</v>
      </c>
      <c r="J328" s="822" t="s">
        <v>2243</v>
      </c>
      <c r="K328" s="822" t="s">
        <v>3064</v>
      </c>
      <c r="L328" s="825">
        <v>431.18</v>
      </c>
      <c r="M328" s="825">
        <v>431.18</v>
      </c>
      <c r="N328" s="822">
        <v>1</v>
      </c>
      <c r="O328" s="826">
        <v>0.5</v>
      </c>
      <c r="P328" s="825">
        <v>431.18</v>
      </c>
      <c r="Q328" s="827">
        <v>1</v>
      </c>
      <c r="R328" s="822">
        <v>1</v>
      </c>
      <c r="S328" s="827">
        <v>1</v>
      </c>
      <c r="T328" s="826">
        <v>0.5</v>
      </c>
      <c r="U328" s="828">
        <v>1</v>
      </c>
    </row>
    <row r="329" spans="1:21" ht="14.45" customHeight="1" x14ac:dyDescent="0.2">
      <c r="A329" s="821">
        <v>7</v>
      </c>
      <c r="B329" s="822" t="s">
        <v>2407</v>
      </c>
      <c r="C329" s="822" t="s">
        <v>2413</v>
      </c>
      <c r="D329" s="823" t="s">
        <v>3782</v>
      </c>
      <c r="E329" s="824" t="s">
        <v>2419</v>
      </c>
      <c r="F329" s="822" t="s">
        <v>2408</v>
      </c>
      <c r="G329" s="822" t="s">
        <v>3065</v>
      </c>
      <c r="H329" s="822" t="s">
        <v>673</v>
      </c>
      <c r="I329" s="822" t="s">
        <v>3066</v>
      </c>
      <c r="J329" s="822" t="s">
        <v>3067</v>
      </c>
      <c r="K329" s="822" t="s">
        <v>3068</v>
      </c>
      <c r="L329" s="825">
        <v>1454.23</v>
      </c>
      <c r="M329" s="825">
        <v>13088.070000000002</v>
      </c>
      <c r="N329" s="822">
        <v>9</v>
      </c>
      <c r="O329" s="826">
        <v>2</v>
      </c>
      <c r="P329" s="825">
        <v>13088.070000000002</v>
      </c>
      <c r="Q329" s="827">
        <v>1</v>
      </c>
      <c r="R329" s="822">
        <v>9</v>
      </c>
      <c r="S329" s="827">
        <v>1</v>
      </c>
      <c r="T329" s="826">
        <v>2</v>
      </c>
      <c r="U329" s="828">
        <v>1</v>
      </c>
    </row>
    <row r="330" spans="1:21" ht="14.45" customHeight="1" x14ac:dyDescent="0.2">
      <c r="A330" s="821">
        <v>7</v>
      </c>
      <c r="B330" s="822" t="s">
        <v>2407</v>
      </c>
      <c r="C330" s="822" t="s">
        <v>2413</v>
      </c>
      <c r="D330" s="823" t="s">
        <v>3782</v>
      </c>
      <c r="E330" s="824" t="s">
        <v>2419</v>
      </c>
      <c r="F330" s="822" t="s">
        <v>2408</v>
      </c>
      <c r="G330" s="822" t="s">
        <v>3065</v>
      </c>
      <c r="H330" s="822" t="s">
        <v>673</v>
      </c>
      <c r="I330" s="822" t="s">
        <v>3069</v>
      </c>
      <c r="J330" s="822" t="s">
        <v>3067</v>
      </c>
      <c r="K330" s="822" t="s">
        <v>3070</v>
      </c>
      <c r="L330" s="825">
        <v>1938.97</v>
      </c>
      <c r="M330" s="825">
        <v>11633.82</v>
      </c>
      <c r="N330" s="822">
        <v>6</v>
      </c>
      <c r="O330" s="826">
        <v>1</v>
      </c>
      <c r="P330" s="825">
        <v>11633.82</v>
      </c>
      <c r="Q330" s="827">
        <v>1</v>
      </c>
      <c r="R330" s="822">
        <v>6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7</v>
      </c>
      <c r="B331" s="822" t="s">
        <v>2407</v>
      </c>
      <c r="C331" s="822" t="s">
        <v>2413</v>
      </c>
      <c r="D331" s="823" t="s">
        <v>3782</v>
      </c>
      <c r="E331" s="824" t="s">
        <v>2419</v>
      </c>
      <c r="F331" s="822" t="s">
        <v>2408</v>
      </c>
      <c r="G331" s="822" t="s">
        <v>3065</v>
      </c>
      <c r="H331" s="822" t="s">
        <v>673</v>
      </c>
      <c r="I331" s="822" t="s">
        <v>3071</v>
      </c>
      <c r="J331" s="822" t="s">
        <v>3072</v>
      </c>
      <c r="K331" s="822" t="s">
        <v>3073</v>
      </c>
      <c r="L331" s="825">
        <v>5322.08</v>
      </c>
      <c r="M331" s="825">
        <v>5322.08</v>
      </c>
      <c r="N331" s="822">
        <v>1</v>
      </c>
      <c r="O331" s="826">
        <v>1</v>
      </c>
      <c r="P331" s="825">
        <v>5322.08</v>
      </c>
      <c r="Q331" s="827">
        <v>1</v>
      </c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7</v>
      </c>
      <c r="B332" s="822" t="s">
        <v>2407</v>
      </c>
      <c r="C332" s="822" t="s">
        <v>2413</v>
      </c>
      <c r="D332" s="823" t="s">
        <v>3782</v>
      </c>
      <c r="E332" s="824" t="s">
        <v>2419</v>
      </c>
      <c r="F332" s="822" t="s">
        <v>2408</v>
      </c>
      <c r="G332" s="822" t="s">
        <v>3065</v>
      </c>
      <c r="H332" s="822" t="s">
        <v>673</v>
      </c>
      <c r="I332" s="822" t="s">
        <v>3074</v>
      </c>
      <c r="J332" s="822" t="s">
        <v>2325</v>
      </c>
      <c r="K332" s="822" t="s">
        <v>3075</v>
      </c>
      <c r="L332" s="825">
        <v>1454.23</v>
      </c>
      <c r="M332" s="825">
        <v>8725.380000000001</v>
      </c>
      <c r="N332" s="822">
        <v>6</v>
      </c>
      <c r="O332" s="826">
        <v>1</v>
      </c>
      <c r="P332" s="825">
        <v>8725.380000000001</v>
      </c>
      <c r="Q332" s="827">
        <v>1</v>
      </c>
      <c r="R332" s="822">
        <v>6</v>
      </c>
      <c r="S332" s="827">
        <v>1</v>
      </c>
      <c r="T332" s="826">
        <v>1</v>
      </c>
      <c r="U332" s="828">
        <v>1</v>
      </c>
    </row>
    <row r="333" spans="1:21" ht="14.45" customHeight="1" x14ac:dyDescent="0.2">
      <c r="A333" s="821">
        <v>7</v>
      </c>
      <c r="B333" s="822" t="s">
        <v>2407</v>
      </c>
      <c r="C333" s="822" t="s">
        <v>2413</v>
      </c>
      <c r="D333" s="823" t="s">
        <v>3782</v>
      </c>
      <c r="E333" s="824" t="s">
        <v>2419</v>
      </c>
      <c r="F333" s="822" t="s">
        <v>2408</v>
      </c>
      <c r="G333" s="822" t="s">
        <v>3065</v>
      </c>
      <c r="H333" s="822" t="s">
        <v>673</v>
      </c>
      <c r="I333" s="822" t="s">
        <v>2324</v>
      </c>
      <c r="J333" s="822" t="s">
        <v>2325</v>
      </c>
      <c r="K333" s="822" t="s">
        <v>2326</v>
      </c>
      <c r="L333" s="825">
        <v>484.75</v>
      </c>
      <c r="M333" s="825">
        <v>2908.5</v>
      </c>
      <c r="N333" s="822">
        <v>6</v>
      </c>
      <c r="O333" s="826">
        <v>1</v>
      </c>
      <c r="P333" s="825">
        <v>2908.5</v>
      </c>
      <c r="Q333" s="827">
        <v>1</v>
      </c>
      <c r="R333" s="822">
        <v>6</v>
      </c>
      <c r="S333" s="827">
        <v>1</v>
      </c>
      <c r="T333" s="826">
        <v>1</v>
      </c>
      <c r="U333" s="828">
        <v>1</v>
      </c>
    </row>
    <row r="334" spans="1:21" ht="14.45" customHeight="1" x14ac:dyDescent="0.2">
      <c r="A334" s="821">
        <v>7</v>
      </c>
      <c r="B334" s="822" t="s">
        <v>2407</v>
      </c>
      <c r="C334" s="822" t="s">
        <v>2413</v>
      </c>
      <c r="D334" s="823" t="s">
        <v>3782</v>
      </c>
      <c r="E334" s="824" t="s">
        <v>2419</v>
      </c>
      <c r="F334" s="822" t="s">
        <v>2408</v>
      </c>
      <c r="G334" s="822" t="s">
        <v>3065</v>
      </c>
      <c r="H334" s="822" t="s">
        <v>673</v>
      </c>
      <c r="I334" s="822" t="s">
        <v>2327</v>
      </c>
      <c r="J334" s="822" t="s">
        <v>2325</v>
      </c>
      <c r="K334" s="822" t="s">
        <v>2328</v>
      </c>
      <c r="L334" s="825">
        <v>969.48</v>
      </c>
      <c r="M334" s="825">
        <v>5816.88</v>
      </c>
      <c r="N334" s="822">
        <v>6</v>
      </c>
      <c r="O334" s="826">
        <v>1</v>
      </c>
      <c r="P334" s="825">
        <v>5816.88</v>
      </c>
      <c r="Q334" s="827">
        <v>1</v>
      </c>
      <c r="R334" s="822">
        <v>6</v>
      </c>
      <c r="S334" s="827">
        <v>1</v>
      </c>
      <c r="T334" s="826">
        <v>1</v>
      </c>
      <c r="U334" s="828">
        <v>1</v>
      </c>
    </row>
    <row r="335" spans="1:21" ht="14.45" customHeight="1" x14ac:dyDescent="0.2">
      <c r="A335" s="821">
        <v>7</v>
      </c>
      <c r="B335" s="822" t="s">
        <v>2407</v>
      </c>
      <c r="C335" s="822" t="s">
        <v>2413</v>
      </c>
      <c r="D335" s="823" t="s">
        <v>3782</v>
      </c>
      <c r="E335" s="824" t="s">
        <v>2419</v>
      </c>
      <c r="F335" s="822" t="s">
        <v>2408</v>
      </c>
      <c r="G335" s="822" t="s">
        <v>3065</v>
      </c>
      <c r="H335" s="822" t="s">
        <v>673</v>
      </c>
      <c r="I335" s="822" t="s">
        <v>3076</v>
      </c>
      <c r="J335" s="822" t="s">
        <v>3067</v>
      </c>
      <c r="K335" s="822" t="s">
        <v>2321</v>
      </c>
      <c r="L335" s="825">
        <v>484.75</v>
      </c>
      <c r="M335" s="825">
        <v>1939</v>
      </c>
      <c r="N335" s="822">
        <v>4</v>
      </c>
      <c r="O335" s="826">
        <v>2</v>
      </c>
      <c r="P335" s="825">
        <v>1939</v>
      </c>
      <c r="Q335" s="827">
        <v>1</v>
      </c>
      <c r="R335" s="822">
        <v>4</v>
      </c>
      <c r="S335" s="827">
        <v>1</v>
      </c>
      <c r="T335" s="826">
        <v>2</v>
      </c>
      <c r="U335" s="828">
        <v>1</v>
      </c>
    </row>
    <row r="336" spans="1:21" ht="14.45" customHeight="1" x14ac:dyDescent="0.2">
      <c r="A336" s="821">
        <v>7</v>
      </c>
      <c r="B336" s="822" t="s">
        <v>2407</v>
      </c>
      <c r="C336" s="822" t="s">
        <v>2413</v>
      </c>
      <c r="D336" s="823" t="s">
        <v>3782</v>
      </c>
      <c r="E336" s="824" t="s">
        <v>2419</v>
      </c>
      <c r="F336" s="822" t="s">
        <v>2408</v>
      </c>
      <c r="G336" s="822" t="s">
        <v>3065</v>
      </c>
      <c r="H336" s="822" t="s">
        <v>673</v>
      </c>
      <c r="I336" s="822" t="s">
        <v>2319</v>
      </c>
      <c r="J336" s="822" t="s">
        <v>2320</v>
      </c>
      <c r="K336" s="822" t="s">
        <v>2321</v>
      </c>
      <c r="L336" s="825">
        <v>484.75</v>
      </c>
      <c r="M336" s="825">
        <v>2908.5</v>
      </c>
      <c r="N336" s="822">
        <v>6</v>
      </c>
      <c r="O336" s="826">
        <v>1</v>
      </c>
      <c r="P336" s="825">
        <v>2908.5</v>
      </c>
      <c r="Q336" s="827">
        <v>1</v>
      </c>
      <c r="R336" s="822">
        <v>6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7</v>
      </c>
      <c r="B337" s="822" t="s">
        <v>2407</v>
      </c>
      <c r="C337" s="822" t="s">
        <v>2413</v>
      </c>
      <c r="D337" s="823" t="s">
        <v>3782</v>
      </c>
      <c r="E337" s="824" t="s">
        <v>2419</v>
      </c>
      <c r="F337" s="822" t="s">
        <v>2408</v>
      </c>
      <c r="G337" s="822" t="s">
        <v>3065</v>
      </c>
      <c r="H337" s="822" t="s">
        <v>673</v>
      </c>
      <c r="I337" s="822" t="s">
        <v>2319</v>
      </c>
      <c r="J337" s="822" t="s">
        <v>2320</v>
      </c>
      <c r="K337" s="822" t="s">
        <v>2321</v>
      </c>
      <c r="L337" s="825">
        <v>325.2</v>
      </c>
      <c r="M337" s="825">
        <v>4227.5999999999995</v>
      </c>
      <c r="N337" s="822">
        <v>13</v>
      </c>
      <c r="O337" s="826">
        <v>3</v>
      </c>
      <c r="P337" s="825">
        <v>2276.3999999999996</v>
      </c>
      <c r="Q337" s="827">
        <v>0.53846153846153844</v>
      </c>
      <c r="R337" s="822">
        <v>7</v>
      </c>
      <c r="S337" s="827">
        <v>0.53846153846153844</v>
      </c>
      <c r="T337" s="826">
        <v>2</v>
      </c>
      <c r="U337" s="828">
        <v>0.66666666666666663</v>
      </c>
    </row>
    <row r="338" spans="1:21" ht="14.45" customHeight="1" x14ac:dyDescent="0.2">
      <c r="A338" s="821">
        <v>7</v>
      </c>
      <c r="B338" s="822" t="s">
        <v>2407</v>
      </c>
      <c r="C338" s="822" t="s">
        <v>2413</v>
      </c>
      <c r="D338" s="823" t="s">
        <v>3782</v>
      </c>
      <c r="E338" s="824" t="s">
        <v>2419</v>
      </c>
      <c r="F338" s="822" t="s">
        <v>2408</v>
      </c>
      <c r="G338" s="822" t="s">
        <v>3065</v>
      </c>
      <c r="H338" s="822" t="s">
        <v>673</v>
      </c>
      <c r="I338" s="822" t="s">
        <v>3077</v>
      </c>
      <c r="J338" s="822" t="s">
        <v>2320</v>
      </c>
      <c r="K338" s="822" t="s">
        <v>3078</v>
      </c>
      <c r="L338" s="825">
        <v>242.37</v>
      </c>
      <c r="M338" s="825">
        <v>1454.22</v>
      </c>
      <c r="N338" s="822">
        <v>6</v>
      </c>
      <c r="O338" s="826">
        <v>1</v>
      </c>
      <c r="P338" s="825">
        <v>1454.22</v>
      </c>
      <c r="Q338" s="827">
        <v>1</v>
      </c>
      <c r="R338" s="822">
        <v>6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7</v>
      </c>
      <c r="B339" s="822" t="s">
        <v>2407</v>
      </c>
      <c r="C339" s="822" t="s">
        <v>2413</v>
      </c>
      <c r="D339" s="823" t="s">
        <v>3782</v>
      </c>
      <c r="E339" s="824" t="s">
        <v>2419</v>
      </c>
      <c r="F339" s="822" t="s">
        <v>2408</v>
      </c>
      <c r="G339" s="822" t="s">
        <v>2760</v>
      </c>
      <c r="H339" s="822" t="s">
        <v>673</v>
      </c>
      <c r="I339" s="822" t="s">
        <v>3079</v>
      </c>
      <c r="J339" s="822" t="s">
        <v>2207</v>
      </c>
      <c r="K339" s="822" t="s">
        <v>3080</v>
      </c>
      <c r="L339" s="825">
        <v>339.47</v>
      </c>
      <c r="M339" s="825">
        <v>3394.7000000000003</v>
      </c>
      <c r="N339" s="822">
        <v>10</v>
      </c>
      <c r="O339" s="826">
        <v>3</v>
      </c>
      <c r="P339" s="825">
        <v>2715.76</v>
      </c>
      <c r="Q339" s="827">
        <v>0.8</v>
      </c>
      <c r="R339" s="822">
        <v>8</v>
      </c>
      <c r="S339" s="827">
        <v>0.8</v>
      </c>
      <c r="T339" s="826">
        <v>2</v>
      </c>
      <c r="U339" s="828">
        <v>0.66666666666666663</v>
      </c>
    </row>
    <row r="340" spans="1:21" ht="14.45" customHeight="1" x14ac:dyDescent="0.2">
      <c r="A340" s="821">
        <v>7</v>
      </c>
      <c r="B340" s="822" t="s">
        <v>2407</v>
      </c>
      <c r="C340" s="822" t="s">
        <v>2413</v>
      </c>
      <c r="D340" s="823" t="s">
        <v>3782</v>
      </c>
      <c r="E340" s="824" t="s">
        <v>2419</v>
      </c>
      <c r="F340" s="822" t="s">
        <v>2408</v>
      </c>
      <c r="G340" s="822" t="s">
        <v>2760</v>
      </c>
      <c r="H340" s="822" t="s">
        <v>673</v>
      </c>
      <c r="I340" s="822" t="s">
        <v>2339</v>
      </c>
      <c r="J340" s="822" t="s">
        <v>2207</v>
      </c>
      <c r="K340" s="822" t="s">
        <v>2340</v>
      </c>
      <c r="L340" s="825">
        <v>113.16</v>
      </c>
      <c r="M340" s="825">
        <v>792.11999999999989</v>
      </c>
      <c r="N340" s="822">
        <v>7</v>
      </c>
      <c r="O340" s="826">
        <v>4.5</v>
      </c>
      <c r="P340" s="825">
        <v>678.95999999999992</v>
      </c>
      <c r="Q340" s="827">
        <v>0.85714285714285721</v>
      </c>
      <c r="R340" s="822">
        <v>6</v>
      </c>
      <c r="S340" s="827">
        <v>0.8571428571428571</v>
      </c>
      <c r="T340" s="826">
        <v>4</v>
      </c>
      <c r="U340" s="828">
        <v>0.88888888888888884</v>
      </c>
    </row>
    <row r="341" spans="1:21" ht="14.45" customHeight="1" x14ac:dyDescent="0.2">
      <c r="A341" s="821">
        <v>7</v>
      </c>
      <c r="B341" s="822" t="s">
        <v>2407</v>
      </c>
      <c r="C341" s="822" t="s">
        <v>2413</v>
      </c>
      <c r="D341" s="823" t="s">
        <v>3782</v>
      </c>
      <c r="E341" s="824" t="s">
        <v>2419</v>
      </c>
      <c r="F341" s="822" t="s">
        <v>2408</v>
      </c>
      <c r="G341" s="822" t="s">
        <v>2760</v>
      </c>
      <c r="H341" s="822" t="s">
        <v>673</v>
      </c>
      <c r="I341" s="822" t="s">
        <v>2206</v>
      </c>
      <c r="J341" s="822" t="s">
        <v>2207</v>
      </c>
      <c r="K341" s="822" t="s">
        <v>2208</v>
      </c>
      <c r="L341" s="825">
        <v>169.73</v>
      </c>
      <c r="M341" s="825">
        <v>169.73</v>
      </c>
      <c r="N341" s="822">
        <v>1</v>
      </c>
      <c r="O341" s="826">
        <v>1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7</v>
      </c>
      <c r="B342" s="822" t="s">
        <v>2407</v>
      </c>
      <c r="C342" s="822" t="s">
        <v>2413</v>
      </c>
      <c r="D342" s="823" t="s">
        <v>3782</v>
      </c>
      <c r="E342" s="824" t="s">
        <v>2419</v>
      </c>
      <c r="F342" s="822" t="s">
        <v>2408</v>
      </c>
      <c r="G342" s="822" t="s">
        <v>2760</v>
      </c>
      <c r="H342" s="822" t="s">
        <v>673</v>
      </c>
      <c r="I342" s="822" t="s">
        <v>2209</v>
      </c>
      <c r="J342" s="822" t="s">
        <v>2207</v>
      </c>
      <c r="K342" s="822" t="s">
        <v>2210</v>
      </c>
      <c r="L342" s="825">
        <v>339.47</v>
      </c>
      <c r="M342" s="825">
        <v>36662.76</v>
      </c>
      <c r="N342" s="822">
        <v>108</v>
      </c>
      <c r="O342" s="826">
        <v>36.5</v>
      </c>
      <c r="P342" s="825">
        <v>20368.2</v>
      </c>
      <c r="Q342" s="827">
        <v>0.55555555555555558</v>
      </c>
      <c r="R342" s="822">
        <v>60</v>
      </c>
      <c r="S342" s="827">
        <v>0.55555555555555558</v>
      </c>
      <c r="T342" s="826">
        <v>20.5</v>
      </c>
      <c r="U342" s="828">
        <v>0.56164383561643838</v>
      </c>
    </row>
    <row r="343" spans="1:21" ht="14.45" customHeight="1" x14ac:dyDescent="0.2">
      <c r="A343" s="821">
        <v>7</v>
      </c>
      <c r="B343" s="822" t="s">
        <v>2407</v>
      </c>
      <c r="C343" s="822" t="s">
        <v>2413</v>
      </c>
      <c r="D343" s="823" t="s">
        <v>3782</v>
      </c>
      <c r="E343" s="824" t="s">
        <v>2419</v>
      </c>
      <c r="F343" s="822" t="s">
        <v>2408</v>
      </c>
      <c r="G343" s="822" t="s">
        <v>2760</v>
      </c>
      <c r="H343" s="822" t="s">
        <v>673</v>
      </c>
      <c r="I343" s="822" t="s">
        <v>3081</v>
      </c>
      <c r="J343" s="822" t="s">
        <v>2207</v>
      </c>
      <c r="K343" s="822" t="s">
        <v>3082</v>
      </c>
      <c r="L343" s="825">
        <v>226.31</v>
      </c>
      <c r="M343" s="825">
        <v>452.62</v>
      </c>
      <c r="N343" s="822">
        <v>2</v>
      </c>
      <c r="O343" s="826">
        <v>1</v>
      </c>
      <c r="P343" s="825">
        <v>452.62</v>
      </c>
      <c r="Q343" s="827">
        <v>1</v>
      </c>
      <c r="R343" s="822">
        <v>2</v>
      </c>
      <c r="S343" s="827">
        <v>1</v>
      </c>
      <c r="T343" s="826">
        <v>1</v>
      </c>
      <c r="U343" s="828">
        <v>1</v>
      </c>
    </row>
    <row r="344" spans="1:21" ht="14.45" customHeight="1" x14ac:dyDescent="0.2">
      <c r="A344" s="821">
        <v>7</v>
      </c>
      <c r="B344" s="822" t="s">
        <v>2407</v>
      </c>
      <c r="C344" s="822" t="s">
        <v>2413</v>
      </c>
      <c r="D344" s="823" t="s">
        <v>3782</v>
      </c>
      <c r="E344" s="824" t="s">
        <v>2419</v>
      </c>
      <c r="F344" s="822" t="s">
        <v>2408</v>
      </c>
      <c r="G344" s="822" t="s">
        <v>2760</v>
      </c>
      <c r="H344" s="822" t="s">
        <v>673</v>
      </c>
      <c r="I344" s="822" t="s">
        <v>3083</v>
      </c>
      <c r="J344" s="822" t="s">
        <v>3084</v>
      </c>
      <c r="K344" s="822" t="s">
        <v>3085</v>
      </c>
      <c r="L344" s="825">
        <v>763.63</v>
      </c>
      <c r="M344" s="825">
        <v>2290.89</v>
      </c>
      <c r="N344" s="822">
        <v>3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7</v>
      </c>
      <c r="B345" s="822" t="s">
        <v>2407</v>
      </c>
      <c r="C345" s="822" t="s">
        <v>2413</v>
      </c>
      <c r="D345" s="823" t="s">
        <v>3782</v>
      </c>
      <c r="E345" s="824" t="s">
        <v>2419</v>
      </c>
      <c r="F345" s="822" t="s">
        <v>2408</v>
      </c>
      <c r="G345" s="822" t="s">
        <v>2760</v>
      </c>
      <c r="H345" s="822" t="s">
        <v>329</v>
      </c>
      <c r="I345" s="822" t="s">
        <v>3086</v>
      </c>
      <c r="J345" s="822" t="s">
        <v>3087</v>
      </c>
      <c r="K345" s="822" t="s">
        <v>3080</v>
      </c>
      <c r="L345" s="825">
        <v>339.47</v>
      </c>
      <c r="M345" s="825">
        <v>1018.4100000000001</v>
      </c>
      <c r="N345" s="822">
        <v>3</v>
      </c>
      <c r="O345" s="826">
        <v>1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7</v>
      </c>
      <c r="B346" s="822" t="s">
        <v>2407</v>
      </c>
      <c r="C346" s="822" t="s">
        <v>2413</v>
      </c>
      <c r="D346" s="823" t="s">
        <v>3782</v>
      </c>
      <c r="E346" s="824" t="s">
        <v>2419</v>
      </c>
      <c r="F346" s="822" t="s">
        <v>2408</v>
      </c>
      <c r="G346" s="822" t="s">
        <v>3088</v>
      </c>
      <c r="H346" s="822" t="s">
        <v>329</v>
      </c>
      <c r="I346" s="822" t="s">
        <v>3089</v>
      </c>
      <c r="J346" s="822" t="s">
        <v>3090</v>
      </c>
      <c r="K346" s="822" t="s">
        <v>3091</v>
      </c>
      <c r="L346" s="825">
        <v>0</v>
      </c>
      <c r="M346" s="825">
        <v>0</v>
      </c>
      <c r="N346" s="822">
        <v>4</v>
      </c>
      <c r="O346" s="826">
        <v>3</v>
      </c>
      <c r="P346" s="825">
        <v>0</v>
      </c>
      <c r="Q346" s="827"/>
      <c r="R346" s="822">
        <v>1</v>
      </c>
      <c r="S346" s="827">
        <v>0.25</v>
      </c>
      <c r="T346" s="826">
        <v>1</v>
      </c>
      <c r="U346" s="828">
        <v>0.33333333333333331</v>
      </c>
    </row>
    <row r="347" spans="1:21" ht="14.45" customHeight="1" x14ac:dyDescent="0.2">
      <c r="A347" s="821">
        <v>7</v>
      </c>
      <c r="B347" s="822" t="s">
        <v>2407</v>
      </c>
      <c r="C347" s="822" t="s">
        <v>2413</v>
      </c>
      <c r="D347" s="823" t="s">
        <v>3782</v>
      </c>
      <c r="E347" s="824" t="s">
        <v>2419</v>
      </c>
      <c r="F347" s="822" t="s">
        <v>2408</v>
      </c>
      <c r="G347" s="822" t="s">
        <v>3092</v>
      </c>
      <c r="H347" s="822" t="s">
        <v>329</v>
      </c>
      <c r="I347" s="822" t="s">
        <v>3093</v>
      </c>
      <c r="J347" s="822" t="s">
        <v>3094</v>
      </c>
      <c r="K347" s="822" t="s">
        <v>3095</v>
      </c>
      <c r="L347" s="825">
        <v>552.64</v>
      </c>
      <c r="M347" s="825">
        <v>2210.56</v>
      </c>
      <c r="N347" s="822">
        <v>4</v>
      </c>
      <c r="O347" s="826">
        <v>2</v>
      </c>
      <c r="P347" s="825">
        <v>2210.56</v>
      </c>
      <c r="Q347" s="827">
        <v>1</v>
      </c>
      <c r="R347" s="822">
        <v>4</v>
      </c>
      <c r="S347" s="827">
        <v>1</v>
      </c>
      <c r="T347" s="826">
        <v>2</v>
      </c>
      <c r="U347" s="828">
        <v>1</v>
      </c>
    </row>
    <row r="348" spans="1:21" ht="14.45" customHeight="1" x14ac:dyDescent="0.2">
      <c r="A348" s="821">
        <v>7</v>
      </c>
      <c r="B348" s="822" t="s">
        <v>2407</v>
      </c>
      <c r="C348" s="822" t="s">
        <v>2413</v>
      </c>
      <c r="D348" s="823" t="s">
        <v>3782</v>
      </c>
      <c r="E348" s="824" t="s">
        <v>2419</v>
      </c>
      <c r="F348" s="822" t="s">
        <v>2408</v>
      </c>
      <c r="G348" s="822" t="s">
        <v>3092</v>
      </c>
      <c r="H348" s="822" t="s">
        <v>329</v>
      </c>
      <c r="I348" s="822" t="s">
        <v>3096</v>
      </c>
      <c r="J348" s="822" t="s">
        <v>3094</v>
      </c>
      <c r="K348" s="822" t="s">
        <v>3097</v>
      </c>
      <c r="L348" s="825">
        <v>1019.46</v>
      </c>
      <c r="M348" s="825">
        <v>6116.76</v>
      </c>
      <c r="N348" s="822">
        <v>6</v>
      </c>
      <c r="O348" s="826">
        <v>2</v>
      </c>
      <c r="P348" s="825">
        <v>6116.76</v>
      </c>
      <c r="Q348" s="827">
        <v>1</v>
      </c>
      <c r="R348" s="822">
        <v>6</v>
      </c>
      <c r="S348" s="827">
        <v>1</v>
      </c>
      <c r="T348" s="826">
        <v>2</v>
      </c>
      <c r="U348" s="828">
        <v>1</v>
      </c>
    </row>
    <row r="349" spans="1:21" ht="14.45" customHeight="1" x14ac:dyDescent="0.2">
      <c r="A349" s="821">
        <v>7</v>
      </c>
      <c r="B349" s="822" t="s">
        <v>2407</v>
      </c>
      <c r="C349" s="822" t="s">
        <v>2413</v>
      </c>
      <c r="D349" s="823" t="s">
        <v>3782</v>
      </c>
      <c r="E349" s="824" t="s">
        <v>2419</v>
      </c>
      <c r="F349" s="822" t="s">
        <v>2408</v>
      </c>
      <c r="G349" s="822" t="s">
        <v>3092</v>
      </c>
      <c r="H349" s="822" t="s">
        <v>329</v>
      </c>
      <c r="I349" s="822" t="s">
        <v>3098</v>
      </c>
      <c r="J349" s="822" t="s">
        <v>3094</v>
      </c>
      <c r="K349" s="822" t="s">
        <v>3099</v>
      </c>
      <c r="L349" s="825">
        <v>2038.93</v>
      </c>
      <c r="M349" s="825">
        <v>16311.439999999999</v>
      </c>
      <c r="N349" s="822">
        <v>8</v>
      </c>
      <c r="O349" s="826">
        <v>2</v>
      </c>
      <c r="P349" s="825">
        <v>6116.79</v>
      </c>
      <c r="Q349" s="827">
        <v>0.37500000000000006</v>
      </c>
      <c r="R349" s="822">
        <v>3</v>
      </c>
      <c r="S349" s="827">
        <v>0.375</v>
      </c>
      <c r="T349" s="826">
        <v>1</v>
      </c>
      <c r="U349" s="828">
        <v>0.5</v>
      </c>
    </row>
    <row r="350" spans="1:21" ht="14.45" customHeight="1" x14ac:dyDescent="0.2">
      <c r="A350" s="821">
        <v>7</v>
      </c>
      <c r="B350" s="822" t="s">
        <v>2407</v>
      </c>
      <c r="C350" s="822" t="s">
        <v>2413</v>
      </c>
      <c r="D350" s="823" t="s">
        <v>3782</v>
      </c>
      <c r="E350" s="824" t="s">
        <v>2419</v>
      </c>
      <c r="F350" s="822" t="s">
        <v>2408</v>
      </c>
      <c r="G350" s="822" t="s">
        <v>3092</v>
      </c>
      <c r="H350" s="822" t="s">
        <v>329</v>
      </c>
      <c r="I350" s="822" t="s">
        <v>3100</v>
      </c>
      <c r="J350" s="822" t="s">
        <v>3094</v>
      </c>
      <c r="K350" s="822" t="s">
        <v>3101</v>
      </c>
      <c r="L350" s="825">
        <v>355.79</v>
      </c>
      <c r="M350" s="825">
        <v>355.79</v>
      </c>
      <c r="N350" s="822">
        <v>1</v>
      </c>
      <c r="O350" s="826">
        <v>1</v>
      </c>
      <c r="P350" s="825">
        <v>355.79</v>
      </c>
      <c r="Q350" s="827">
        <v>1</v>
      </c>
      <c r="R350" s="822">
        <v>1</v>
      </c>
      <c r="S350" s="827">
        <v>1</v>
      </c>
      <c r="T350" s="826">
        <v>1</v>
      </c>
      <c r="U350" s="828">
        <v>1</v>
      </c>
    </row>
    <row r="351" spans="1:21" ht="14.45" customHeight="1" x14ac:dyDescent="0.2">
      <c r="A351" s="821">
        <v>7</v>
      </c>
      <c r="B351" s="822" t="s">
        <v>2407</v>
      </c>
      <c r="C351" s="822" t="s">
        <v>2413</v>
      </c>
      <c r="D351" s="823" t="s">
        <v>3782</v>
      </c>
      <c r="E351" s="824" t="s">
        <v>2419</v>
      </c>
      <c r="F351" s="822" t="s">
        <v>2408</v>
      </c>
      <c r="G351" s="822" t="s">
        <v>3102</v>
      </c>
      <c r="H351" s="822" t="s">
        <v>329</v>
      </c>
      <c r="I351" s="822" t="s">
        <v>3103</v>
      </c>
      <c r="J351" s="822" t="s">
        <v>3104</v>
      </c>
      <c r="K351" s="822" t="s">
        <v>3105</v>
      </c>
      <c r="L351" s="825">
        <v>102.9</v>
      </c>
      <c r="M351" s="825">
        <v>308.70000000000005</v>
      </c>
      <c r="N351" s="822">
        <v>3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7</v>
      </c>
      <c r="B352" s="822" t="s">
        <v>2407</v>
      </c>
      <c r="C352" s="822" t="s">
        <v>2413</v>
      </c>
      <c r="D352" s="823" t="s">
        <v>3782</v>
      </c>
      <c r="E352" s="824" t="s">
        <v>2419</v>
      </c>
      <c r="F352" s="822" t="s">
        <v>2408</v>
      </c>
      <c r="G352" s="822" t="s">
        <v>3102</v>
      </c>
      <c r="H352" s="822" t="s">
        <v>329</v>
      </c>
      <c r="I352" s="822" t="s">
        <v>3106</v>
      </c>
      <c r="J352" s="822" t="s">
        <v>3107</v>
      </c>
      <c r="K352" s="822" t="s">
        <v>3108</v>
      </c>
      <c r="L352" s="825">
        <v>74.64</v>
      </c>
      <c r="M352" s="825">
        <v>821.04000000000008</v>
      </c>
      <c r="N352" s="822">
        <v>11</v>
      </c>
      <c r="O352" s="826">
        <v>3.5</v>
      </c>
      <c r="P352" s="825">
        <v>74.64</v>
      </c>
      <c r="Q352" s="827">
        <v>9.0909090909090898E-2</v>
      </c>
      <c r="R352" s="822">
        <v>1</v>
      </c>
      <c r="S352" s="827">
        <v>9.0909090909090912E-2</v>
      </c>
      <c r="T352" s="826">
        <v>1</v>
      </c>
      <c r="U352" s="828">
        <v>0.2857142857142857</v>
      </c>
    </row>
    <row r="353" spans="1:21" ht="14.45" customHeight="1" x14ac:dyDescent="0.2">
      <c r="A353" s="821">
        <v>7</v>
      </c>
      <c r="B353" s="822" t="s">
        <v>2407</v>
      </c>
      <c r="C353" s="822" t="s">
        <v>2413</v>
      </c>
      <c r="D353" s="823" t="s">
        <v>3782</v>
      </c>
      <c r="E353" s="824" t="s">
        <v>2419</v>
      </c>
      <c r="F353" s="822" t="s">
        <v>2408</v>
      </c>
      <c r="G353" s="822" t="s">
        <v>3109</v>
      </c>
      <c r="H353" s="822" t="s">
        <v>329</v>
      </c>
      <c r="I353" s="822" t="s">
        <v>3110</v>
      </c>
      <c r="J353" s="822" t="s">
        <v>1205</v>
      </c>
      <c r="K353" s="822" t="s">
        <v>3111</v>
      </c>
      <c r="L353" s="825">
        <v>24.37</v>
      </c>
      <c r="M353" s="825">
        <v>97.48</v>
      </c>
      <c r="N353" s="822">
        <v>4</v>
      </c>
      <c r="O353" s="826">
        <v>1.5</v>
      </c>
      <c r="P353" s="825">
        <v>48.74</v>
      </c>
      <c r="Q353" s="827">
        <v>0.5</v>
      </c>
      <c r="R353" s="822">
        <v>2</v>
      </c>
      <c r="S353" s="827">
        <v>0.5</v>
      </c>
      <c r="T353" s="826">
        <v>1</v>
      </c>
      <c r="U353" s="828">
        <v>0.66666666666666663</v>
      </c>
    </row>
    <row r="354" spans="1:21" ht="14.45" customHeight="1" x14ac:dyDescent="0.2">
      <c r="A354" s="821">
        <v>7</v>
      </c>
      <c r="B354" s="822" t="s">
        <v>2407</v>
      </c>
      <c r="C354" s="822" t="s">
        <v>2413</v>
      </c>
      <c r="D354" s="823" t="s">
        <v>3782</v>
      </c>
      <c r="E354" s="824" t="s">
        <v>2419</v>
      </c>
      <c r="F354" s="822" t="s">
        <v>2408</v>
      </c>
      <c r="G354" s="822" t="s">
        <v>3112</v>
      </c>
      <c r="H354" s="822" t="s">
        <v>673</v>
      </c>
      <c r="I354" s="822" t="s">
        <v>3113</v>
      </c>
      <c r="J354" s="822" t="s">
        <v>3114</v>
      </c>
      <c r="K354" s="822" t="s">
        <v>3115</v>
      </c>
      <c r="L354" s="825">
        <v>57.64</v>
      </c>
      <c r="M354" s="825">
        <v>172.92000000000002</v>
      </c>
      <c r="N354" s="822">
        <v>3</v>
      </c>
      <c r="O354" s="826">
        <v>1</v>
      </c>
      <c r="P354" s="825">
        <v>172.92000000000002</v>
      </c>
      <c r="Q354" s="827">
        <v>1</v>
      </c>
      <c r="R354" s="822">
        <v>3</v>
      </c>
      <c r="S354" s="827">
        <v>1</v>
      </c>
      <c r="T354" s="826">
        <v>1</v>
      </c>
      <c r="U354" s="828">
        <v>1</v>
      </c>
    </row>
    <row r="355" spans="1:21" ht="14.45" customHeight="1" x14ac:dyDescent="0.2">
      <c r="A355" s="821">
        <v>7</v>
      </c>
      <c r="B355" s="822" t="s">
        <v>2407</v>
      </c>
      <c r="C355" s="822" t="s">
        <v>2413</v>
      </c>
      <c r="D355" s="823" t="s">
        <v>3782</v>
      </c>
      <c r="E355" s="824" t="s">
        <v>2419</v>
      </c>
      <c r="F355" s="822" t="s">
        <v>2408</v>
      </c>
      <c r="G355" s="822" t="s">
        <v>3112</v>
      </c>
      <c r="H355" s="822" t="s">
        <v>673</v>
      </c>
      <c r="I355" s="822" t="s">
        <v>3113</v>
      </c>
      <c r="J355" s="822" t="s">
        <v>3114</v>
      </c>
      <c r="K355" s="822" t="s">
        <v>3115</v>
      </c>
      <c r="L355" s="825">
        <v>27.37</v>
      </c>
      <c r="M355" s="825">
        <v>82.11</v>
      </c>
      <c r="N355" s="822">
        <v>3</v>
      </c>
      <c r="O355" s="826">
        <v>0.5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7</v>
      </c>
      <c r="B356" s="822" t="s">
        <v>2407</v>
      </c>
      <c r="C356" s="822" t="s">
        <v>2413</v>
      </c>
      <c r="D356" s="823" t="s">
        <v>3782</v>
      </c>
      <c r="E356" s="824" t="s">
        <v>2419</v>
      </c>
      <c r="F356" s="822" t="s">
        <v>2408</v>
      </c>
      <c r="G356" s="822" t="s">
        <v>2469</v>
      </c>
      <c r="H356" s="822" t="s">
        <v>329</v>
      </c>
      <c r="I356" s="822" t="s">
        <v>2470</v>
      </c>
      <c r="J356" s="822" t="s">
        <v>2471</v>
      </c>
      <c r="K356" s="822" t="s">
        <v>2472</v>
      </c>
      <c r="L356" s="825">
        <v>176.32</v>
      </c>
      <c r="M356" s="825">
        <v>176.32</v>
      </c>
      <c r="N356" s="822">
        <v>1</v>
      </c>
      <c r="O356" s="826">
        <v>1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7</v>
      </c>
      <c r="B357" s="822" t="s">
        <v>2407</v>
      </c>
      <c r="C357" s="822" t="s">
        <v>2413</v>
      </c>
      <c r="D357" s="823" t="s">
        <v>3782</v>
      </c>
      <c r="E357" s="824" t="s">
        <v>2419</v>
      </c>
      <c r="F357" s="822" t="s">
        <v>2408</v>
      </c>
      <c r="G357" s="822" t="s">
        <v>3116</v>
      </c>
      <c r="H357" s="822" t="s">
        <v>329</v>
      </c>
      <c r="I357" s="822" t="s">
        <v>3117</v>
      </c>
      <c r="J357" s="822" t="s">
        <v>3118</v>
      </c>
      <c r="K357" s="822" t="s">
        <v>3119</v>
      </c>
      <c r="L357" s="825">
        <v>1561.8</v>
      </c>
      <c r="M357" s="825">
        <v>12494.399999999998</v>
      </c>
      <c r="N357" s="822">
        <v>8</v>
      </c>
      <c r="O357" s="826">
        <v>4</v>
      </c>
      <c r="P357" s="825">
        <v>10932.599999999999</v>
      </c>
      <c r="Q357" s="827">
        <v>0.875</v>
      </c>
      <c r="R357" s="822">
        <v>7</v>
      </c>
      <c r="S357" s="827">
        <v>0.875</v>
      </c>
      <c r="T357" s="826">
        <v>3</v>
      </c>
      <c r="U357" s="828">
        <v>0.75</v>
      </c>
    </row>
    <row r="358" spans="1:21" ht="14.45" customHeight="1" x14ac:dyDescent="0.2">
      <c r="A358" s="821">
        <v>7</v>
      </c>
      <c r="B358" s="822" t="s">
        <v>2407</v>
      </c>
      <c r="C358" s="822" t="s">
        <v>2413</v>
      </c>
      <c r="D358" s="823" t="s">
        <v>3782</v>
      </c>
      <c r="E358" s="824" t="s">
        <v>2419</v>
      </c>
      <c r="F358" s="822" t="s">
        <v>2408</v>
      </c>
      <c r="G358" s="822" t="s">
        <v>2601</v>
      </c>
      <c r="H358" s="822" t="s">
        <v>329</v>
      </c>
      <c r="I358" s="822" t="s">
        <v>2602</v>
      </c>
      <c r="J358" s="822" t="s">
        <v>2603</v>
      </c>
      <c r="K358" s="822" t="s">
        <v>2037</v>
      </c>
      <c r="L358" s="825">
        <v>38.56</v>
      </c>
      <c r="M358" s="825">
        <v>38.56</v>
      </c>
      <c r="N358" s="822">
        <v>1</v>
      </c>
      <c r="O358" s="826">
        <v>1</v>
      </c>
      <c r="P358" s="825">
        <v>38.56</v>
      </c>
      <c r="Q358" s="827">
        <v>1</v>
      </c>
      <c r="R358" s="822">
        <v>1</v>
      </c>
      <c r="S358" s="827">
        <v>1</v>
      </c>
      <c r="T358" s="826">
        <v>1</v>
      </c>
      <c r="U358" s="828">
        <v>1</v>
      </c>
    </row>
    <row r="359" spans="1:21" ht="14.45" customHeight="1" x14ac:dyDescent="0.2">
      <c r="A359" s="821">
        <v>7</v>
      </c>
      <c r="B359" s="822" t="s">
        <v>2407</v>
      </c>
      <c r="C359" s="822" t="s">
        <v>2413</v>
      </c>
      <c r="D359" s="823" t="s">
        <v>3782</v>
      </c>
      <c r="E359" s="824" t="s">
        <v>2419</v>
      </c>
      <c r="F359" s="822" t="s">
        <v>2408</v>
      </c>
      <c r="G359" s="822" t="s">
        <v>2604</v>
      </c>
      <c r="H359" s="822" t="s">
        <v>673</v>
      </c>
      <c r="I359" s="822" t="s">
        <v>2309</v>
      </c>
      <c r="J359" s="822" t="s">
        <v>2310</v>
      </c>
      <c r="K359" s="822" t="s">
        <v>2311</v>
      </c>
      <c r="L359" s="825">
        <v>70.48</v>
      </c>
      <c r="M359" s="825">
        <v>211.44</v>
      </c>
      <c r="N359" s="822">
        <v>3</v>
      </c>
      <c r="O359" s="826">
        <v>1</v>
      </c>
      <c r="P359" s="825">
        <v>211.44</v>
      </c>
      <c r="Q359" s="827">
        <v>1</v>
      </c>
      <c r="R359" s="822">
        <v>3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7</v>
      </c>
      <c r="B360" s="822" t="s">
        <v>2407</v>
      </c>
      <c r="C360" s="822" t="s">
        <v>2413</v>
      </c>
      <c r="D360" s="823" t="s">
        <v>3782</v>
      </c>
      <c r="E360" s="824" t="s">
        <v>2419</v>
      </c>
      <c r="F360" s="822" t="s">
        <v>2408</v>
      </c>
      <c r="G360" s="822" t="s">
        <v>2604</v>
      </c>
      <c r="H360" s="822" t="s">
        <v>673</v>
      </c>
      <c r="I360" s="822" t="s">
        <v>2605</v>
      </c>
      <c r="J360" s="822" t="s">
        <v>2310</v>
      </c>
      <c r="K360" s="822" t="s">
        <v>2606</v>
      </c>
      <c r="L360" s="825">
        <v>140.96</v>
      </c>
      <c r="M360" s="825">
        <v>563.84</v>
      </c>
      <c r="N360" s="822">
        <v>4</v>
      </c>
      <c r="O360" s="826">
        <v>1.5</v>
      </c>
      <c r="P360" s="825">
        <v>281.92</v>
      </c>
      <c r="Q360" s="827">
        <v>0.5</v>
      </c>
      <c r="R360" s="822">
        <v>2</v>
      </c>
      <c r="S360" s="827">
        <v>0.5</v>
      </c>
      <c r="T360" s="826">
        <v>0.5</v>
      </c>
      <c r="U360" s="828">
        <v>0.33333333333333331</v>
      </c>
    </row>
    <row r="361" spans="1:21" ht="14.45" customHeight="1" x14ac:dyDescent="0.2">
      <c r="A361" s="821">
        <v>7</v>
      </c>
      <c r="B361" s="822" t="s">
        <v>2407</v>
      </c>
      <c r="C361" s="822" t="s">
        <v>2413</v>
      </c>
      <c r="D361" s="823" t="s">
        <v>3782</v>
      </c>
      <c r="E361" s="824" t="s">
        <v>2419</v>
      </c>
      <c r="F361" s="822" t="s">
        <v>2408</v>
      </c>
      <c r="G361" s="822" t="s">
        <v>3120</v>
      </c>
      <c r="H361" s="822" t="s">
        <v>673</v>
      </c>
      <c r="I361" s="822" t="s">
        <v>3121</v>
      </c>
      <c r="J361" s="822" t="s">
        <v>3122</v>
      </c>
      <c r="K361" s="822" t="s">
        <v>3123</v>
      </c>
      <c r="L361" s="825">
        <v>27.49</v>
      </c>
      <c r="M361" s="825">
        <v>109.96</v>
      </c>
      <c r="N361" s="822">
        <v>4</v>
      </c>
      <c r="O361" s="826">
        <v>2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7</v>
      </c>
      <c r="B362" s="822" t="s">
        <v>2407</v>
      </c>
      <c r="C362" s="822" t="s">
        <v>2413</v>
      </c>
      <c r="D362" s="823" t="s">
        <v>3782</v>
      </c>
      <c r="E362" s="824" t="s">
        <v>2419</v>
      </c>
      <c r="F362" s="822" t="s">
        <v>2408</v>
      </c>
      <c r="G362" s="822" t="s">
        <v>2956</v>
      </c>
      <c r="H362" s="822" t="s">
        <v>673</v>
      </c>
      <c r="I362" s="822" t="s">
        <v>3124</v>
      </c>
      <c r="J362" s="822" t="s">
        <v>3125</v>
      </c>
      <c r="K362" s="822" t="s">
        <v>3126</v>
      </c>
      <c r="L362" s="825">
        <v>161.06</v>
      </c>
      <c r="M362" s="825">
        <v>966.36</v>
      </c>
      <c r="N362" s="822">
        <v>6</v>
      </c>
      <c r="O362" s="826">
        <v>2.5</v>
      </c>
      <c r="P362" s="825">
        <v>966.36</v>
      </c>
      <c r="Q362" s="827">
        <v>1</v>
      </c>
      <c r="R362" s="822">
        <v>6</v>
      </c>
      <c r="S362" s="827">
        <v>1</v>
      </c>
      <c r="T362" s="826">
        <v>2.5</v>
      </c>
      <c r="U362" s="828">
        <v>1</v>
      </c>
    </row>
    <row r="363" spans="1:21" ht="14.45" customHeight="1" x14ac:dyDescent="0.2">
      <c r="A363" s="821">
        <v>7</v>
      </c>
      <c r="B363" s="822" t="s">
        <v>2407</v>
      </c>
      <c r="C363" s="822" t="s">
        <v>2413</v>
      </c>
      <c r="D363" s="823" t="s">
        <v>3782</v>
      </c>
      <c r="E363" s="824" t="s">
        <v>2419</v>
      </c>
      <c r="F363" s="822" t="s">
        <v>2408</v>
      </c>
      <c r="G363" s="822" t="s">
        <v>3127</v>
      </c>
      <c r="H363" s="822" t="s">
        <v>329</v>
      </c>
      <c r="I363" s="822" t="s">
        <v>3128</v>
      </c>
      <c r="J363" s="822" t="s">
        <v>3129</v>
      </c>
      <c r="K363" s="822" t="s">
        <v>780</v>
      </c>
      <c r="L363" s="825">
        <v>208.18</v>
      </c>
      <c r="M363" s="825">
        <v>1457.26</v>
      </c>
      <c r="N363" s="822">
        <v>7</v>
      </c>
      <c r="O363" s="826">
        <v>5</v>
      </c>
      <c r="P363" s="825">
        <v>624.54</v>
      </c>
      <c r="Q363" s="827">
        <v>0.42857142857142855</v>
      </c>
      <c r="R363" s="822">
        <v>3</v>
      </c>
      <c r="S363" s="827">
        <v>0.42857142857142855</v>
      </c>
      <c r="T363" s="826">
        <v>3</v>
      </c>
      <c r="U363" s="828">
        <v>0.6</v>
      </c>
    </row>
    <row r="364" spans="1:21" ht="14.45" customHeight="1" x14ac:dyDescent="0.2">
      <c r="A364" s="821">
        <v>7</v>
      </c>
      <c r="B364" s="822" t="s">
        <v>2407</v>
      </c>
      <c r="C364" s="822" t="s">
        <v>2413</v>
      </c>
      <c r="D364" s="823" t="s">
        <v>3782</v>
      </c>
      <c r="E364" s="824" t="s">
        <v>2419</v>
      </c>
      <c r="F364" s="822" t="s">
        <v>2408</v>
      </c>
      <c r="G364" s="822" t="s">
        <v>3130</v>
      </c>
      <c r="H364" s="822" t="s">
        <v>329</v>
      </c>
      <c r="I364" s="822" t="s">
        <v>3131</v>
      </c>
      <c r="J364" s="822" t="s">
        <v>904</v>
      </c>
      <c r="K364" s="822" t="s">
        <v>3132</v>
      </c>
      <c r="L364" s="825">
        <v>134.47999999999999</v>
      </c>
      <c r="M364" s="825">
        <v>268.95999999999998</v>
      </c>
      <c r="N364" s="822">
        <v>2</v>
      </c>
      <c r="O364" s="826">
        <v>2</v>
      </c>
      <c r="P364" s="825">
        <v>268.95999999999998</v>
      </c>
      <c r="Q364" s="827">
        <v>1</v>
      </c>
      <c r="R364" s="822">
        <v>2</v>
      </c>
      <c r="S364" s="827">
        <v>1</v>
      </c>
      <c r="T364" s="826">
        <v>2</v>
      </c>
      <c r="U364" s="828">
        <v>1</v>
      </c>
    </row>
    <row r="365" spans="1:21" ht="14.45" customHeight="1" x14ac:dyDescent="0.2">
      <c r="A365" s="821">
        <v>7</v>
      </c>
      <c r="B365" s="822" t="s">
        <v>2407</v>
      </c>
      <c r="C365" s="822" t="s">
        <v>2413</v>
      </c>
      <c r="D365" s="823" t="s">
        <v>3782</v>
      </c>
      <c r="E365" s="824" t="s">
        <v>2419</v>
      </c>
      <c r="F365" s="822" t="s">
        <v>2408</v>
      </c>
      <c r="G365" s="822" t="s">
        <v>3130</v>
      </c>
      <c r="H365" s="822" t="s">
        <v>329</v>
      </c>
      <c r="I365" s="822" t="s">
        <v>3131</v>
      </c>
      <c r="J365" s="822" t="s">
        <v>904</v>
      </c>
      <c r="K365" s="822" t="s">
        <v>3132</v>
      </c>
      <c r="L365" s="825">
        <v>88.07</v>
      </c>
      <c r="M365" s="825">
        <v>528.41999999999996</v>
      </c>
      <c r="N365" s="822">
        <v>6</v>
      </c>
      <c r="O365" s="826">
        <v>4</v>
      </c>
      <c r="P365" s="825">
        <v>264.20999999999998</v>
      </c>
      <c r="Q365" s="827">
        <v>0.5</v>
      </c>
      <c r="R365" s="822">
        <v>3</v>
      </c>
      <c r="S365" s="827">
        <v>0.5</v>
      </c>
      <c r="T365" s="826">
        <v>2</v>
      </c>
      <c r="U365" s="828">
        <v>0.5</v>
      </c>
    </row>
    <row r="366" spans="1:21" ht="14.45" customHeight="1" x14ac:dyDescent="0.2">
      <c r="A366" s="821">
        <v>7</v>
      </c>
      <c r="B366" s="822" t="s">
        <v>2407</v>
      </c>
      <c r="C366" s="822" t="s">
        <v>2413</v>
      </c>
      <c r="D366" s="823" t="s">
        <v>3782</v>
      </c>
      <c r="E366" s="824" t="s">
        <v>2419</v>
      </c>
      <c r="F366" s="822" t="s">
        <v>2408</v>
      </c>
      <c r="G366" s="822" t="s">
        <v>2506</v>
      </c>
      <c r="H366" s="822" t="s">
        <v>329</v>
      </c>
      <c r="I366" s="822" t="s">
        <v>2752</v>
      </c>
      <c r="J366" s="822" t="s">
        <v>2753</v>
      </c>
      <c r="K366" s="822" t="s">
        <v>803</v>
      </c>
      <c r="L366" s="825">
        <v>35.25</v>
      </c>
      <c r="M366" s="825">
        <v>70.5</v>
      </c>
      <c r="N366" s="822">
        <v>2</v>
      </c>
      <c r="O366" s="826">
        <v>2</v>
      </c>
      <c r="P366" s="825">
        <v>35.25</v>
      </c>
      <c r="Q366" s="827">
        <v>0.5</v>
      </c>
      <c r="R366" s="822">
        <v>1</v>
      </c>
      <c r="S366" s="827">
        <v>0.5</v>
      </c>
      <c r="T366" s="826">
        <v>1</v>
      </c>
      <c r="U366" s="828">
        <v>0.5</v>
      </c>
    </row>
    <row r="367" spans="1:21" ht="14.45" customHeight="1" x14ac:dyDescent="0.2">
      <c r="A367" s="821">
        <v>7</v>
      </c>
      <c r="B367" s="822" t="s">
        <v>2407</v>
      </c>
      <c r="C367" s="822" t="s">
        <v>2413</v>
      </c>
      <c r="D367" s="823" t="s">
        <v>3782</v>
      </c>
      <c r="E367" s="824" t="s">
        <v>2419</v>
      </c>
      <c r="F367" s="822" t="s">
        <v>2408</v>
      </c>
      <c r="G367" s="822" t="s">
        <v>2506</v>
      </c>
      <c r="H367" s="822" t="s">
        <v>329</v>
      </c>
      <c r="I367" s="822" t="s">
        <v>2836</v>
      </c>
      <c r="J367" s="822" t="s">
        <v>2753</v>
      </c>
      <c r="K367" s="822" t="s">
        <v>2837</v>
      </c>
      <c r="L367" s="825">
        <v>35.25</v>
      </c>
      <c r="M367" s="825">
        <v>141</v>
      </c>
      <c r="N367" s="822">
        <v>4</v>
      </c>
      <c r="O367" s="826">
        <v>2</v>
      </c>
      <c r="P367" s="825">
        <v>35.25</v>
      </c>
      <c r="Q367" s="827">
        <v>0.25</v>
      </c>
      <c r="R367" s="822">
        <v>1</v>
      </c>
      <c r="S367" s="827">
        <v>0.25</v>
      </c>
      <c r="T367" s="826">
        <v>1</v>
      </c>
      <c r="U367" s="828">
        <v>0.5</v>
      </c>
    </row>
    <row r="368" spans="1:21" ht="14.45" customHeight="1" x14ac:dyDescent="0.2">
      <c r="A368" s="821">
        <v>7</v>
      </c>
      <c r="B368" s="822" t="s">
        <v>2407</v>
      </c>
      <c r="C368" s="822" t="s">
        <v>2413</v>
      </c>
      <c r="D368" s="823" t="s">
        <v>3782</v>
      </c>
      <c r="E368" s="824" t="s">
        <v>2419</v>
      </c>
      <c r="F368" s="822" t="s">
        <v>2408</v>
      </c>
      <c r="G368" s="822" t="s">
        <v>2611</v>
      </c>
      <c r="H368" s="822" t="s">
        <v>329</v>
      </c>
      <c r="I368" s="822" t="s">
        <v>2612</v>
      </c>
      <c r="J368" s="822" t="s">
        <v>978</v>
      </c>
      <c r="K368" s="822" t="s">
        <v>2613</v>
      </c>
      <c r="L368" s="825">
        <v>185.26</v>
      </c>
      <c r="M368" s="825">
        <v>185.26</v>
      </c>
      <c r="N368" s="822">
        <v>1</v>
      </c>
      <c r="O368" s="826">
        <v>1</v>
      </c>
      <c r="P368" s="825"/>
      <c r="Q368" s="827">
        <v>0</v>
      </c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7</v>
      </c>
      <c r="B369" s="822" t="s">
        <v>2407</v>
      </c>
      <c r="C369" s="822" t="s">
        <v>2413</v>
      </c>
      <c r="D369" s="823" t="s">
        <v>3782</v>
      </c>
      <c r="E369" s="824" t="s">
        <v>2419</v>
      </c>
      <c r="F369" s="822" t="s">
        <v>2408</v>
      </c>
      <c r="G369" s="822" t="s">
        <v>2611</v>
      </c>
      <c r="H369" s="822" t="s">
        <v>329</v>
      </c>
      <c r="I369" s="822" t="s">
        <v>2612</v>
      </c>
      <c r="J369" s="822" t="s">
        <v>978</v>
      </c>
      <c r="K369" s="822" t="s">
        <v>2613</v>
      </c>
      <c r="L369" s="825">
        <v>87.98</v>
      </c>
      <c r="M369" s="825">
        <v>87.98</v>
      </c>
      <c r="N369" s="822">
        <v>1</v>
      </c>
      <c r="O369" s="826">
        <v>0.5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7</v>
      </c>
      <c r="B370" s="822" t="s">
        <v>2407</v>
      </c>
      <c r="C370" s="822" t="s">
        <v>2413</v>
      </c>
      <c r="D370" s="823" t="s">
        <v>3782</v>
      </c>
      <c r="E370" s="824" t="s">
        <v>2419</v>
      </c>
      <c r="F370" s="822" t="s">
        <v>2408</v>
      </c>
      <c r="G370" s="822" t="s">
        <v>2611</v>
      </c>
      <c r="H370" s="822" t="s">
        <v>329</v>
      </c>
      <c r="I370" s="822" t="s">
        <v>2838</v>
      </c>
      <c r="J370" s="822" t="s">
        <v>978</v>
      </c>
      <c r="K370" s="822" t="s">
        <v>2613</v>
      </c>
      <c r="L370" s="825">
        <v>87.98</v>
      </c>
      <c r="M370" s="825">
        <v>87.98</v>
      </c>
      <c r="N370" s="822">
        <v>1</v>
      </c>
      <c r="O370" s="826">
        <v>0.5</v>
      </c>
      <c r="P370" s="825">
        <v>87.98</v>
      </c>
      <c r="Q370" s="827">
        <v>1</v>
      </c>
      <c r="R370" s="822">
        <v>1</v>
      </c>
      <c r="S370" s="827">
        <v>1</v>
      </c>
      <c r="T370" s="826">
        <v>0.5</v>
      </c>
      <c r="U370" s="828">
        <v>1</v>
      </c>
    </row>
    <row r="371" spans="1:21" ht="14.45" customHeight="1" x14ac:dyDescent="0.2">
      <c r="A371" s="821">
        <v>7</v>
      </c>
      <c r="B371" s="822" t="s">
        <v>2407</v>
      </c>
      <c r="C371" s="822" t="s">
        <v>2413</v>
      </c>
      <c r="D371" s="823" t="s">
        <v>3782</v>
      </c>
      <c r="E371" s="824" t="s">
        <v>2419</v>
      </c>
      <c r="F371" s="822" t="s">
        <v>2408</v>
      </c>
      <c r="G371" s="822" t="s">
        <v>3133</v>
      </c>
      <c r="H371" s="822" t="s">
        <v>329</v>
      </c>
      <c r="I371" s="822" t="s">
        <v>3134</v>
      </c>
      <c r="J371" s="822" t="s">
        <v>3135</v>
      </c>
      <c r="K371" s="822" t="s">
        <v>3136</v>
      </c>
      <c r="L371" s="825">
        <v>46.81</v>
      </c>
      <c r="M371" s="825">
        <v>46.81</v>
      </c>
      <c r="N371" s="822">
        <v>1</v>
      </c>
      <c r="O371" s="826">
        <v>1</v>
      </c>
      <c r="P371" s="825">
        <v>46.81</v>
      </c>
      <c r="Q371" s="827">
        <v>1</v>
      </c>
      <c r="R371" s="822">
        <v>1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7</v>
      </c>
      <c r="B372" s="822" t="s">
        <v>2407</v>
      </c>
      <c r="C372" s="822" t="s">
        <v>2413</v>
      </c>
      <c r="D372" s="823" t="s">
        <v>3782</v>
      </c>
      <c r="E372" s="824" t="s">
        <v>2419</v>
      </c>
      <c r="F372" s="822" t="s">
        <v>2408</v>
      </c>
      <c r="G372" s="822" t="s">
        <v>3137</v>
      </c>
      <c r="H372" s="822" t="s">
        <v>329</v>
      </c>
      <c r="I372" s="822" t="s">
        <v>3138</v>
      </c>
      <c r="J372" s="822" t="s">
        <v>3139</v>
      </c>
      <c r="K372" s="822" t="s">
        <v>3140</v>
      </c>
      <c r="L372" s="825">
        <v>2038.93</v>
      </c>
      <c r="M372" s="825">
        <v>6116.79</v>
      </c>
      <c r="N372" s="822">
        <v>3</v>
      </c>
      <c r="O372" s="826">
        <v>1</v>
      </c>
      <c r="P372" s="825"/>
      <c r="Q372" s="827">
        <v>0</v>
      </c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7</v>
      </c>
      <c r="B373" s="822" t="s">
        <v>2407</v>
      </c>
      <c r="C373" s="822" t="s">
        <v>2413</v>
      </c>
      <c r="D373" s="823" t="s">
        <v>3782</v>
      </c>
      <c r="E373" s="824" t="s">
        <v>2419</v>
      </c>
      <c r="F373" s="822" t="s">
        <v>2408</v>
      </c>
      <c r="G373" s="822" t="s">
        <v>3137</v>
      </c>
      <c r="H373" s="822" t="s">
        <v>329</v>
      </c>
      <c r="I373" s="822" t="s">
        <v>3141</v>
      </c>
      <c r="J373" s="822" t="s">
        <v>3139</v>
      </c>
      <c r="K373" s="822" t="s">
        <v>3142</v>
      </c>
      <c r="L373" s="825">
        <v>552.64</v>
      </c>
      <c r="M373" s="825">
        <v>3315.84</v>
      </c>
      <c r="N373" s="822">
        <v>6</v>
      </c>
      <c r="O373" s="826">
        <v>2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7</v>
      </c>
      <c r="B374" s="822" t="s">
        <v>2407</v>
      </c>
      <c r="C374" s="822" t="s">
        <v>2413</v>
      </c>
      <c r="D374" s="823" t="s">
        <v>3782</v>
      </c>
      <c r="E374" s="824" t="s">
        <v>2419</v>
      </c>
      <c r="F374" s="822" t="s">
        <v>2408</v>
      </c>
      <c r="G374" s="822" t="s">
        <v>3137</v>
      </c>
      <c r="H374" s="822" t="s">
        <v>329</v>
      </c>
      <c r="I374" s="822" t="s">
        <v>3143</v>
      </c>
      <c r="J374" s="822" t="s">
        <v>3139</v>
      </c>
      <c r="K374" s="822" t="s">
        <v>3144</v>
      </c>
      <c r="L374" s="825">
        <v>355.79</v>
      </c>
      <c r="M374" s="825">
        <v>355.79</v>
      </c>
      <c r="N374" s="822">
        <v>1</v>
      </c>
      <c r="O374" s="826">
        <v>1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7</v>
      </c>
      <c r="B375" s="822" t="s">
        <v>2407</v>
      </c>
      <c r="C375" s="822" t="s">
        <v>2413</v>
      </c>
      <c r="D375" s="823" t="s">
        <v>3782</v>
      </c>
      <c r="E375" s="824" t="s">
        <v>2419</v>
      </c>
      <c r="F375" s="822" t="s">
        <v>2408</v>
      </c>
      <c r="G375" s="822" t="s">
        <v>3137</v>
      </c>
      <c r="H375" s="822" t="s">
        <v>329</v>
      </c>
      <c r="I375" s="822" t="s">
        <v>3145</v>
      </c>
      <c r="J375" s="822" t="s">
        <v>3139</v>
      </c>
      <c r="K375" s="822" t="s">
        <v>3146</v>
      </c>
      <c r="L375" s="825">
        <v>1019.46</v>
      </c>
      <c r="M375" s="825">
        <v>11214.060000000001</v>
      </c>
      <c r="N375" s="822">
        <v>11</v>
      </c>
      <c r="O375" s="826">
        <v>3</v>
      </c>
      <c r="P375" s="825">
        <v>5097.3</v>
      </c>
      <c r="Q375" s="827">
        <v>0.45454545454545453</v>
      </c>
      <c r="R375" s="822">
        <v>5</v>
      </c>
      <c r="S375" s="827">
        <v>0.45454545454545453</v>
      </c>
      <c r="T375" s="826">
        <v>1</v>
      </c>
      <c r="U375" s="828">
        <v>0.33333333333333331</v>
      </c>
    </row>
    <row r="376" spans="1:21" ht="14.45" customHeight="1" x14ac:dyDescent="0.2">
      <c r="A376" s="821">
        <v>7</v>
      </c>
      <c r="B376" s="822" t="s">
        <v>2407</v>
      </c>
      <c r="C376" s="822" t="s">
        <v>2413</v>
      </c>
      <c r="D376" s="823" t="s">
        <v>3782</v>
      </c>
      <c r="E376" s="824" t="s">
        <v>2419</v>
      </c>
      <c r="F376" s="822" t="s">
        <v>2408</v>
      </c>
      <c r="G376" s="822" t="s">
        <v>3137</v>
      </c>
      <c r="H376" s="822" t="s">
        <v>673</v>
      </c>
      <c r="I376" s="822" t="s">
        <v>3147</v>
      </c>
      <c r="J376" s="822" t="s">
        <v>3148</v>
      </c>
      <c r="K376" s="822" t="s">
        <v>3140</v>
      </c>
      <c r="L376" s="825">
        <v>2038.93</v>
      </c>
      <c r="M376" s="825">
        <v>18350.37</v>
      </c>
      <c r="N376" s="822">
        <v>9</v>
      </c>
      <c r="O376" s="826">
        <v>3</v>
      </c>
      <c r="P376" s="825">
        <v>18350.37</v>
      </c>
      <c r="Q376" s="827">
        <v>1</v>
      </c>
      <c r="R376" s="822">
        <v>9</v>
      </c>
      <c r="S376" s="827">
        <v>1</v>
      </c>
      <c r="T376" s="826">
        <v>3</v>
      </c>
      <c r="U376" s="828">
        <v>1</v>
      </c>
    </row>
    <row r="377" spans="1:21" ht="14.45" customHeight="1" x14ac:dyDescent="0.2">
      <c r="A377" s="821">
        <v>7</v>
      </c>
      <c r="B377" s="822" t="s">
        <v>2407</v>
      </c>
      <c r="C377" s="822" t="s">
        <v>2413</v>
      </c>
      <c r="D377" s="823" t="s">
        <v>3782</v>
      </c>
      <c r="E377" s="824" t="s">
        <v>2419</v>
      </c>
      <c r="F377" s="822" t="s">
        <v>2408</v>
      </c>
      <c r="G377" s="822" t="s">
        <v>3137</v>
      </c>
      <c r="H377" s="822" t="s">
        <v>673</v>
      </c>
      <c r="I377" s="822" t="s">
        <v>3149</v>
      </c>
      <c r="J377" s="822" t="s">
        <v>3148</v>
      </c>
      <c r="K377" s="822" t="s">
        <v>3144</v>
      </c>
      <c r="L377" s="825">
        <v>355.79</v>
      </c>
      <c r="M377" s="825">
        <v>7471.59</v>
      </c>
      <c r="N377" s="822">
        <v>21</v>
      </c>
      <c r="O377" s="826">
        <v>6</v>
      </c>
      <c r="P377" s="825">
        <v>6404.22</v>
      </c>
      <c r="Q377" s="827">
        <v>0.85714285714285721</v>
      </c>
      <c r="R377" s="822">
        <v>18</v>
      </c>
      <c r="S377" s="827">
        <v>0.8571428571428571</v>
      </c>
      <c r="T377" s="826">
        <v>5</v>
      </c>
      <c r="U377" s="828">
        <v>0.83333333333333337</v>
      </c>
    </row>
    <row r="378" spans="1:21" ht="14.45" customHeight="1" x14ac:dyDescent="0.2">
      <c r="A378" s="821">
        <v>7</v>
      </c>
      <c r="B378" s="822" t="s">
        <v>2407</v>
      </c>
      <c r="C378" s="822" t="s">
        <v>2413</v>
      </c>
      <c r="D378" s="823" t="s">
        <v>3782</v>
      </c>
      <c r="E378" s="824" t="s">
        <v>2419</v>
      </c>
      <c r="F378" s="822" t="s">
        <v>2408</v>
      </c>
      <c r="G378" s="822" t="s">
        <v>3137</v>
      </c>
      <c r="H378" s="822" t="s">
        <v>673</v>
      </c>
      <c r="I378" s="822" t="s">
        <v>3150</v>
      </c>
      <c r="J378" s="822" t="s">
        <v>3148</v>
      </c>
      <c r="K378" s="822" t="s">
        <v>3142</v>
      </c>
      <c r="L378" s="825">
        <v>552.64</v>
      </c>
      <c r="M378" s="825">
        <v>16026.560000000001</v>
      </c>
      <c r="N378" s="822">
        <v>29</v>
      </c>
      <c r="O378" s="826">
        <v>9</v>
      </c>
      <c r="P378" s="825">
        <v>16026.560000000001</v>
      </c>
      <c r="Q378" s="827">
        <v>1</v>
      </c>
      <c r="R378" s="822">
        <v>29</v>
      </c>
      <c r="S378" s="827">
        <v>1</v>
      </c>
      <c r="T378" s="826">
        <v>9</v>
      </c>
      <c r="U378" s="828">
        <v>1</v>
      </c>
    </row>
    <row r="379" spans="1:21" ht="14.45" customHeight="1" x14ac:dyDescent="0.2">
      <c r="A379" s="821">
        <v>7</v>
      </c>
      <c r="B379" s="822" t="s">
        <v>2407</v>
      </c>
      <c r="C379" s="822" t="s">
        <v>2413</v>
      </c>
      <c r="D379" s="823" t="s">
        <v>3782</v>
      </c>
      <c r="E379" s="824" t="s">
        <v>2419</v>
      </c>
      <c r="F379" s="822" t="s">
        <v>2408</v>
      </c>
      <c r="G379" s="822" t="s">
        <v>3137</v>
      </c>
      <c r="H379" s="822" t="s">
        <v>673</v>
      </c>
      <c r="I379" s="822" t="s">
        <v>3151</v>
      </c>
      <c r="J379" s="822" t="s">
        <v>3148</v>
      </c>
      <c r="K379" s="822" t="s">
        <v>3146</v>
      </c>
      <c r="L379" s="825">
        <v>1019.46</v>
      </c>
      <c r="M379" s="825">
        <v>19369.740000000002</v>
      </c>
      <c r="N379" s="822">
        <v>19</v>
      </c>
      <c r="O379" s="826">
        <v>5</v>
      </c>
      <c r="P379" s="825">
        <v>19369.740000000002</v>
      </c>
      <c r="Q379" s="827">
        <v>1</v>
      </c>
      <c r="R379" s="822">
        <v>19</v>
      </c>
      <c r="S379" s="827">
        <v>1</v>
      </c>
      <c r="T379" s="826">
        <v>5</v>
      </c>
      <c r="U379" s="828">
        <v>1</v>
      </c>
    </row>
    <row r="380" spans="1:21" ht="14.45" customHeight="1" x14ac:dyDescent="0.2">
      <c r="A380" s="821">
        <v>7</v>
      </c>
      <c r="B380" s="822" t="s">
        <v>2407</v>
      </c>
      <c r="C380" s="822" t="s">
        <v>2413</v>
      </c>
      <c r="D380" s="823" t="s">
        <v>3782</v>
      </c>
      <c r="E380" s="824" t="s">
        <v>2419</v>
      </c>
      <c r="F380" s="822" t="s">
        <v>2408</v>
      </c>
      <c r="G380" s="822" t="s">
        <v>3137</v>
      </c>
      <c r="H380" s="822" t="s">
        <v>329</v>
      </c>
      <c r="I380" s="822" t="s">
        <v>3152</v>
      </c>
      <c r="J380" s="822" t="s">
        <v>3153</v>
      </c>
      <c r="K380" s="822" t="s">
        <v>3154</v>
      </c>
      <c r="L380" s="825">
        <v>0</v>
      </c>
      <c r="M380" s="825">
        <v>0</v>
      </c>
      <c r="N380" s="822">
        <v>4</v>
      </c>
      <c r="O380" s="826">
        <v>2</v>
      </c>
      <c r="P380" s="825">
        <v>0</v>
      </c>
      <c r="Q380" s="827"/>
      <c r="R380" s="822">
        <v>1</v>
      </c>
      <c r="S380" s="827">
        <v>0.25</v>
      </c>
      <c r="T380" s="826">
        <v>1</v>
      </c>
      <c r="U380" s="828">
        <v>0.5</v>
      </c>
    </row>
    <row r="381" spans="1:21" ht="14.45" customHeight="1" x14ac:dyDescent="0.2">
      <c r="A381" s="821">
        <v>7</v>
      </c>
      <c r="B381" s="822" t="s">
        <v>2407</v>
      </c>
      <c r="C381" s="822" t="s">
        <v>2413</v>
      </c>
      <c r="D381" s="823" t="s">
        <v>3782</v>
      </c>
      <c r="E381" s="824" t="s">
        <v>2419</v>
      </c>
      <c r="F381" s="822" t="s">
        <v>2408</v>
      </c>
      <c r="G381" s="822" t="s">
        <v>2473</v>
      </c>
      <c r="H381" s="822" t="s">
        <v>673</v>
      </c>
      <c r="I381" s="822" t="s">
        <v>2012</v>
      </c>
      <c r="J381" s="822" t="s">
        <v>2008</v>
      </c>
      <c r="K381" s="822" t="s">
        <v>2013</v>
      </c>
      <c r="L381" s="825">
        <v>102.93</v>
      </c>
      <c r="M381" s="825">
        <v>205.86</v>
      </c>
      <c r="N381" s="822">
        <v>2</v>
      </c>
      <c r="O381" s="826">
        <v>2</v>
      </c>
      <c r="P381" s="825">
        <v>205.86</v>
      </c>
      <c r="Q381" s="827">
        <v>1</v>
      </c>
      <c r="R381" s="822">
        <v>2</v>
      </c>
      <c r="S381" s="827">
        <v>1</v>
      </c>
      <c r="T381" s="826">
        <v>2</v>
      </c>
      <c r="U381" s="828">
        <v>1</v>
      </c>
    </row>
    <row r="382" spans="1:21" ht="14.45" customHeight="1" x14ac:dyDescent="0.2">
      <c r="A382" s="821">
        <v>7</v>
      </c>
      <c r="B382" s="822" t="s">
        <v>2407</v>
      </c>
      <c r="C382" s="822" t="s">
        <v>2413</v>
      </c>
      <c r="D382" s="823" t="s">
        <v>3782</v>
      </c>
      <c r="E382" s="824" t="s">
        <v>2419</v>
      </c>
      <c r="F382" s="822" t="s">
        <v>2408</v>
      </c>
      <c r="G382" s="822" t="s">
        <v>2513</v>
      </c>
      <c r="H382" s="822" t="s">
        <v>329</v>
      </c>
      <c r="I382" s="822" t="s">
        <v>2514</v>
      </c>
      <c r="J382" s="822" t="s">
        <v>724</v>
      </c>
      <c r="K382" s="822" t="s">
        <v>2515</v>
      </c>
      <c r="L382" s="825">
        <v>127.91</v>
      </c>
      <c r="M382" s="825">
        <v>1918.6499999999999</v>
      </c>
      <c r="N382" s="822">
        <v>15</v>
      </c>
      <c r="O382" s="826">
        <v>7.5</v>
      </c>
      <c r="P382" s="825">
        <v>1279.0999999999999</v>
      </c>
      <c r="Q382" s="827">
        <v>0.66666666666666663</v>
      </c>
      <c r="R382" s="822">
        <v>10</v>
      </c>
      <c r="S382" s="827">
        <v>0.66666666666666663</v>
      </c>
      <c r="T382" s="826">
        <v>6</v>
      </c>
      <c r="U382" s="828">
        <v>0.8</v>
      </c>
    </row>
    <row r="383" spans="1:21" ht="14.45" customHeight="1" x14ac:dyDescent="0.2">
      <c r="A383" s="821">
        <v>7</v>
      </c>
      <c r="B383" s="822" t="s">
        <v>2407</v>
      </c>
      <c r="C383" s="822" t="s">
        <v>2413</v>
      </c>
      <c r="D383" s="823" t="s">
        <v>3782</v>
      </c>
      <c r="E383" s="824" t="s">
        <v>2419</v>
      </c>
      <c r="F383" s="822" t="s">
        <v>2408</v>
      </c>
      <c r="G383" s="822" t="s">
        <v>3155</v>
      </c>
      <c r="H383" s="822" t="s">
        <v>329</v>
      </c>
      <c r="I383" s="822" t="s">
        <v>3156</v>
      </c>
      <c r="J383" s="822" t="s">
        <v>2352</v>
      </c>
      <c r="K383" s="822" t="s">
        <v>3157</v>
      </c>
      <c r="L383" s="825">
        <v>677.18</v>
      </c>
      <c r="M383" s="825">
        <v>677.18</v>
      </c>
      <c r="N383" s="822">
        <v>1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7</v>
      </c>
      <c r="B384" s="822" t="s">
        <v>2407</v>
      </c>
      <c r="C384" s="822" t="s">
        <v>2413</v>
      </c>
      <c r="D384" s="823" t="s">
        <v>3782</v>
      </c>
      <c r="E384" s="824" t="s">
        <v>2419</v>
      </c>
      <c r="F384" s="822" t="s">
        <v>2408</v>
      </c>
      <c r="G384" s="822" t="s">
        <v>3155</v>
      </c>
      <c r="H384" s="822" t="s">
        <v>329</v>
      </c>
      <c r="I384" s="822" t="s">
        <v>3158</v>
      </c>
      <c r="J384" s="822" t="s">
        <v>2352</v>
      </c>
      <c r="K384" s="822" t="s">
        <v>1727</v>
      </c>
      <c r="L384" s="825">
        <v>131.22</v>
      </c>
      <c r="M384" s="825">
        <v>787.31999999999994</v>
      </c>
      <c r="N384" s="822">
        <v>6</v>
      </c>
      <c r="O384" s="826">
        <v>2.5</v>
      </c>
      <c r="P384" s="825">
        <v>131.22</v>
      </c>
      <c r="Q384" s="827">
        <v>0.16666666666666669</v>
      </c>
      <c r="R384" s="822">
        <v>1</v>
      </c>
      <c r="S384" s="827">
        <v>0.16666666666666666</v>
      </c>
      <c r="T384" s="826">
        <v>1</v>
      </c>
      <c r="U384" s="828">
        <v>0.4</v>
      </c>
    </row>
    <row r="385" spans="1:21" ht="14.45" customHeight="1" x14ac:dyDescent="0.2">
      <c r="A385" s="821">
        <v>7</v>
      </c>
      <c r="B385" s="822" t="s">
        <v>2407</v>
      </c>
      <c r="C385" s="822" t="s">
        <v>2413</v>
      </c>
      <c r="D385" s="823" t="s">
        <v>3782</v>
      </c>
      <c r="E385" s="824" t="s">
        <v>2419</v>
      </c>
      <c r="F385" s="822" t="s">
        <v>2408</v>
      </c>
      <c r="G385" s="822" t="s">
        <v>3155</v>
      </c>
      <c r="H385" s="822" t="s">
        <v>329</v>
      </c>
      <c r="I385" s="822" t="s">
        <v>3159</v>
      </c>
      <c r="J385" s="822" t="s">
        <v>1721</v>
      </c>
      <c r="K385" s="822" t="s">
        <v>3160</v>
      </c>
      <c r="L385" s="825">
        <v>169.29</v>
      </c>
      <c r="M385" s="825">
        <v>677.16</v>
      </c>
      <c r="N385" s="822">
        <v>4</v>
      </c>
      <c r="O385" s="826">
        <v>1</v>
      </c>
      <c r="P385" s="825">
        <v>677.16</v>
      </c>
      <c r="Q385" s="827">
        <v>1</v>
      </c>
      <c r="R385" s="822">
        <v>4</v>
      </c>
      <c r="S385" s="827">
        <v>1</v>
      </c>
      <c r="T385" s="826">
        <v>1</v>
      </c>
      <c r="U385" s="828">
        <v>1</v>
      </c>
    </row>
    <row r="386" spans="1:21" ht="14.45" customHeight="1" x14ac:dyDescent="0.2">
      <c r="A386" s="821">
        <v>7</v>
      </c>
      <c r="B386" s="822" t="s">
        <v>2407</v>
      </c>
      <c r="C386" s="822" t="s">
        <v>2413</v>
      </c>
      <c r="D386" s="823" t="s">
        <v>3782</v>
      </c>
      <c r="E386" s="824" t="s">
        <v>2419</v>
      </c>
      <c r="F386" s="822" t="s">
        <v>2408</v>
      </c>
      <c r="G386" s="822" t="s">
        <v>3155</v>
      </c>
      <c r="H386" s="822" t="s">
        <v>329</v>
      </c>
      <c r="I386" s="822" t="s">
        <v>3161</v>
      </c>
      <c r="J386" s="822" t="s">
        <v>1721</v>
      </c>
      <c r="K386" s="822" t="s">
        <v>1731</v>
      </c>
      <c r="L386" s="825">
        <v>338.58</v>
      </c>
      <c r="M386" s="825">
        <v>677.16</v>
      </c>
      <c r="N386" s="822">
        <v>2</v>
      </c>
      <c r="O386" s="826">
        <v>1</v>
      </c>
      <c r="P386" s="825">
        <v>677.16</v>
      </c>
      <c r="Q386" s="827">
        <v>1</v>
      </c>
      <c r="R386" s="822">
        <v>2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7</v>
      </c>
      <c r="B387" s="822" t="s">
        <v>2407</v>
      </c>
      <c r="C387" s="822" t="s">
        <v>2413</v>
      </c>
      <c r="D387" s="823" t="s">
        <v>3782</v>
      </c>
      <c r="E387" s="824" t="s">
        <v>2419</v>
      </c>
      <c r="F387" s="822" t="s">
        <v>2408</v>
      </c>
      <c r="G387" s="822" t="s">
        <v>3155</v>
      </c>
      <c r="H387" s="822" t="s">
        <v>329</v>
      </c>
      <c r="I387" s="822" t="s">
        <v>3162</v>
      </c>
      <c r="J387" s="822" t="s">
        <v>3163</v>
      </c>
      <c r="K387" s="822" t="s">
        <v>3160</v>
      </c>
      <c r="L387" s="825">
        <v>169.29</v>
      </c>
      <c r="M387" s="825">
        <v>846.44999999999993</v>
      </c>
      <c r="N387" s="822">
        <v>5</v>
      </c>
      <c r="O387" s="826">
        <v>1</v>
      </c>
      <c r="P387" s="825">
        <v>846.44999999999993</v>
      </c>
      <c r="Q387" s="827">
        <v>1</v>
      </c>
      <c r="R387" s="822">
        <v>5</v>
      </c>
      <c r="S387" s="827">
        <v>1</v>
      </c>
      <c r="T387" s="826">
        <v>1</v>
      </c>
      <c r="U387" s="828">
        <v>1</v>
      </c>
    </row>
    <row r="388" spans="1:21" ht="14.45" customHeight="1" x14ac:dyDescent="0.2">
      <c r="A388" s="821">
        <v>7</v>
      </c>
      <c r="B388" s="822" t="s">
        <v>2407</v>
      </c>
      <c r="C388" s="822" t="s">
        <v>2413</v>
      </c>
      <c r="D388" s="823" t="s">
        <v>3782</v>
      </c>
      <c r="E388" s="824" t="s">
        <v>2419</v>
      </c>
      <c r="F388" s="822" t="s">
        <v>2408</v>
      </c>
      <c r="G388" s="822" t="s">
        <v>3155</v>
      </c>
      <c r="H388" s="822" t="s">
        <v>329</v>
      </c>
      <c r="I388" s="822" t="s">
        <v>3164</v>
      </c>
      <c r="J388" s="822" t="s">
        <v>3163</v>
      </c>
      <c r="K388" s="822" t="s">
        <v>1731</v>
      </c>
      <c r="L388" s="825">
        <v>338.58</v>
      </c>
      <c r="M388" s="825">
        <v>2031.48</v>
      </c>
      <c r="N388" s="822">
        <v>6</v>
      </c>
      <c r="O388" s="826">
        <v>2</v>
      </c>
      <c r="P388" s="825">
        <v>2031.48</v>
      </c>
      <c r="Q388" s="827">
        <v>1</v>
      </c>
      <c r="R388" s="822">
        <v>6</v>
      </c>
      <c r="S388" s="827">
        <v>1</v>
      </c>
      <c r="T388" s="826">
        <v>2</v>
      </c>
      <c r="U388" s="828">
        <v>1</v>
      </c>
    </row>
    <row r="389" spans="1:21" ht="14.45" customHeight="1" x14ac:dyDescent="0.2">
      <c r="A389" s="821">
        <v>7</v>
      </c>
      <c r="B389" s="822" t="s">
        <v>2407</v>
      </c>
      <c r="C389" s="822" t="s">
        <v>2413</v>
      </c>
      <c r="D389" s="823" t="s">
        <v>3782</v>
      </c>
      <c r="E389" s="824" t="s">
        <v>2419</v>
      </c>
      <c r="F389" s="822" t="s">
        <v>2408</v>
      </c>
      <c r="G389" s="822" t="s">
        <v>3155</v>
      </c>
      <c r="H389" s="822" t="s">
        <v>329</v>
      </c>
      <c r="I389" s="822" t="s">
        <v>3165</v>
      </c>
      <c r="J389" s="822" t="s">
        <v>3166</v>
      </c>
      <c r="K389" s="822" t="s">
        <v>1731</v>
      </c>
      <c r="L389" s="825">
        <v>338.58</v>
      </c>
      <c r="M389" s="825">
        <v>677.16</v>
      </c>
      <c r="N389" s="822">
        <v>2</v>
      </c>
      <c r="O389" s="826">
        <v>1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7</v>
      </c>
      <c r="B390" s="822" t="s">
        <v>2407</v>
      </c>
      <c r="C390" s="822" t="s">
        <v>2413</v>
      </c>
      <c r="D390" s="823" t="s">
        <v>3782</v>
      </c>
      <c r="E390" s="824" t="s">
        <v>2419</v>
      </c>
      <c r="F390" s="822" t="s">
        <v>2408</v>
      </c>
      <c r="G390" s="822" t="s">
        <v>3155</v>
      </c>
      <c r="H390" s="822" t="s">
        <v>329</v>
      </c>
      <c r="I390" s="822" t="s">
        <v>3167</v>
      </c>
      <c r="J390" s="822" t="s">
        <v>3163</v>
      </c>
      <c r="K390" s="822" t="s">
        <v>2348</v>
      </c>
      <c r="L390" s="825">
        <v>677.17</v>
      </c>
      <c r="M390" s="825">
        <v>4740.1899999999996</v>
      </c>
      <c r="N390" s="822">
        <v>7</v>
      </c>
      <c r="O390" s="826">
        <v>2</v>
      </c>
      <c r="P390" s="825">
        <v>4740.1899999999996</v>
      </c>
      <c r="Q390" s="827">
        <v>1</v>
      </c>
      <c r="R390" s="822">
        <v>7</v>
      </c>
      <c r="S390" s="827">
        <v>1</v>
      </c>
      <c r="T390" s="826">
        <v>2</v>
      </c>
      <c r="U390" s="828">
        <v>1</v>
      </c>
    </row>
    <row r="391" spans="1:21" ht="14.45" customHeight="1" x14ac:dyDescent="0.2">
      <c r="A391" s="821">
        <v>7</v>
      </c>
      <c r="B391" s="822" t="s">
        <v>2407</v>
      </c>
      <c r="C391" s="822" t="s">
        <v>2413</v>
      </c>
      <c r="D391" s="823" t="s">
        <v>3782</v>
      </c>
      <c r="E391" s="824" t="s">
        <v>2419</v>
      </c>
      <c r="F391" s="822" t="s">
        <v>2408</v>
      </c>
      <c r="G391" s="822" t="s">
        <v>3155</v>
      </c>
      <c r="H391" s="822" t="s">
        <v>673</v>
      </c>
      <c r="I391" s="822" t="s">
        <v>2345</v>
      </c>
      <c r="J391" s="822" t="s">
        <v>1725</v>
      </c>
      <c r="K391" s="822" t="s">
        <v>1726</v>
      </c>
      <c r="L391" s="825">
        <v>1286.6199999999999</v>
      </c>
      <c r="M391" s="825">
        <v>29592.26</v>
      </c>
      <c r="N391" s="822">
        <v>23</v>
      </c>
      <c r="O391" s="826">
        <v>7.5</v>
      </c>
      <c r="P391" s="825">
        <v>14152.82</v>
      </c>
      <c r="Q391" s="827">
        <v>0.47826086956521741</v>
      </c>
      <c r="R391" s="822">
        <v>11</v>
      </c>
      <c r="S391" s="827">
        <v>0.47826086956521741</v>
      </c>
      <c r="T391" s="826">
        <v>3.5</v>
      </c>
      <c r="U391" s="828">
        <v>0.46666666666666667</v>
      </c>
    </row>
    <row r="392" spans="1:21" ht="14.45" customHeight="1" x14ac:dyDescent="0.2">
      <c r="A392" s="821">
        <v>7</v>
      </c>
      <c r="B392" s="822" t="s">
        <v>2407</v>
      </c>
      <c r="C392" s="822" t="s">
        <v>2413</v>
      </c>
      <c r="D392" s="823" t="s">
        <v>3782</v>
      </c>
      <c r="E392" s="824" t="s">
        <v>2419</v>
      </c>
      <c r="F392" s="822" t="s">
        <v>2408</v>
      </c>
      <c r="G392" s="822" t="s">
        <v>3155</v>
      </c>
      <c r="H392" s="822" t="s">
        <v>329</v>
      </c>
      <c r="I392" s="822" t="s">
        <v>3168</v>
      </c>
      <c r="J392" s="822" t="s">
        <v>3169</v>
      </c>
      <c r="K392" s="822" t="s">
        <v>3160</v>
      </c>
      <c r="L392" s="825">
        <v>169.29</v>
      </c>
      <c r="M392" s="825">
        <v>1523.6100000000001</v>
      </c>
      <c r="N392" s="822">
        <v>9</v>
      </c>
      <c r="O392" s="826">
        <v>2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7</v>
      </c>
      <c r="B393" s="822" t="s">
        <v>2407</v>
      </c>
      <c r="C393" s="822" t="s">
        <v>2413</v>
      </c>
      <c r="D393" s="823" t="s">
        <v>3782</v>
      </c>
      <c r="E393" s="824" t="s">
        <v>2419</v>
      </c>
      <c r="F393" s="822" t="s">
        <v>2408</v>
      </c>
      <c r="G393" s="822" t="s">
        <v>3155</v>
      </c>
      <c r="H393" s="822" t="s">
        <v>673</v>
      </c>
      <c r="I393" s="822" t="s">
        <v>2347</v>
      </c>
      <c r="J393" s="822" t="s">
        <v>1725</v>
      </c>
      <c r="K393" s="822" t="s">
        <v>2348</v>
      </c>
      <c r="L393" s="825">
        <v>677.17</v>
      </c>
      <c r="M393" s="825">
        <v>11511.89</v>
      </c>
      <c r="N393" s="822">
        <v>17</v>
      </c>
      <c r="O393" s="826">
        <v>4.5</v>
      </c>
      <c r="P393" s="825">
        <v>8126.0399999999991</v>
      </c>
      <c r="Q393" s="827">
        <v>0.70588235294117641</v>
      </c>
      <c r="R393" s="822">
        <v>12</v>
      </c>
      <c r="S393" s="827">
        <v>0.70588235294117652</v>
      </c>
      <c r="T393" s="826">
        <v>3</v>
      </c>
      <c r="U393" s="828">
        <v>0.66666666666666663</v>
      </c>
    </row>
    <row r="394" spans="1:21" ht="14.45" customHeight="1" x14ac:dyDescent="0.2">
      <c r="A394" s="821">
        <v>7</v>
      </c>
      <c r="B394" s="822" t="s">
        <v>2407</v>
      </c>
      <c r="C394" s="822" t="s">
        <v>2413</v>
      </c>
      <c r="D394" s="823" t="s">
        <v>3782</v>
      </c>
      <c r="E394" s="824" t="s">
        <v>2419</v>
      </c>
      <c r="F394" s="822" t="s">
        <v>2408</v>
      </c>
      <c r="G394" s="822" t="s">
        <v>3155</v>
      </c>
      <c r="H394" s="822" t="s">
        <v>673</v>
      </c>
      <c r="I394" s="822" t="s">
        <v>2346</v>
      </c>
      <c r="J394" s="822" t="s">
        <v>1725</v>
      </c>
      <c r="K394" s="822" t="s">
        <v>1728</v>
      </c>
      <c r="L394" s="825">
        <v>2573.2199999999998</v>
      </c>
      <c r="M394" s="825">
        <v>66903.72</v>
      </c>
      <c r="N394" s="822">
        <v>26</v>
      </c>
      <c r="O394" s="826">
        <v>11</v>
      </c>
      <c r="P394" s="825">
        <v>38598.300000000003</v>
      </c>
      <c r="Q394" s="827">
        <v>0.57692307692307698</v>
      </c>
      <c r="R394" s="822">
        <v>15</v>
      </c>
      <c r="S394" s="827">
        <v>0.57692307692307687</v>
      </c>
      <c r="T394" s="826">
        <v>6</v>
      </c>
      <c r="U394" s="828">
        <v>0.54545454545454541</v>
      </c>
    </row>
    <row r="395" spans="1:21" ht="14.45" customHeight="1" x14ac:dyDescent="0.2">
      <c r="A395" s="821">
        <v>7</v>
      </c>
      <c r="B395" s="822" t="s">
        <v>2407</v>
      </c>
      <c r="C395" s="822" t="s">
        <v>2413</v>
      </c>
      <c r="D395" s="823" t="s">
        <v>3782</v>
      </c>
      <c r="E395" s="824" t="s">
        <v>2419</v>
      </c>
      <c r="F395" s="822" t="s">
        <v>2408</v>
      </c>
      <c r="G395" s="822" t="s">
        <v>3155</v>
      </c>
      <c r="H395" s="822" t="s">
        <v>329</v>
      </c>
      <c r="I395" s="822" t="s">
        <v>3170</v>
      </c>
      <c r="J395" s="822" t="s">
        <v>2352</v>
      </c>
      <c r="K395" s="822" t="s">
        <v>3171</v>
      </c>
      <c r="L395" s="825">
        <v>1929.92</v>
      </c>
      <c r="M395" s="825">
        <v>1929.92</v>
      </c>
      <c r="N395" s="822">
        <v>1</v>
      </c>
      <c r="O395" s="826">
        <v>1</v>
      </c>
      <c r="P395" s="825">
        <v>1929.92</v>
      </c>
      <c r="Q395" s="827">
        <v>1</v>
      </c>
      <c r="R395" s="822">
        <v>1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7</v>
      </c>
      <c r="B396" s="822" t="s">
        <v>2407</v>
      </c>
      <c r="C396" s="822" t="s">
        <v>2413</v>
      </c>
      <c r="D396" s="823" t="s">
        <v>3782</v>
      </c>
      <c r="E396" s="824" t="s">
        <v>2419</v>
      </c>
      <c r="F396" s="822" t="s">
        <v>2408</v>
      </c>
      <c r="G396" s="822" t="s">
        <v>3155</v>
      </c>
      <c r="H396" s="822" t="s">
        <v>329</v>
      </c>
      <c r="I396" s="822" t="s">
        <v>3172</v>
      </c>
      <c r="J396" s="822" t="s">
        <v>3173</v>
      </c>
      <c r="K396" s="822" t="s">
        <v>3160</v>
      </c>
      <c r="L396" s="825">
        <v>1286.19</v>
      </c>
      <c r="M396" s="825">
        <v>33440.94</v>
      </c>
      <c r="N396" s="822">
        <v>26</v>
      </c>
      <c r="O396" s="826">
        <v>9</v>
      </c>
      <c r="P396" s="825">
        <v>14148.09</v>
      </c>
      <c r="Q396" s="827">
        <v>0.42307692307692307</v>
      </c>
      <c r="R396" s="822">
        <v>11</v>
      </c>
      <c r="S396" s="827">
        <v>0.42307692307692307</v>
      </c>
      <c r="T396" s="826">
        <v>4.5</v>
      </c>
      <c r="U396" s="828">
        <v>0.5</v>
      </c>
    </row>
    <row r="397" spans="1:21" ht="14.45" customHeight="1" x14ac:dyDescent="0.2">
      <c r="A397" s="821">
        <v>7</v>
      </c>
      <c r="B397" s="822" t="s">
        <v>2407</v>
      </c>
      <c r="C397" s="822" t="s">
        <v>2413</v>
      </c>
      <c r="D397" s="823" t="s">
        <v>3782</v>
      </c>
      <c r="E397" s="824" t="s">
        <v>2419</v>
      </c>
      <c r="F397" s="822" t="s">
        <v>2408</v>
      </c>
      <c r="G397" s="822" t="s">
        <v>3155</v>
      </c>
      <c r="H397" s="822" t="s">
        <v>329</v>
      </c>
      <c r="I397" s="822" t="s">
        <v>3174</v>
      </c>
      <c r="J397" s="822" t="s">
        <v>3175</v>
      </c>
      <c r="K397" s="822" t="s">
        <v>1731</v>
      </c>
      <c r="L397" s="825">
        <v>1715.48</v>
      </c>
      <c r="M397" s="825">
        <v>5146.4400000000005</v>
      </c>
      <c r="N397" s="822">
        <v>3</v>
      </c>
      <c r="O397" s="826">
        <v>1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7</v>
      </c>
      <c r="B398" s="822" t="s">
        <v>2407</v>
      </c>
      <c r="C398" s="822" t="s">
        <v>2413</v>
      </c>
      <c r="D398" s="823" t="s">
        <v>3782</v>
      </c>
      <c r="E398" s="824" t="s">
        <v>2419</v>
      </c>
      <c r="F398" s="822" t="s">
        <v>2408</v>
      </c>
      <c r="G398" s="822" t="s">
        <v>3155</v>
      </c>
      <c r="H398" s="822" t="s">
        <v>329</v>
      </c>
      <c r="I398" s="822" t="s">
        <v>3174</v>
      </c>
      <c r="J398" s="822" t="s">
        <v>3175</v>
      </c>
      <c r="K398" s="822" t="s">
        <v>1731</v>
      </c>
      <c r="L398" s="825">
        <v>338.58</v>
      </c>
      <c r="M398" s="825">
        <v>1015.74</v>
      </c>
      <c r="N398" s="822">
        <v>3</v>
      </c>
      <c r="O398" s="826">
        <v>0.5</v>
      </c>
      <c r="P398" s="825"/>
      <c r="Q398" s="827">
        <v>0</v>
      </c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7</v>
      </c>
      <c r="B399" s="822" t="s">
        <v>2407</v>
      </c>
      <c r="C399" s="822" t="s">
        <v>2413</v>
      </c>
      <c r="D399" s="823" t="s">
        <v>3782</v>
      </c>
      <c r="E399" s="824" t="s">
        <v>2419</v>
      </c>
      <c r="F399" s="822" t="s">
        <v>2408</v>
      </c>
      <c r="G399" s="822" t="s">
        <v>3155</v>
      </c>
      <c r="H399" s="822" t="s">
        <v>329</v>
      </c>
      <c r="I399" s="822" t="s">
        <v>3176</v>
      </c>
      <c r="J399" s="822" t="s">
        <v>3177</v>
      </c>
      <c r="K399" s="822" t="s">
        <v>3178</v>
      </c>
      <c r="L399" s="825">
        <v>3002.09</v>
      </c>
      <c r="M399" s="825">
        <v>3002.09</v>
      </c>
      <c r="N399" s="822">
        <v>1</v>
      </c>
      <c r="O399" s="826">
        <v>1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7</v>
      </c>
      <c r="B400" s="822" t="s">
        <v>2407</v>
      </c>
      <c r="C400" s="822" t="s">
        <v>2413</v>
      </c>
      <c r="D400" s="823" t="s">
        <v>3782</v>
      </c>
      <c r="E400" s="824" t="s">
        <v>2419</v>
      </c>
      <c r="F400" s="822" t="s">
        <v>2408</v>
      </c>
      <c r="G400" s="822" t="s">
        <v>2519</v>
      </c>
      <c r="H400" s="822" t="s">
        <v>329</v>
      </c>
      <c r="I400" s="822" t="s">
        <v>2520</v>
      </c>
      <c r="J400" s="822" t="s">
        <v>2521</v>
      </c>
      <c r="K400" s="822" t="s">
        <v>2013</v>
      </c>
      <c r="L400" s="825">
        <v>97.76</v>
      </c>
      <c r="M400" s="825">
        <v>97.76</v>
      </c>
      <c r="N400" s="822">
        <v>1</v>
      </c>
      <c r="O400" s="826">
        <v>1</v>
      </c>
      <c r="P400" s="825">
        <v>97.76</v>
      </c>
      <c r="Q400" s="827">
        <v>1</v>
      </c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7</v>
      </c>
      <c r="B401" s="822" t="s">
        <v>2407</v>
      </c>
      <c r="C401" s="822" t="s">
        <v>2413</v>
      </c>
      <c r="D401" s="823" t="s">
        <v>3782</v>
      </c>
      <c r="E401" s="824" t="s">
        <v>2419</v>
      </c>
      <c r="F401" s="822" t="s">
        <v>2408</v>
      </c>
      <c r="G401" s="822" t="s">
        <v>3179</v>
      </c>
      <c r="H401" s="822" t="s">
        <v>673</v>
      </c>
      <c r="I401" s="822" t="s">
        <v>2365</v>
      </c>
      <c r="J401" s="822" t="s">
        <v>2239</v>
      </c>
      <c r="K401" s="822" t="s">
        <v>2366</v>
      </c>
      <c r="L401" s="825">
        <v>122.96</v>
      </c>
      <c r="M401" s="825">
        <v>368.88</v>
      </c>
      <c r="N401" s="822">
        <v>3</v>
      </c>
      <c r="O401" s="826">
        <v>0.5</v>
      </c>
      <c r="P401" s="825">
        <v>368.88</v>
      </c>
      <c r="Q401" s="827">
        <v>1</v>
      </c>
      <c r="R401" s="822">
        <v>3</v>
      </c>
      <c r="S401" s="827">
        <v>1</v>
      </c>
      <c r="T401" s="826">
        <v>0.5</v>
      </c>
      <c r="U401" s="828">
        <v>1</v>
      </c>
    </row>
    <row r="402" spans="1:21" ht="14.45" customHeight="1" x14ac:dyDescent="0.2">
      <c r="A402" s="821">
        <v>7</v>
      </c>
      <c r="B402" s="822" t="s">
        <v>2407</v>
      </c>
      <c r="C402" s="822" t="s">
        <v>2413</v>
      </c>
      <c r="D402" s="823" t="s">
        <v>3782</v>
      </c>
      <c r="E402" s="824" t="s">
        <v>2419</v>
      </c>
      <c r="F402" s="822" t="s">
        <v>2408</v>
      </c>
      <c r="G402" s="822" t="s">
        <v>2841</v>
      </c>
      <c r="H402" s="822" t="s">
        <v>673</v>
      </c>
      <c r="I402" s="822" t="s">
        <v>2189</v>
      </c>
      <c r="J402" s="822" t="s">
        <v>700</v>
      </c>
      <c r="K402" s="822" t="s">
        <v>1133</v>
      </c>
      <c r="L402" s="825">
        <v>0</v>
      </c>
      <c r="M402" s="825">
        <v>0</v>
      </c>
      <c r="N402" s="822">
        <v>58</v>
      </c>
      <c r="O402" s="826">
        <v>23.5</v>
      </c>
      <c r="P402" s="825">
        <v>0</v>
      </c>
      <c r="Q402" s="827"/>
      <c r="R402" s="822">
        <v>37</v>
      </c>
      <c r="S402" s="827">
        <v>0.63793103448275867</v>
      </c>
      <c r="T402" s="826">
        <v>14.5</v>
      </c>
      <c r="U402" s="828">
        <v>0.61702127659574468</v>
      </c>
    </row>
    <row r="403" spans="1:21" ht="14.45" customHeight="1" x14ac:dyDescent="0.2">
      <c r="A403" s="821">
        <v>7</v>
      </c>
      <c r="B403" s="822" t="s">
        <v>2407</v>
      </c>
      <c r="C403" s="822" t="s">
        <v>2413</v>
      </c>
      <c r="D403" s="823" t="s">
        <v>3782</v>
      </c>
      <c r="E403" s="824" t="s">
        <v>2419</v>
      </c>
      <c r="F403" s="822" t="s">
        <v>2408</v>
      </c>
      <c r="G403" s="822" t="s">
        <v>3180</v>
      </c>
      <c r="H403" s="822" t="s">
        <v>673</v>
      </c>
      <c r="I403" s="822" t="s">
        <v>3181</v>
      </c>
      <c r="J403" s="822" t="s">
        <v>3182</v>
      </c>
      <c r="K403" s="822" t="s">
        <v>2057</v>
      </c>
      <c r="L403" s="825">
        <v>145.15</v>
      </c>
      <c r="M403" s="825">
        <v>290.3</v>
      </c>
      <c r="N403" s="822">
        <v>2</v>
      </c>
      <c r="O403" s="826">
        <v>0.5</v>
      </c>
      <c r="P403" s="825">
        <v>290.3</v>
      </c>
      <c r="Q403" s="827">
        <v>1</v>
      </c>
      <c r="R403" s="822">
        <v>2</v>
      </c>
      <c r="S403" s="827">
        <v>1</v>
      </c>
      <c r="T403" s="826">
        <v>0.5</v>
      </c>
      <c r="U403" s="828">
        <v>1</v>
      </c>
    </row>
    <row r="404" spans="1:21" ht="14.45" customHeight="1" x14ac:dyDescent="0.2">
      <c r="A404" s="821">
        <v>7</v>
      </c>
      <c r="B404" s="822" t="s">
        <v>2407</v>
      </c>
      <c r="C404" s="822" t="s">
        <v>2413</v>
      </c>
      <c r="D404" s="823" t="s">
        <v>3782</v>
      </c>
      <c r="E404" s="824" t="s">
        <v>2419</v>
      </c>
      <c r="F404" s="822" t="s">
        <v>2408</v>
      </c>
      <c r="G404" s="822" t="s">
        <v>3183</v>
      </c>
      <c r="H404" s="822" t="s">
        <v>329</v>
      </c>
      <c r="I404" s="822" t="s">
        <v>3184</v>
      </c>
      <c r="J404" s="822" t="s">
        <v>3185</v>
      </c>
      <c r="K404" s="822" t="s">
        <v>3186</v>
      </c>
      <c r="L404" s="825">
        <v>60.39</v>
      </c>
      <c r="M404" s="825">
        <v>241.56</v>
      </c>
      <c r="N404" s="822">
        <v>4</v>
      </c>
      <c r="O404" s="826">
        <v>2</v>
      </c>
      <c r="P404" s="825">
        <v>120.78</v>
      </c>
      <c r="Q404" s="827">
        <v>0.5</v>
      </c>
      <c r="R404" s="822">
        <v>2</v>
      </c>
      <c r="S404" s="827">
        <v>0.5</v>
      </c>
      <c r="T404" s="826">
        <v>1</v>
      </c>
      <c r="U404" s="828">
        <v>0.5</v>
      </c>
    </row>
    <row r="405" spans="1:21" ht="14.45" customHeight="1" x14ac:dyDescent="0.2">
      <c r="A405" s="821">
        <v>7</v>
      </c>
      <c r="B405" s="822" t="s">
        <v>2407</v>
      </c>
      <c r="C405" s="822" t="s">
        <v>2413</v>
      </c>
      <c r="D405" s="823" t="s">
        <v>3782</v>
      </c>
      <c r="E405" s="824" t="s">
        <v>2419</v>
      </c>
      <c r="F405" s="822" t="s">
        <v>2408</v>
      </c>
      <c r="G405" s="822" t="s">
        <v>3183</v>
      </c>
      <c r="H405" s="822" t="s">
        <v>329</v>
      </c>
      <c r="I405" s="822" t="s">
        <v>3187</v>
      </c>
      <c r="J405" s="822" t="s">
        <v>3188</v>
      </c>
      <c r="K405" s="822" t="s">
        <v>3189</v>
      </c>
      <c r="L405" s="825">
        <v>40.25</v>
      </c>
      <c r="M405" s="825">
        <v>161</v>
      </c>
      <c r="N405" s="822">
        <v>4</v>
      </c>
      <c r="O405" s="826">
        <v>0.5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7</v>
      </c>
      <c r="B406" s="822" t="s">
        <v>2407</v>
      </c>
      <c r="C406" s="822" t="s">
        <v>2413</v>
      </c>
      <c r="D406" s="823" t="s">
        <v>3782</v>
      </c>
      <c r="E406" s="824" t="s">
        <v>2419</v>
      </c>
      <c r="F406" s="822" t="s">
        <v>2408</v>
      </c>
      <c r="G406" s="822" t="s">
        <v>3183</v>
      </c>
      <c r="H406" s="822" t="s">
        <v>329</v>
      </c>
      <c r="I406" s="822" t="s">
        <v>3190</v>
      </c>
      <c r="J406" s="822" t="s">
        <v>3191</v>
      </c>
      <c r="K406" s="822" t="s">
        <v>3192</v>
      </c>
      <c r="L406" s="825">
        <v>60.39</v>
      </c>
      <c r="M406" s="825">
        <v>120.78</v>
      </c>
      <c r="N406" s="822">
        <v>2</v>
      </c>
      <c r="O406" s="826">
        <v>1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7</v>
      </c>
      <c r="B407" s="822" t="s">
        <v>2407</v>
      </c>
      <c r="C407" s="822" t="s">
        <v>2413</v>
      </c>
      <c r="D407" s="823" t="s">
        <v>3782</v>
      </c>
      <c r="E407" s="824" t="s">
        <v>2419</v>
      </c>
      <c r="F407" s="822" t="s">
        <v>2408</v>
      </c>
      <c r="G407" s="822" t="s">
        <v>3193</v>
      </c>
      <c r="H407" s="822" t="s">
        <v>329</v>
      </c>
      <c r="I407" s="822" t="s">
        <v>3194</v>
      </c>
      <c r="J407" s="822" t="s">
        <v>3195</v>
      </c>
      <c r="K407" s="822" t="s">
        <v>3196</v>
      </c>
      <c r="L407" s="825">
        <v>355.79</v>
      </c>
      <c r="M407" s="825">
        <v>711.58</v>
      </c>
      <c r="N407" s="822">
        <v>2</v>
      </c>
      <c r="O407" s="826">
        <v>1</v>
      </c>
      <c r="P407" s="825">
        <v>711.58</v>
      </c>
      <c r="Q407" s="827">
        <v>1</v>
      </c>
      <c r="R407" s="822">
        <v>2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7</v>
      </c>
      <c r="B408" s="822" t="s">
        <v>2407</v>
      </c>
      <c r="C408" s="822" t="s">
        <v>2413</v>
      </c>
      <c r="D408" s="823" t="s">
        <v>3782</v>
      </c>
      <c r="E408" s="824" t="s">
        <v>2419</v>
      </c>
      <c r="F408" s="822" t="s">
        <v>2408</v>
      </c>
      <c r="G408" s="822" t="s">
        <v>3193</v>
      </c>
      <c r="H408" s="822" t="s">
        <v>329</v>
      </c>
      <c r="I408" s="822" t="s">
        <v>3197</v>
      </c>
      <c r="J408" s="822" t="s">
        <v>3195</v>
      </c>
      <c r="K408" s="822" t="s">
        <v>3198</v>
      </c>
      <c r="L408" s="825">
        <v>552.64</v>
      </c>
      <c r="M408" s="825">
        <v>4421.12</v>
      </c>
      <c r="N408" s="822">
        <v>8</v>
      </c>
      <c r="O408" s="826">
        <v>4</v>
      </c>
      <c r="P408" s="825">
        <v>1657.92</v>
      </c>
      <c r="Q408" s="827">
        <v>0.375</v>
      </c>
      <c r="R408" s="822">
        <v>3</v>
      </c>
      <c r="S408" s="827">
        <v>0.375</v>
      </c>
      <c r="T408" s="826">
        <v>2</v>
      </c>
      <c r="U408" s="828">
        <v>0.5</v>
      </c>
    </row>
    <row r="409" spans="1:21" ht="14.45" customHeight="1" x14ac:dyDescent="0.2">
      <c r="A409" s="821">
        <v>7</v>
      </c>
      <c r="B409" s="822" t="s">
        <v>2407</v>
      </c>
      <c r="C409" s="822" t="s">
        <v>2413</v>
      </c>
      <c r="D409" s="823" t="s">
        <v>3782</v>
      </c>
      <c r="E409" s="824" t="s">
        <v>2419</v>
      </c>
      <c r="F409" s="822" t="s">
        <v>2408</v>
      </c>
      <c r="G409" s="822" t="s">
        <v>3193</v>
      </c>
      <c r="H409" s="822" t="s">
        <v>329</v>
      </c>
      <c r="I409" s="822" t="s">
        <v>3199</v>
      </c>
      <c r="J409" s="822" t="s">
        <v>3195</v>
      </c>
      <c r="K409" s="822" t="s">
        <v>3200</v>
      </c>
      <c r="L409" s="825">
        <v>1019.46</v>
      </c>
      <c r="M409" s="825">
        <v>4077.84</v>
      </c>
      <c r="N409" s="822">
        <v>4</v>
      </c>
      <c r="O409" s="826">
        <v>2</v>
      </c>
      <c r="P409" s="825">
        <v>4077.84</v>
      </c>
      <c r="Q409" s="827">
        <v>1</v>
      </c>
      <c r="R409" s="822">
        <v>4</v>
      </c>
      <c r="S409" s="827">
        <v>1</v>
      </c>
      <c r="T409" s="826">
        <v>2</v>
      </c>
      <c r="U409" s="828">
        <v>1</v>
      </c>
    </row>
    <row r="410" spans="1:21" ht="14.45" customHeight="1" x14ac:dyDescent="0.2">
      <c r="A410" s="821">
        <v>7</v>
      </c>
      <c r="B410" s="822" t="s">
        <v>2407</v>
      </c>
      <c r="C410" s="822" t="s">
        <v>2413</v>
      </c>
      <c r="D410" s="823" t="s">
        <v>3782</v>
      </c>
      <c r="E410" s="824" t="s">
        <v>2419</v>
      </c>
      <c r="F410" s="822" t="s">
        <v>2408</v>
      </c>
      <c r="G410" s="822" t="s">
        <v>3193</v>
      </c>
      <c r="H410" s="822" t="s">
        <v>329</v>
      </c>
      <c r="I410" s="822" t="s">
        <v>3201</v>
      </c>
      <c r="J410" s="822" t="s">
        <v>3195</v>
      </c>
      <c r="K410" s="822" t="s">
        <v>3202</v>
      </c>
      <c r="L410" s="825">
        <v>764.6</v>
      </c>
      <c r="M410" s="825">
        <v>7646.0000000000009</v>
      </c>
      <c r="N410" s="822">
        <v>10</v>
      </c>
      <c r="O410" s="826">
        <v>5</v>
      </c>
      <c r="P410" s="825">
        <v>6116.8000000000011</v>
      </c>
      <c r="Q410" s="827">
        <v>0.8</v>
      </c>
      <c r="R410" s="822">
        <v>8</v>
      </c>
      <c r="S410" s="827">
        <v>0.8</v>
      </c>
      <c r="T410" s="826">
        <v>4</v>
      </c>
      <c r="U410" s="828">
        <v>0.8</v>
      </c>
    </row>
    <row r="411" spans="1:21" ht="14.45" customHeight="1" x14ac:dyDescent="0.2">
      <c r="A411" s="821">
        <v>7</v>
      </c>
      <c r="B411" s="822" t="s">
        <v>2407</v>
      </c>
      <c r="C411" s="822" t="s">
        <v>2413</v>
      </c>
      <c r="D411" s="823" t="s">
        <v>3782</v>
      </c>
      <c r="E411" s="824" t="s">
        <v>2419</v>
      </c>
      <c r="F411" s="822" t="s">
        <v>2408</v>
      </c>
      <c r="G411" s="822" t="s">
        <v>3193</v>
      </c>
      <c r="H411" s="822" t="s">
        <v>329</v>
      </c>
      <c r="I411" s="822" t="s">
        <v>3203</v>
      </c>
      <c r="J411" s="822" t="s">
        <v>3195</v>
      </c>
      <c r="K411" s="822" t="s">
        <v>3204</v>
      </c>
      <c r="L411" s="825">
        <v>1274.33</v>
      </c>
      <c r="M411" s="825">
        <v>3822.99</v>
      </c>
      <c r="N411" s="822">
        <v>3</v>
      </c>
      <c r="O411" s="826">
        <v>1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7</v>
      </c>
      <c r="B412" s="822" t="s">
        <v>2407</v>
      </c>
      <c r="C412" s="822" t="s">
        <v>2413</v>
      </c>
      <c r="D412" s="823" t="s">
        <v>3782</v>
      </c>
      <c r="E412" s="824" t="s">
        <v>2419</v>
      </c>
      <c r="F412" s="822" t="s">
        <v>2408</v>
      </c>
      <c r="G412" s="822" t="s">
        <v>3205</v>
      </c>
      <c r="H412" s="822" t="s">
        <v>329</v>
      </c>
      <c r="I412" s="822" t="s">
        <v>3206</v>
      </c>
      <c r="J412" s="822" t="s">
        <v>3207</v>
      </c>
      <c r="K412" s="822" t="s">
        <v>3208</v>
      </c>
      <c r="L412" s="825">
        <v>150.26</v>
      </c>
      <c r="M412" s="825">
        <v>1051.82</v>
      </c>
      <c r="N412" s="822">
        <v>7</v>
      </c>
      <c r="O412" s="826">
        <v>2.5</v>
      </c>
      <c r="P412" s="825">
        <v>1051.82</v>
      </c>
      <c r="Q412" s="827">
        <v>1</v>
      </c>
      <c r="R412" s="822">
        <v>7</v>
      </c>
      <c r="S412" s="827">
        <v>1</v>
      </c>
      <c r="T412" s="826">
        <v>2.5</v>
      </c>
      <c r="U412" s="828">
        <v>1</v>
      </c>
    </row>
    <row r="413" spans="1:21" ht="14.45" customHeight="1" x14ac:dyDescent="0.2">
      <c r="A413" s="821">
        <v>7</v>
      </c>
      <c r="B413" s="822" t="s">
        <v>2407</v>
      </c>
      <c r="C413" s="822" t="s">
        <v>2413</v>
      </c>
      <c r="D413" s="823" t="s">
        <v>3782</v>
      </c>
      <c r="E413" s="824" t="s">
        <v>2419</v>
      </c>
      <c r="F413" s="822" t="s">
        <v>2408</v>
      </c>
      <c r="G413" s="822" t="s">
        <v>3205</v>
      </c>
      <c r="H413" s="822" t="s">
        <v>329</v>
      </c>
      <c r="I413" s="822" t="s">
        <v>3209</v>
      </c>
      <c r="J413" s="822" t="s">
        <v>3210</v>
      </c>
      <c r="K413" s="822" t="s">
        <v>1562</v>
      </c>
      <c r="L413" s="825">
        <v>200.34</v>
      </c>
      <c r="M413" s="825">
        <v>2804.76</v>
      </c>
      <c r="N413" s="822">
        <v>14</v>
      </c>
      <c r="O413" s="826">
        <v>2.5</v>
      </c>
      <c r="P413" s="825">
        <v>801.36</v>
      </c>
      <c r="Q413" s="827">
        <v>0.2857142857142857</v>
      </c>
      <c r="R413" s="822">
        <v>4</v>
      </c>
      <c r="S413" s="827">
        <v>0.2857142857142857</v>
      </c>
      <c r="T413" s="826">
        <v>0.5</v>
      </c>
      <c r="U413" s="828">
        <v>0.2</v>
      </c>
    </row>
    <row r="414" spans="1:21" ht="14.45" customHeight="1" x14ac:dyDescent="0.2">
      <c r="A414" s="821">
        <v>7</v>
      </c>
      <c r="B414" s="822" t="s">
        <v>2407</v>
      </c>
      <c r="C414" s="822" t="s">
        <v>2413</v>
      </c>
      <c r="D414" s="823" t="s">
        <v>3782</v>
      </c>
      <c r="E414" s="824" t="s">
        <v>2419</v>
      </c>
      <c r="F414" s="822" t="s">
        <v>2408</v>
      </c>
      <c r="G414" s="822" t="s">
        <v>3205</v>
      </c>
      <c r="H414" s="822" t="s">
        <v>329</v>
      </c>
      <c r="I414" s="822" t="s">
        <v>3211</v>
      </c>
      <c r="J414" s="822" t="s">
        <v>3212</v>
      </c>
      <c r="K414" s="822" t="s">
        <v>2862</v>
      </c>
      <c r="L414" s="825">
        <v>166.96</v>
      </c>
      <c r="M414" s="825">
        <v>1836.56</v>
      </c>
      <c r="N414" s="822">
        <v>11</v>
      </c>
      <c r="O414" s="826">
        <v>4</v>
      </c>
      <c r="P414" s="825">
        <v>834.8</v>
      </c>
      <c r="Q414" s="827">
        <v>0.45454545454545453</v>
      </c>
      <c r="R414" s="822">
        <v>5</v>
      </c>
      <c r="S414" s="827">
        <v>0.45454545454545453</v>
      </c>
      <c r="T414" s="826">
        <v>2</v>
      </c>
      <c r="U414" s="828">
        <v>0.5</v>
      </c>
    </row>
    <row r="415" spans="1:21" ht="14.45" customHeight="1" x14ac:dyDescent="0.2">
      <c r="A415" s="821">
        <v>7</v>
      </c>
      <c r="B415" s="822" t="s">
        <v>2407</v>
      </c>
      <c r="C415" s="822" t="s">
        <v>2413</v>
      </c>
      <c r="D415" s="823" t="s">
        <v>3782</v>
      </c>
      <c r="E415" s="824" t="s">
        <v>2419</v>
      </c>
      <c r="F415" s="822" t="s">
        <v>2408</v>
      </c>
      <c r="G415" s="822" t="s">
        <v>3205</v>
      </c>
      <c r="H415" s="822" t="s">
        <v>329</v>
      </c>
      <c r="I415" s="822" t="s">
        <v>3213</v>
      </c>
      <c r="J415" s="822" t="s">
        <v>3214</v>
      </c>
      <c r="K415" s="822" t="s">
        <v>3215</v>
      </c>
      <c r="L415" s="825">
        <v>100.17</v>
      </c>
      <c r="M415" s="825">
        <v>601.02</v>
      </c>
      <c r="N415" s="822">
        <v>6</v>
      </c>
      <c r="O415" s="826">
        <v>1</v>
      </c>
      <c r="P415" s="825">
        <v>601.02</v>
      </c>
      <c r="Q415" s="827">
        <v>1</v>
      </c>
      <c r="R415" s="822">
        <v>6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7</v>
      </c>
      <c r="B416" s="822" t="s">
        <v>2407</v>
      </c>
      <c r="C416" s="822" t="s">
        <v>2413</v>
      </c>
      <c r="D416" s="823" t="s">
        <v>3782</v>
      </c>
      <c r="E416" s="824" t="s">
        <v>2419</v>
      </c>
      <c r="F416" s="822" t="s">
        <v>2408</v>
      </c>
      <c r="G416" s="822" t="s">
        <v>3205</v>
      </c>
      <c r="H416" s="822" t="s">
        <v>329</v>
      </c>
      <c r="I416" s="822" t="s">
        <v>3216</v>
      </c>
      <c r="J416" s="822" t="s">
        <v>3217</v>
      </c>
      <c r="K416" s="822" t="s">
        <v>3218</v>
      </c>
      <c r="L416" s="825">
        <v>200.34</v>
      </c>
      <c r="M416" s="825">
        <v>801.36</v>
      </c>
      <c r="N416" s="822">
        <v>4</v>
      </c>
      <c r="O416" s="826">
        <v>0.5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7</v>
      </c>
      <c r="B417" s="822" t="s">
        <v>2407</v>
      </c>
      <c r="C417" s="822" t="s">
        <v>2413</v>
      </c>
      <c r="D417" s="823" t="s">
        <v>3782</v>
      </c>
      <c r="E417" s="824" t="s">
        <v>2419</v>
      </c>
      <c r="F417" s="822" t="s">
        <v>2408</v>
      </c>
      <c r="G417" s="822" t="s">
        <v>3205</v>
      </c>
      <c r="H417" s="822" t="s">
        <v>329</v>
      </c>
      <c r="I417" s="822" t="s">
        <v>3219</v>
      </c>
      <c r="J417" s="822" t="s">
        <v>3214</v>
      </c>
      <c r="K417" s="822" t="s">
        <v>3220</v>
      </c>
      <c r="L417" s="825">
        <v>150.26</v>
      </c>
      <c r="M417" s="825">
        <v>601.04</v>
      </c>
      <c r="N417" s="822">
        <v>4</v>
      </c>
      <c r="O417" s="826">
        <v>0.5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7</v>
      </c>
      <c r="B418" s="822" t="s">
        <v>2407</v>
      </c>
      <c r="C418" s="822" t="s">
        <v>2413</v>
      </c>
      <c r="D418" s="823" t="s">
        <v>3782</v>
      </c>
      <c r="E418" s="824" t="s">
        <v>2419</v>
      </c>
      <c r="F418" s="822" t="s">
        <v>2408</v>
      </c>
      <c r="G418" s="822" t="s">
        <v>3205</v>
      </c>
      <c r="H418" s="822" t="s">
        <v>329</v>
      </c>
      <c r="I418" s="822" t="s">
        <v>3221</v>
      </c>
      <c r="J418" s="822" t="s">
        <v>3222</v>
      </c>
      <c r="K418" s="822" t="s">
        <v>3208</v>
      </c>
      <c r="L418" s="825">
        <v>150.26</v>
      </c>
      <c r="M418" s="825">
        <v>3305.72</v>
      </c>
      <c r="N418" s="822">
        <v>22</v>
      </c>
      <c r="O418" s="826">
        <v>2</v>
      </c>
      <c r="P418" s="825">
        <v>2704.68</v>
      </c>
      <c r="Q418" s="827">
        <v>0.81818181818181823</v>
      </c>
      <c r="R418" s="822">
        <v>18</v>
      </c>
      <c r="S418" s="827">
        <v>0.81818181818181823</v>
      </c>
      <c r="T418" s="826">
        <v>1</v>
      </c>
      <c r="U418" s="828">
        <v>0.5</v>
      </c>
    </row>
    <row r="419" spans="1:21" ht="14.45" customHeight="1" x14ac:dyDescent="0.2">
      <c r="A419" s="821">
        <v>7</v>
      </c>
      <c r="B419" s="822" t="s">
        <v>2407</v>
      </c>
      <c r="C419" s="822" t="s">
        <v>2413</v>
      </c>
      <c r="D419" s="823" t="s">
        <v>3782</v>
      </c>
      <c r="E419" s="824" t="s">
        <v>2419</v>
      </c>
      <c r="F419" s="822" t="s">
        <v>2408</v>
      </c>
      <c r="G419" s="822" t="s">
        <v>3205</v>
      </c>
      <c r="H419" s="822" t="s">
        <v>329</v>
      </c>
      <c r="I419" s="822" t="s">
        <v>3223</v>
      </c>
      <c r="J419" s="822" t="s">
        <v>3222</v>
      </c>
      <c r="K419" s="822" t="s">
        <v>2862</v>
      </c>
      <c r="L419" s="825">
        <v>166.96</v>
      </c>
      <c r="M419" s="825">
        <v>1335.6799999999998</v>
      </c>
      <c r="N419" s="822">
        <v>8</v>
      </c>
      <c r="O419" s="826">
        <v>2.5</v>
      </c>
      <c r="P419" s="825">
        <v>834.8</v>
      </c>
      <c r="Q419" s="827">
        <v>0.625</v>
      </c>
      <c r="R419" s="822">
        <v>5</v>
      </c>
      <c r="S419" s="827">
        <v>0.625</v>
      </c>
      <c r="T419" s="826">
        <v>1.5</v>
      </c>
      <c r="U419" s="828">
        <v>0.6</v>
      </c>
    </row>
    <row r="420" spans="1:21" ht="14.45" customHeight="1" x14ac:dyDescent="0.2">
      <c r="A420" s="821">
        <v>7</v>
      </c>
      <c r="B420" s="822" t="s">
        <v>2407</v>
      </c>
      <c r="C420" s="822" t="s">
        <v>2413</v>
      </c>
      <c r="D420" s="823" t="s">
        <v>3782</v>
      </c>
      <c r="E420" s="824" t="s">
        <v>2419</v>
      </c>
      <c r="F420" s="822" t="s">
        <v>2408</v>
      </c>
      <c r="G420" s="822" t="s">
        <v>3205</v>
      </c>
      <c r="H420" s="822" t="s">
        <v>329</v>
      </c>
      <c r="I420" s="822" t="s">
        <v>3224</v>
      </c>
      <c r="J420" s="822" t="s">
        <v>3222</v>
      </c>
      <c r="K420" s="822" t="s">
        <v>1562</v>
      </c>
      <c r="L420" s="825">
        <v>200.34</v>
      </c>
      <c r="M420" s="825">
        <v>1202.04</v>
      </c>
      <c r="N420" s="822">
        <v>6</v>
      </c>
      <c r="O420" s="826">
        <v>1</v>
      </c>
      <c r="P420" s="825">
        <v>1202.04</v>
      </c>
      <c r="Q420" s="827">
        <v>1</v>
      </c>
      <c r="R420" s="822">
        <v>6</v>
      </c>
      <c r="S420" s="827">
        <v>1</v>
      </c>
      <c r="T420" s="826">
        <v>1</v>
      </c>
      <c r="U420" s="828">
        <v>1</v>
      </c>
    </row>
    <row r="421" spans="1:21" ht="14.45" customHeight="1" x14ac:dyDescent="0.2">
      <c r="A421" s="821">
        <v>7</v>
      </c>
      <c r="B421" s="822" t="s">
        <v>2407</v>
      </c>
      <c r="C421" s="822" t="s">
        <v>2413</v>
      </c>
      <c r="D421" s="823" t="s">
        <v>3782</v>
      </c>
      <c r="E421" s="824" t="s">
        <v>2419</v>
      </c>
      <c r="F421" s="822" t="s">
        <v>2408</v>
      </c>
      <c r="G421" s="822" t="s">
        <v>3205</v>
      </c>
      <c r="H421" s="822" t="s">
        <v>329</v>
      </c>
      <c r="I421" s="822" t="s">
        <v>3225</v>
      </c>
      <c r="J421" s="822" t="s">
        <v>3222</v>
      </c>
      <c r="K421" s="822" t="s">
        <v>2281</v>
      </c>
      <c r="L421" s="825">
        <v>100.17</v>
      </c>
      <c r="M421" s="825">
        <v>3906.63</v>
      </c>
      <c r="N421" s="822">
        <v>39</v>
      </c>
      <c r="O421" s="826">
        <v>5</v>
      </c>
      <c r="P421" s="825">
        <v>1803.06</v>
      </c>
      <c r="Q421" s="827">
        <v>0.46153846153846151</v>
      </c>
      <c r="R421" s="822">
        <v>18</v>
      </c>
      <c r="S421" s="827">
        <v>0.46153846153846156</v>
      </c>
      <c r="T421" s="826">
        <v>2</v>
      </c>
      <c r="U421" s="828">
        <v>0.4</v>
      </c>
    </row>
    <row r="422" spans="1:21" ht="14.45" customHeight="1" x14ac:dyDescent="0.2">
      <c r="A422" s="821">
        <v>7</v>
      </c>
      <c r="B422" s="822" t="s">
        <v>2407</v>
      </c>
      <c r="C422" s="822" t="s">
        <v>2413</v>
      </c>
      <c r="D422" s="823" t="s">
        <v>3782</v>
      </c>
      <c r="E422" s="824" t="s">
        <v>2419</v>
      </c>
      <c r="F422" s="822" t="s">
        <v>2408</v>
      </c>
      <c r="G422" s="822" t="s">
        <v>2624</v>
      </c>
      <c r="H422" s="822" t="s">
        <v>329</v>
      </c>
      <c r="I422" s="822" t="s">
        <v>2625</v>
      </c>
      <c r="J422" s="822" t="s">
        <v>2626</v>
      </c>
      <c r="K422" s="822" t="s">
        <v>2627</v>
      </c>
      <c r="L422" s="825">
        <v>264</v>
      </c>
      <c r="M422" s="825">
        <v>1056</v>
      </c>
      <c r="N422" s="822">
        <v>4</v>
      </c>
      <c r="O422" s="826">
        <v>2</v>
      </c>
      <c r="P422" s="825">
        <v>1056</v>
      </c>
      <c r="Q422" s="827">
        <v>1</v>
      </c>
      <c r="R422" s="822">
        <v>4</v>
      </c>
      <c r="S422" s="827">
        <v>1</v>
      </c>
      <c r="T422" s="826">
        <v>2</v>
      </c>
      <c r="U422" s="828">
        <v>1</v>
      </c>
    </row>
    <row r="423" spans="1:21" ht="14.45" customHeight="1" x14ac:dyDescent="0.2">
      <c r="A423" s="821">
        <v>7</v>
      </c>
      <c r="B423" s="822" t="s">
        <v>2407</v>
      </c>
      <c r="C423" s="822" t="s">
        <v>2413</v>
      </c>
      <c r="D423" s="823" t="s">
        <v>3782</v>
      </c>
      <c r="E423" s="824" t="s">
        <v>2419</v>
      </c>
      <c r="F423" s="822" t="s">
        <v>2408</v>
      </c>
      <c r="G423" s="822" t="s">
        <v>2624</v>
      </c>
      <c r="H423" s="822" t="s">
        <v>329</v>
      </c>
      <c r="I423" s="822" t="s">
        <v>3226</v>
      </c>
      <c r="J423" s="822" t="s">
        <v>2626</v>
      </c>
      <c r="K423" s="822" t="s">
        <v>3227</v>
      </c>
      <c r="L423" s="825">
        <v>65.989999999999995</v>
      </c>
      <c r="M423" s="825">
        <v>197.96999999999997</v>
      </c>
      <c r="N423" s="822">
        <v>3</v>
      </c>
      <c r="O423" s="826">
        <v>1</v>
      </c>
      <c r="P423" s="825">
        <v>197.96999999999997</v>
      </c>
      <c r="Q423" s="827">
        <v>1</v>
      </c>
      <c r="R423" s="822">
        <v>3</v>
      </c>
      <c r="S423" s="827">
        <v>1</v>
      </c>
      <c r="T423" s="826">
        <v>1</v>
      </c>
      <c r="U423" s="828">
        <v>1</v>
      </c>
    </row>
    <row r="424" spans="1:21" ht="14.45" customHeight="1" x14ac:dyDescent="0.2">
      <c r="A424" s="821">
        <v>7</v>
      </c>
      <c r="B424" s="822" t="s">
        <v>2407</v>
      </c>
      <c r="C424" s="822" t="s">
        <v>2413</v>
      </c>
      <c r="D424" s="823" t="s">
        <v>3782</v>
      </c>
      <c r="E424" s="824" t="s">
        <v>2419</v>
      </c>
      <c r="F424" s="822" t="s">
        <v>2408</v>
      </c>
      <c r="G424" s="822" t="s">
        <v>3228</v>
      </c>
      <c r="H424" s="822" t="s">
        <v>673</v>
      </c>
      <c r="I424" s="822" t="s">
        <v>3229</v>
      </c>
      <c r="J424" s="822" t="s">
        <v>2372</v>
      </c>
      <c r="K424" s="822" t="s">
        <v>3230</v>
      </c>
      <c r="L424" s="825">
        <v>80.53</v>
      </c>
      <c r="M424" s="825">
        <v>805.3</v>
      </c>
      <c r="N424" s="822">
        <v>10</v>
      </c>
      <c r="O424" s="826">
        <v>3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7</v>
      </c>
      <c r="B425" s="822" t="s">
        <v>2407</v>
      </c>
      <c r="C425" s="822" t="s">
        <v>2413</v>
      </c>
      <c r="D425" s="823" t="s">
        <v>3782</v>
      </c>
      <c r="E425" s="824" t="s">
        <v>2419</v>
      </c>
      <c r="F425" s="822" t="s">
        <v>2408</v>
      </c>
      <c r="G425" s="822" t="s">
        <v>3228</v>
      </c>
      <c r="H425" s="822" t="s">
        <v>329</v>
      </c>
      <c r="I425" s="822" t="s">
        <v>3231</v>
      </c>
      <c r="J425" s="822" t="s">
        <v>2372</v>
      </c>
      <c r="K425" s="822" t="s">
        <v>1780</v>
      </c>
      <c r="L425" s="825">
        <v>400.17</v>
      </c>
      <c r="M425" s="825">
        <v>800.34</v>
      </c>
      <c r="N425" s="822">
        <v>2</v>
      </c>
      <c r="O425" s="826">
        <v>2</v>
      </c>
      <c r="P425" s="825">
        <v>400.17</v>
      </c>
      <c r="Q425" s="827">
        <v>0.5</v>
      </c>
      <c r="R425" s="822">
        <v>1</v>
      </c>
      <c r="S425" s="827">
        <v>0.5</v>
      </c>
      <c r="T425" s="826">
        <v>1</v>
      </c>
      <c r="U425" s="828">
        <v>0.5</v>
      </c>
    </row>
    <row r="426" spans="1:21" ht="14.45" customHeight="1" x14ac:dyDescent="0.2">
      <c r="A426" s="821">
        <v>7</v>
      </c>
      <c r="B426" s="822" t="s">
        <v>2407</v>
      </c>
      <c r="C426" s="822" t="s">
        <v>2413</v>
      </c>
      <c r="D426" s="823" t="s">
        <v>3782</v>
      </c>
      <c r="E426" s="824" t="s">
        <v>2419</v>
      </c>
      <c r="F426" s="822" t="s">
        <v>2408</v>
      </c>
      <c r="G426" s="822" t="s">
        <v>3228</v>
      </c>
      <c r="H426" s="822" t="s">
        <v>329</v>
      </c>
      <c r="I426" s="822" t="s">
        <v>3232</v>
      </c>
      <c r="J426" s="822" t="s">
        <v>2372</v>
      </c>
      <c r="K426" s="822" t="s">
        <v>3233</v>
      </c>
      <c r="L426" s="825">
        <v>533.42999999999995</v>
      </c>
      <c r="M426" s="825">
        <v>1066.8599999999999</v>
      </c>
      <c r="N426" s="822">
        <v>2</v>
      </c>
      <c r="O426" s="826">
        <v>2</v>
      </c>
      <c r="P426" s="825">
        <v>1066.8599999999999</v>
      </c>
      <c r="Q426" s="827">
        <v>1</v>
      </c>
      <c r="R426" s="822">
        <v>2</v>
      </c>
      <c r="S426" s="827">
        <v>1</v>
      </c>
      <c r="T426" s="826">
        <v>2</v>
      </c>
      <c r="U426" s="828">
        <v>1</v>
      </c>
    </row>
    <row r="427" spans="1:21" ht="14.45" customHeight="1" x14ac:dyDescent="0.2">
      <c r="A427" s="821">
        <v>7</v>
      </c>
      <c r="B427" s="822" t="s">
        <v>2407</v>
      </c>
      <c r="C427" s="822" t="s">
        <v>2413</v>
      </c>
      <c r="D427" s="823" t="s">
        <v>3782</v>
      </c>
      <c r="E427" s="824" t="s">
        <v>2419</v>
      </c>
      <c r="F427" s="822" t="s">
        <v>2408</v>
      </c>
      <c r="G427" s="822" t="s">
        <v>3228</v>
      </c>
      <c r="H427" s="822" t="s">
        <v>673</v>
      </c>
      <c r="I427" s="822" t="s">
        <v>3234</v>
      </c>
      <c r="J427" s="822" t="s">
        <v>2372</v>
      </c>
      <c r="K427" s="822" t="s">
        <v>3233</v>
      </c>
      <c r="L427" s="825">
        <v>533.42999999999995</v>
      </c>
      <c r="M427" s="825">
        <v>1600.29</v>
      </c>
      <c r="N427" s="822">
        <v>3</v>
      </c>
      <c r="O427" s="826">
        <v>2</v>
      </c>
      <c r="P427" s="825">
        <v>533.42999999999995</v>
      </c>
      <c r="Q427" s="827">
        <v>0.33333333333333331</v>
      </c>
      <c r="R427" s="822">
        <v>1</v>
      </c>
      <c r="S427" s="827">
        <v>0.33333333333333331</v>
      </c>
      <c r="T427" s="826">
        <v>1</v>
      </c>
      <c r="U427" s="828">
        <v>0.5</v>
      </c>
    </row>
    <row r="428" spans="1:21" ht="14.45" customHeight="1" x14ac:dyDescent="0.2">
      <c r="A428" s="821">
        <v>7</v>
      </c>
      <c r="B428" s="822" t="s">
        <v>2407</v>
      </c>
      <c r="C428" s="822" t="s">
        <v>2413</v>
      </c>
      <c r="D428" s="823" t="s">
        <v>3782</v>
      </c>
      <c r="E428" s="824" t="s">
        <v>2419</v>
      </c>
      <c r="F428" s="822" t="s">
        <v>2408</v>
      </c>
      <c r="G428" s="822" t="s">
        <v>3228</v>
      </c>
      <c r="H428" s="822" t="s">
        <v>673</v>
      </c>
      <c r="I428" s="822" t="s">
        <v>2373</v>
      </c>
      <c r="J428" s="822" t="s">
        <v>2372</v>
      </c>
      <c r="K428" s="822" t="s">
        <v>1780</v>
      </c>
      <c r="L428" s="825">
        <v>400.17</v>
      </c>
      <c r="M428" s="825">
        <v>3201.36</v>
      </c>
      <c r="N428" s="822">
        <v>8</v>
      </c>
      <c r="O428" s="826">
        <v>6</v>
      </c>
      <c r="P428" s="825">
        <v>2401.02</v>
      </c>
      <c r="Q428" s="827">
        <v>0.75</v>
      </c>
      <c r="R428" s="822">
        <v>6</v>
      </c>
      <c r="S428" s="827">
        <v>0.75</v>
      </c>
      <c r="T428" s="826">
        <v>4</v>
      </c>
      <c r="U428" s="828">
        <v>0.66666666666666663</v>
      </c>
    </row>
    <row r="429" spans="1:21" ht="14.45" customHeight="1" x14ac:dyDescent="0.2">
      <c r="A429" s="821">
        <v>7</v>
      </c>
      <c r="B429" s="822" t="s">
        <v>2407</v>
      </c>
      <c r="C429" s="822" t="s">
        <v>2413</v>
      </c>
      <c r="D429" s="823" t="s">
        <v>3782</v>
      </c>
      <c r="E429" s="824" t="s">
        <v>2419</v>
      </c>
      <c r="F429" s="822" t="s">
        <v>2408</v>
      </c>
      <c r="G429" s="822" t="s">
        <v>2530</v>
      </c>
      <c r="H429" s="822" t="s">
        <v>329</v>
      </c>
      <c r="I429" s="822" t="s">
        <v>3235</v>
      </c>
      <c r="J429" s="822" t="s">
        <v>1322</v>
      </c>
      <c r="K429" s="822" t="s">
        <v>3024</v>
      </c>
      <c r="L429" s="825">
        <v>0</v>
      </c>
      <c r="M429" s="825">
        <v>0</v>
      </c>
      <c r="N429" s="822">
        <v>1</v>
      </c>
      <c r="O429" s="826">
        <v>1</v>
      </c>
      <c r="P429" s="825">
        <v>0</v>
      </c>
      <c r="Q429" s="827"/>
      <c r="R429" s="822">
        <v>1</v>
      </c>
      <c r="S429" s="827">
        <v>1</v>
      </c>
      <c r="T429" s="826">
        <v>1</v>
      </c>
      <c r="U429" s="828">
        <v>1</v>
      </c>
    </row>
    <row r="430" spans="1:21" ht="14.45" customHeight="1" x14ac:dyDescent="0.2">
      <c r="A430" s="821">
        <v>7</v>
      </c>
      <c r="B430" s="822" t="s">
        <v>2407</v>
      </c>
      <c r="C430" s="822" t="s">
        <v>2413</v>
      </c>
      <c r="D430" s="823" t="s">
        <v>3782</v>
      </c>
      <c r="E430" s="824" t="s">
        <v>2419</v>
      </c>
      <c r="F430" s="822" t="s">
        <v>2408</v>
      </c>
      <c r="G430" s="822" t="s">
        <v>2530</v>
      </c>
      <c r="H430" s="822" t="s">
        <v>673</v>
      </c>
      <c r="I430" s="822" t="s">
        <v>2230</v>
      </c>
      <c r="J430" s="822" t="s">
        <v>1322</v>
      </c>
      <c r="K430" s="822" t="s">
        <v>2231</v>
      </c>
      <c r="L430" s="825">
        <v>0</v>
      </c>
      <c r="M430" s="825">
        <v>0</v>
      </c>
      <c r="N430" s="822">
        <v>12</v>
      </c>
      <c r="O430" s="826">
        <v>6</v>
      </c>
      <c r="P430" s="825">
        <v>0</v>
      </c>
      <c r="Q430" s="827"/>
      <c r="R430" s="822">
        <v>9</v>
      </c>
      <c r="S430" s="827">
        <v>0.75</v>
      </c>
      <c r="T430" s="826">
        <v>4</v>
      </c>
      <c r="U430" s="828">
        <v>0.66666666666666663</v>
      </c>
    </row>
    <row r="431" spans="1:21" ht="14.45" customHeight="1" x14ac:dyDescent="0.2">
      <c r="A431" s="821">
        <v>7</v>
      </c>
      <c r="B431" s="822" t="s">
        <v>2407</v>
      </c>
      <c r="C431" s="822" t="s">
        <v>2413</v>
      </c>
      <c r="D431" s="823" t="s">
        <v>3782</v>
      </c>
      <c r="E431" s="824" t="s">
        <v>2419</v>
      </c>
      <c r="F431" s="822" t="s">
        <v>2408</v>
      </c>
      <c r="G431" s="822" t="s">
        <v>2631</v>
      </c>
      <c r="H431" s="822" t="s">
        <v>673</v>
      </c>
      <c r="I431" s="822" t="s">
        <v>2274</v>
      </c>
      <c r="J431" s="822" t="s">
        <v>1059</v>
      </c>
      <c r="K431" s="822" t="s">
        <v>2275</v>
      </c>
      <c r="L431" s="825">
        <v>165.63</v>
      </c>
      <c r="M431" s="825">
        <v>165.63</v>
      </c>
      <c r="N431" s="822">
        <v>1</v>
      </c>
      <c r="O431" s="826">
        <v>1</v>
      </c>
      <c r="P431" s="825">
        <v>165.63</v>
      </c>
      <c r="Q431" s="827">
        <v>1</v>
      </c>
      <c r="R431" s="822">
        <v>1</v>
      </c>
      <c r="S431" s="827">
        <v>1</v>
      </c>
      <c r="T431" s="826">
        <v>1</v>
      </c>
      <c r="U431" s="828">
        <v>1</v>
      </c>
    </row>
    <row r="432" spans="1:21" ht="14.45" customHeight="1" x14ac:dyDescent="0.2">
      <c r="A432" s="821">
        <v>7</v>
      </c>
      <c r="B432" s="822" t="s">
        <v>2407</v>
      </c>
      <c r="C432" s="822" t="s">
        <v>2413</v>
      </c>
      <c r="D432" s="823" t="s">
        <v>3782</v>
      </c>
      <c r="E432" s="824" t="s">
        <v>2419</v>
      </c>
      <c r="F432" s="822" t="s">
        <v>2408</v>
      </c>
      <c r="G432" s="822" t="s">
        <v>2640</v>
      </c>
      <c r="H432" s="822" t="s">
        <v>329</v>
      </c>
      <c r="I432" s="822" t="s">
        <v>3236</v>
      </c>
      <c r="J432" s="822" t="s">
        <v>2642</v>
      </c>
      <c r="K432" s="822" t="s">
        <v>3237</v>
      </c>
      <c r="L432" s="825">
        <v>99.94</v>
      </c>
      <c r="M432" s="825">
        <v>599.64</v>
      </c>
      <c r="N432" s="822">
        <v>6</v>
      </c>
      <c r="O432" s="826">
        <v>1</v>
      </c>
      <c r="P432" s="825">
        <v>299.82</v>
      </c>
      <c r="Q432" s="827">
        <v>0.5</v>
      </c>
      <c r="R432" s="822">
        <v>3</v>
      </c>
      <c r="S432" s="827">
        <v>0.5</v>
      </c>
      <c r="T432" s="826">
        <v>0.5</v>
      </c>
      <c r="U432" s="828">
        <v>0.5</v>
      </c>
    </row>
    <row r="433" spans="1:21" ht="14.45" customHeight="1" x14ac:dyDescent="0.2">
      <c r="A433" s="821">
        <v>7</v>
      </c>
      <c r="B433" s="822" t="s">
        <v>2407</v>
      </c>
      <c r="C433" s="822" t="s">
        <v>2413</v>
      </c>
      <c r="D433" s="823" t="s">
        <v>3782</v>
      </c>
      <c r="E433" s="824" t="s">
        <v>2419</v>
      </c>
      <c r="F433" s="822" t="s">
        <v>2408</v>
      </c>
      <c r="G433" s="822" t="s">
        <v>2640</v>
      </c>
      <c r="H433" s="822" t="s">
        <v>329</v>
      </c>
      <c r="I433" s="822" t="s">
        <v>2641</v>
      </c>
      <c r="J433" s="822" t="s">
        <v>2642</v>
      </c>
      <c r="K433" s="822" t="s">
        <v>2643</v>
      </c>
      <c r="L433" s="825">
        <v>299.83999999999997</v>
      </c>
      <c r="M433" s="825">
        <v>17390.72</v>
      </c>
      <c r="N433" s="822">
        <v>58</v>
      </c>
      <c r="O433" s="826">
        <v>23.5</v>
      </c>
      <c r="P433" s="825">
        <v>7196.1600000000017</v>
      </c>
      <c r="Q433" s="827">
        <v>0.41379310344827591</v>
      </c>
      <c r="R433" s="822">
        <v>24</v>
      </c>
      <c r="S433" s="827">
        <v>0.41379310344827586</v>
      </c>
      <c r="T433" s="826">
        <v>12.5</v>
      </c>
      <c r="U433" s="828">
        <v>0.53191489361702127</v>
      </c>
    </row>
    <row r="434" spans="1:21" ht="14.45" customHeight="1" x14ac:dyDescent="0.2">
      <c r="A434" s="821">
        <v>7</v>
      </c>
      <c r="B434" s="822" t="s">
        <v>2407</v>
      </c>
      <c r="C434" s="822" t="s">
        <v>2413</v>
      </c>
      <c r="D434" s="823" t="s">
        <v>3782</v>
      </c>
      <c r="E434" s="824" t="s">
        <v>2419</v>
      </c>
      <c r="F434" s="822" t="s">
        <v>2408</v>
      </c>
      <c r="G434" s="822" t="s">
        <v>2640</v>
      </c>
      <c r="H434" s="822" t="s">
        <v>329</v>
      </c>
      <c r="I434" s="822" t="s">
        <v>3238</v>
      </c>
      <c r="J434" s="822" t="s">
        <v>3239</v>
      </c>
      <c r="K434" s="822" t="s">
        <v>3240</v>
      </c>
      <c r="L434" s="825">
        <v>50.32</v>
      </c>
      <c r="M434" s="825">
        <v>603.84</v>
      </c>
      <c r="N434" s="822">
        <v>12</v>
      </c>
      <c r="O434" s="826">
        <v>1</v>
      </c>
      <c r="P434" s="825">
        <v>301.92</v>
      </c>
      <c r="Q434" s="827">
        <v>0.5</v>
      </c>
      <c r="R434" s="822">
        <v>6</v>
      </c>
      <c r="S434" s="827">
        <v>0.5</v>
      </c>
      <c r="T434" s="826">
        <v>0.5</v>
      </c>
      <c r="U434" s="828">
        <v>0.5</v>
      </c>
    </row>
    <row r="435" spans="1:21" ht="14.45" customHeight="1" x14ac:dyDescent="0.2">
      <c r="A435" s="821">
        <v>7</v>
      </c>
      <c r="B435" s="822" t="s">
        <v>2407</v>
      </c>
      <c r="C435" s="822" t="s">
        <v>2413</v>
      </c>
      <c r="D435" s="823" t="s">
        <v>3782</v>
      </c>
      <c r="E435" s="824" t="s">
        <v>2419</v>
      </c>
      <c r="F435" s="822" t="s">
        <v>2408</v>
      </c>
      <c r="G435" s="822" t="s">
        <v>2640</v>
      </c>
      <c r="H435" s="822" t="s">
        <v>329</v>
      </c>
      <c r="I435" s="822" t="s">
        <v>3241</v>
      </c>
      <c r="J435" s="822" t="s">
        <v>3242</v>
      </c>
      <c r="K435" s="822" t="s">
        <v>3243</v>
      </c>
      <c r="L435" s="825">
        <v>99.94</v>
      </c>
      <c r="M435" s="825">
        <v>599.64</v>
      </c>
      <c r="N435" s="822">
        <v>6</v>
      </c>
      <c r="O435" s="826">
        <v>1</v>
      </c>
      <c r="P435" s="825">
        <v>599.64</v>
      </c>
      <c r="Q435" s="827">
        <v>1</v>
      </c>
      <c r="R435" s="822">
        <v>6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7</v>
      </c>
      <c r="B436" s="822" t="s">
        <v>2407</v>
      </c>
      <c r="C436" s="822" t="s">
        <v>2413</v>
      </c>
      <c r="D436" s="823" t="s">
        <v>3782</v>
      </c>
      <c r="E436" s="824" t="s">
        <v>2419</v>
      </c>
      <c r="F436" s="822" t="s">
        <v>2408</v>
      </c>
      <c r="G436" s="822" t="s">
        <v>2640</v>
      </c>
      <c r="H436" s="822" t="s">
        <v>329</v>
      </c>
      <c r="I436" s="822" t="s">
        <v>2879</v>
      </c>
      <c r="J436" s="822" t="s">
        <v>1312</v>
      </c>
      <c r="K436" s="822" t="s">
        <v>2880</v>
      </c>
      <c r="L436" s="825">
        <v>50.32</v>
      </c>
      <c r="M436" s="825">
        <v>3975.28</v>
      </c>
      <c r="N436" s="822">
        <v>79</v>
      </c>
      <c r="O436" s="826">
        <v>23.5</v>
      </c>
      <c r="P436" s="825">
        <v>1610.2399999999998</v>
      </c>
      <c r="Q436" s="827">
        <v>0.40506329113924044</v>
      </c>
      <c r="R436" s="822">
        <v>32</v>
      </c>
      <c r="S436" s="827">
        <v>0.4050632911392405</v>
      </c>
      <c r="T436" s="826">
        <v>11.5</v>
      </c>
      <c r="U436" s="828">
        <v>0.48936170212765956</v>
      </c>
    </row>
    <row r="437" spans="1:21" ht="14.45" customHeight="1" x14ac:dyDescent="0.2">
      <c r="A437" s="821">
        <v>7</v>
      </c>
      <c r="B437" s="822" t="s">
        <v>2407</v>
      </c>
      <c r="C437" s="822" t="s">
        <v>2413</v>
      </c>
      <c r="D437" s="823" t="s">
        <v>3782</v>
      </c>
      <c r="E437" s="824" t="s">
        <v>2419</v>
      </c>
      <c r="F437" s="822" t="s">
        <v>2408</v>
      </c>
      <c r="G437" s="822" t="s">
        <v>2640</v>
      </c>
      <c r="H437" s="822" t="s">
        <v>329</v>
      </c>
      <c r="I437" s="822" t="s">
        <v>3244</v>
      </c>
      <c r="J437" s="822" t="s">
        <v>3239</v>
      </c>
      <c r="K437" s="822" t="s">
        <v>3245</v>
      </c>
      <c r="L437" s="825">
        <v>50.32</v>
      </c>
      <c r="M437" s="825">
        <v>201.28</v>
      </c>
      <c r="N437" s="822">
        <v>4</v>
      </c>
      <c r="O437" s="826">
        <v>1.5</v>
      </c>
      <c r="P437" s="825">
        <v>150.96</v>
      </c>
      <c r="Q437" s="827">
        <v>0.75</v>
      </c>
      <c r="R437" s="822">
        <v>3</v>
      </c>
      <c r="S437" s="827">
        <v>0.75</v>
      </c>
      <c r="T437" s="826">
        <v>1</v>
      </c>
      <c r="U437" s="828">
        <v>0.66666666666666663</v>
      </c>
    </row>
    <row r="438" spans="1:21" ht="14.45" customHeight="1" x14ac:dyDescent="0.2">
      <c r="A438" s="821">
        <v>7</v>
      </c>
      <c r="B438" s="822" t="s">
        <v>2407</v>
      </c>
      <c r="C438" s="822" t="s">
        <v>2413</v>
      </c>
      <c r="D438" s="823" t="s">
        <v>3782</v>
      </c>
      <c r="E438" s="824" t="s">
        <v>2419</v>
      </c>
      <c r="F438" s="822" t="s">
        <v>2408</v>
      </c>
      <c r="G438" s="822" t="s">
        <v>2852</v>
      </c>
      <c r="H438" s="822" t="s">
        <v>329</v>
      </c>
      <c r="I438" s="822" t="s">
        <v>3246</v>
      </c>
      <c r="J438" s="822" t="s">
        <v>1772</v>
      </c>
      <c r="K438" s="822" t="s">
        <v>3247</v>
      </c>
      <c r="L438" s="825">
        <v>65.36</v>
      </c>
      <c r="M438" s="825">
        <v>1111.1199999999999</v>
      </c>
      <c r="N438" s="822">
        <v>17</v>
      </c>
      <c r="O438" s="826">
        <v>5.5</v>
      </c>
      <c r="P438" s="825">
        <v>588.24</v>
      </c>
      <c r="Q438" s="827">
        <v>0.52941176470588236</v>
      </c>
      <c r="R438" s="822">
        <v>9</v>
      </c>
      <c r="S438" s="827">
        <v>0.52941176470588236</v>
      </c>
      <c r="T438" s="826">
        <v>2.5</v>
      </c>
      <c r="U438" s="828">
        <v>0.45454545454545453</v>
      </c>
    </row>
    <row r="439" spans="1:21" ht="14.45" customHeight="1" x14ac:dyDescent="0.2">
      <c r="A439" s="821">
        <v>7</v>
      </c>
      <c r="B439" s="822" t="s">
        <v>2407</v>
      </c>
      <c r="C439" s="822" t="s">
        <v>2413</v>
      </c>
      <c r="D439" s="823" t="s">
        <v>3782</v>
      </c>
      <c r="E439" s="824" t="s">
        <v>2419</v>
      </c>
      <c r="F439" s="822" t="s">
        <v>2408</v>
      </c>
      <c r="G439" s="822" t="s">
        <v>3248</v>
      </c>
      <c r="H439" s="822" t="s">
        <v>329</v>
      </c>
      <c r="I439" s="822" t="s">
        <v>3249</v>
      </c>
      <c r="J439" s="822" t="s">
        <v>3250</v>
      </c>
      <c r="K439" s="822" t="s">
        <v>3251</v>
      </c>
      <c r="L439" s="825">
        <v>775.17</v>
      </c>
      <c r="M439" s="825">
        <v>6201.36</v>
      </c>
      <c r="N439" s="822">
        <v>8</v>
      </c>
      <c r="O439" s="826">
        <v>4</v>
      </c>
      <c r="P439" s="825">
        <v>6201.36</v>
      </c>
      <c r="Q439" s="827">
        <v>1</v>
      </c>
      <c r="R439" s="822">
        <v>8</v>
      </c>
      <c r="S439" s="827">
        <v>1</v>
      </c>
      <c r="T439" s="826">
        <v>4</v>
      </c>
      <c r="U439" s="828">
        <v>1</v>
      </c>
    </row>
    <row r="440" spans="1:21" ht="14.45" customHeight="1" x14ac:dyDescent="0.2">
      <c r="A440" s="821">
        <v>7</v>
      </c>
      <c r="B440" s="822" t="s">
        <v>2407</v>
      </c>
      <c r="C440" s="822" t="s">
        <v>2413</v>
      </c>
      <c r="D440" s="823" t="s">
        <v>3782</v>
      </c>
      <c r="E440" s="824" t="s">
        <v>2419</v>
      </c>
      <c r="F440" s="822" t="s">
        <v>2408</v>
      </c>
      <c r="G440" s="822" t="s">
        <v>3248</v>
      </c>
      <c r="H440" s="822" t="s">
        <v>329</v>
      </c>
      <c r="I440" s="822" t="s">
        <v>3252</v>
      </c>
      <c r="J440" s="822" t="s">
        <v>3250</v>
      </c>
      <c r="K440" s="822" t="s">
        <v>3253</v>
      </c>
      <c r="L440" s="825">
        <v>1391.97</v>
      </c>
      <c r="M440" s="825">
        <v>2783.94</v>
      </c>
      <c r="N440" s="822">
        <v>2</v>
      </c>
      <c r="O440" s="826">
        <v>1</v>
      </c>
      <c r="P440" s="825">
        <v>2783.94</v>
      </c>
      <c r="Q440" s="827">
        <v>1</v>
      </c>
      <c r="R440" s="822">
        <v>2</v>
      </c>
      <c r="S440" s="827">
        <v>1</v>
      </c>
      <c r="T440" s="826">
        <v>1</v>
      </c>
      <c r="U440" s="828">
        <v>1</v>
      </c>
    </row>
    <row r="441" spans="1:21" ht="14.45" customHeight="1" x14ac:dyDescent="0.2">
      <c r="A441" s="821">
        <v>7</v>
      </c>
      <c r="B441" s="822" t="s">
        <v>2407</v>
      </c>
      <c r="C441" s="822" t="s">
        <v>2413</v>
      </c>
      <c r="D441" s="823" t="s">
        <v>3782</v>
      </c>
      <c r="E441" s="824" t="s">
        <v>2419</v>
      </c>
      <c r="F441" s="822" t="s">
        <v>2408</v>
      </c>
      <c r="G441" s="822" t="s">
        <v>3248</v>
      </c>
      <c r="H441" s="822" t="s">
        <v>329</v>
      </c>
      <c r="I441" s="822" t="s">
        <v>3254</v>
      </c>
      <c r="J441" s="822" t="s">
        <v>3250</v>
      </c>
      <c r="K441" s="822" t="s">
        <v>3255</v>
      </c>
      <c r="L441" s="825">
        <v>2620.2600000000002</v>
      </c>
      <c r="M441" s="825">
        <v>20962.080000000002</v>
      </c>
      <c r="N441" s="822">
        <v>8</v>
      </c>
      <c r="O441" s="826">
        <v>2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7</v>
      </c>
      <c r="B442" s="822" t="s">
        <v>2407</v>
      </c>
      <c r="C442" s="822" t="s">
        <v>2413</v>
      </c>
      <c r="D442" s="823" t="s">
        <v>3782</v>
      </c>
      <c r="E442" s="824" t="s">
        <v>2419</v>
      </c>
      <c r="F442" s="822" t="s">
        <v>2408</v>
      </c>
      <c r="G442" s="822" t="s">
        <v>3256</v>
      </c>
      <c r="H442" s="822" t="s">
        <v>329</v>
      </c>
      <c r="I442" s="822" t="s">
        <v>3257</v>
      </c>
      <c r="J442" s="822" t="s">
        <v>3258</v>
      </c>
      <c r="K442" s="822" t="s">
        <v>3259</v>
      </c>
      <c r="L442" s="825">
        <v>0</v>
      </c>
      <c r="M442" s="825">
        <v>0</v>
      </c>
      <c r="N442" s="822">
        <v>1</v>
      </c>
      <c r="O442" s="826">
        <v>1</v>
      </c>
      <c r="P442" s="825">
        <v>0</v>
      </c>
      <c r="Q442" s="827"/>
      <c r="R442" s="822">
        <v>1</v>
      </c>
      <c r="S442" s="827">
        <v>1</v>
      </c>
      <c r="T442" s="826">
        <v>1</v>
      </c>
      <c r="U442" s="828">
        <v>1</v>
      </c>
    </row>
    <row r="443" spans="1:21" ht="14.45" customHeight="1" x14ac:dyDescent="0.2">
      <c r="A443" s="821">
        <v>7</v>
      </c>
      <c r="B443" s="822" t="s">
        <v>2407</v>
      </c>
      <c r="C443" s="822" t="s">
        <v>2413</v>
      </c>
      <c r="D443" s="823" t="s">
        <v>3782</v>
      </c>
      <c r="E443" s="824" t="s">
        <v>2419</v>
      </c>
      <c r="F443" s="822" t="s">
        <v>2408</v>
      </c>
      <c r="G443" s="822" t="s">
        <v>2539</v>
      </c>
      <c r="H443" s="822" t="s">
        <v>329</v>
      </c>
      <c r="I443" s="822" t="s">
        <v>2540</v>
      </c>
      <c r="J443" s="822" t="s">
        <v>1089</v>
      </c>
      <c r="K443" s="822" t="s">
        <v>1090</v>
      </c>
      <c r="L443" s="825">
        <v>121.92</v>
      </c>
      <c r="M443" s="825">
        <v>365.76</v>
      </c>
      <c r="N443" s="822">
        <v>3</v>
      </c>
      <c r="O443" s="826">
        <v>1</v>
      </c>
      <c r="P443" s="825">
        <v>365.76</v>
      </c>
      <c r="Q443" s="827">
        <v>1</v>
      </c>
      <c r="R443" s="822">
        <v>3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7</v>
      </c>
      <c r="B444" s="822" t="s">
        <v>2407</v>
      </c>
      <c r="C444" s="822" t="s">
        <v>2413</v>
      </c>
      <c r="D444" s="823" t="s">
        <v>3782</v>
      </c>
      <c r="E444" s="824" t="s">
        <v>2419</v>
      </c>
      <c r="F444" s="822" t="s">
        <v>2408</v>
      </c>
      <c r="G444" s="822" t="s">
        <v>2539</v>
      </c>
      <c r="H444" s="822" t="s">
        <v>329</v>
      </c>
      <c r="I444" s="822" t="s">
        <v>2917</v>
      </c>
      <c r="J444" s="822" t="s">
        <v>1089</v>
      </c>
      <c r="K444" s="822" t="s">
        <v>1090</v>
      </c>
      <c r="L444" s="825">
        <v>121.92</v>
      </c>
      <c r="M444" s="825">
        <v>365.76</v>
      </c>
      <c r="N444" s="822">
        <v>3</v>
      </c>
      <c r="O444" s="826">
        <v>1</v>
      </c>
      <c r="P444" s="825">
        <v>365.76</v>
      </c>
      <c r="Q444" s="827">
        <v>1</v>
      </c>
      <c r="R444" s="822">
        <v>3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7</v>
      </c>
      <c r="B445" s="822" t="s">
        <v>2407</v>
      </c>
      <c r="C445" s="822" t="s">
        <v>2413</v>
      </c>
      <c r="D445" s="823" t="s">
        <v>3782</v>
      </c>
      <c r="E445" s="824" t="s">
        <v>2419</v>
      </c>
      <c r="F445" s="822" t="s">
        <v>2408</v>
      </c>
      <c r="G445" s="822" t="s">
        <v>3260</v>
      </c>
      <c r="H445" s="822" t="s">
        <v>329</v>
      </c>
      <c r="I445" s="822" t="s">
        <v>3261</v>
      </c>
      <c r="J445" s="822" t="s">
        <v>976</v>
      </c>
      <c r="K445" s="822" t="s">
        <v>3262</v>
      </c>
      <c r="L445" s="825">
        <v>0</v>
      </c>
      <c r="M445" s="825">
        <v>0</v>
      </c>
      <c r="N445" s="822">
        <v>2</v>
      </c>
      <c r="O445" s="826">
        <v>1</v>
      </c>
      <c r="P445" s="825">
        <v>0</v>
      </c>
      <c r="Q445" s="827"/>
      <c r="R445" s="822">
        <v>2</v>
      </c>
      <c r="S445" s="827">
        <v>1</v>
      </c>
      <c r="T445" s="826">
        <v>1</v>
      </c>
      <c r="U445" s="828">
        <v>1</v>
      </c>
    </row>
    <row r="446" spans="1:21" ht="14.45" customHeight="1" x14ac:dyDescent="0.2">
      <c r="A446" s="821">
        <v>7</v>
      </c>
      <c r="B446" s="822" t="s">
        <v>2407</v>
      </c>
      <c r="C446" s="822" t="s">
        <v>2413</v>
      </c>
      <c r="D446" s="823" t="s">
        <v>3782</v>
      </c>
      <c r="E446" s="824" t="s">
        <v>2419</v>
      </c>
      <c r="F446" s="822" t="s">
        <v>2408</v>
      </c>
      <c r="G446" s="822" t="s">
        <v>3263</v>
      </c>
      <c r="H446" s="822" t="s">
        <v>329</v>
      </c>
      <c r="I446" s="822" t="s">
        <v>3264</v>
      </c>
      <c r="J446" s="822" t="s">
        <v>1700</v>
      </c>
      <c r="K446" s="822" t="s">
        <v>3265</v>
      </c>
      <c r="L446" s="825">
        <v>1933.92</v>
      </c>
      <c r="M446" s="825">
        <v>3867.84</v>
      </c>
      <c r="N446" s="822">
        <v>2</v>
      </c>
      <c r="O446" s="826">
        <v>1</v>
      </c>
      <c r="P446" s="825">
        <v>3867.84</v>
      </c>
      <c r="Q446" s="827">
        <v>1</v>
      </c>
      <c r="R446" s="822">
        <v>2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7</v>
      </c>
      <c r="B447" s="822" t="s">
        <v>2407</v>
      </c>
      <c r="C447" s="822" t="s">
        <v>2413</v>
      </c>
      <c r="D447" s="823" t="s">
        <v>3782</v>
      </c>
      <c r="E447" s="824" t="s">
        <v>2421</v>
      </c>
      <c r="F447" s="822" t="s">
        <v>2408</v>
      </c>
      <c r="G447" s="822" t="s">
        <v>2478</v>
      </c>
      <c r="H447" s="822" t="s">
        <v>329</v>
      </c>
      <c r="I447" s="822" t="s">
        <v>3266</v>
      </c>
      <c r="J447" s="822" t="s">
        <v>2480</v>
      </c>
      <c r="K447" s="822" t="s">
        <v>3267</v>
      </c>
      <c r="L447" s="825">
        <v>23.49</v>
      </c>
      <c r="M447" s="825">
        <v>23.49</v>
      </c>
      <c r="N447" s="822">
        <v>1</v>
      </c>
      <c r="O447" s="826">
        <v>1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7</v>
      </c>
      <c r="B448" s="822" t="s">
        <v>2407</v>
      </c>
      <c r="C448" s="822" t="s">
        <v>2413</v>
      </c>
      <c r="D448" s="823" t="s">
        <v>3782</v>
      </c>
      <c r="E448" s="824" t="s">
        <v>2421</v>
      </c>
      <c r="F448" s="822" t="s">
        <v>2408</v>
      </c>
      <c r="G448" s="822" t="s">
        <v>2478</v>
      </c>
      <c r="H448" s="822" t="s">
        <v>329</v>
      </c>
      <c r="I448" s="822" t="s">
        <v>2479</v>
      </c>
      <c r="J448" s="822" t="s">
        <v>2480</v>
      </c>
      <c r="K448" s="822" t="s">
        <v>2481</v>
      </c>
      <c r="L448" s="825">
        <v>70.48</v>
      </c>
      <c r="M448" s="825">
        <v>1691.52</v>
      </c>
      <c r="N448" s="822">
        <v>24</v>
      </c>
      <c r="O448" s="826">
        <v>10.5</v>
      </c>
      <c r="P448" s="825">
        <v>563.84</v>
      </c>
      <c r="Q448" s="827">
        <v>0.33333333333333337</v>
      </c>
      <c r="R448" s="822">
        <v>8</v>
      </c>
      <c r="S448" s="827">
        <v>0.33333333333333331</v>
      </c>
      <c r="T448" s="826">
        <v>4</v>
      </c>
      <c r="U448" s="828">
        <v>0.38095238095238093</v>
      </c>
    </row>
    <row r="449" spans="1:21" ht="14.45" customHeight="1" x14ac:dyDescent="0.2">
      <c r="A449" s="821">
        <v>7</v>
      </c>
      <c r="B449" s="822" t="s">
        <v>2407</v>
      </c>
      <c r="C449" s="822" t="s">
        <v>2413</v>
      </c>
      <c r="D449" s="823" t="s">
        <v>3782</v>
      </c>
      <c r="E449" s="824" t="s">
        <v>2421</v>
      </c>
      <c r="F449" s="822" t="s">
        <v>2408</v>
      </c>
      <c r="G449" s="822" t="s">
        <v>2545</v>
      </c>
      <c r="H449" s="822" t="s">
        <v>673</v>
      </c>
      <c r="I449" s="822" t="s">
        <v>2220</v>
      </c>
      <c r="J449" s="822" t="s">
        <v>2221</v>
      </c>
      <c r="K449" s="822" t="s">
        <v>2222</v>
      </c>
      <c r="L449" s="825">
        <v>23.4</v>
      </c>
      <c r="M449" s="825">
        <v>23.4</v>
      </c>
      <c r="N449" s="822">
        <v>1</v>
      </c>
      <c r="O449" s="826">
        <v>1</v>
      </c>
      <c r="P449" s="825">
        <v>23.4</v>
      </c>
      <c r="Q449" s="827">
        <v>1</v>
      </c>
      <c r="R449" s="822">
        <v>1</v>
      </c>
      <c r="S449" s="827">
        <v>1</v>
      </c>
      <c r="T449" s="826">
        <v>1</v>
      </c>
      <c r="U449" s="828">
        <v>1</v>
      </c>
    </row>
    <row r="450" spans="1:21" ht="14.45" customHeight="1" x14ac:dyDescent="0.2">
      <c r="A450" s="821">
        <v>7</v>
      </c>
      <c r="B450" s="822" t="s">
        <v>2407</v>
      </c>
      <c r="C450" s="822" t="s">
        <v>2413</v>
      </c>
      <c r="D450" s="823" t="s">
        <v>3782</v>
      </c>
      <c r="E450" s="824" t="s">
        <v>2421</v>
      </c>
      <c r="F450" s="822" t="s">
        <v>2408</v>
      </c>
      <c r="G450" s="822" t="s">
        <v>3036</v>
      </c>
      <c r="H450" s="822" t="s">
        <v>329</v>
      </c>
      <c r="I450" s="822" t="s">
        <v>3037</v>
      </c>
      <c r="J450" s="822" t="s">
        <v>3038</v>
      </c>
      <c r="K450" s="822" t="s">
        <v>3039</v>
      </c>
      <c r="L450" s="825">
        <v>51.43</v>
      </c>
      <c r="M450" s="825">
        <v>565.73</v>
      </c>
      <c r="N450" s="822">
        <v>11</v>
      </c>
      <c r="O450" s="826">
        <v>4.5</v>
      </c>
      <c r="P450" s="825">
        <v>565.73</v>
      </c>
      <c r="Q450" s="827">
        <v>1</v>
      </c>
      <c r="R450" s="822">
        <v>11</v>
      </c>
      <c r="S450" s="827">
        <v>1</v>
      </c>
      <c r="T450" s="826">
        <v>4.5</v>
      </c>
      <c r="U450" s="828">
        <v>1</v>
      </c>
    </row>
    <row r="451" spans="1:21" ht="14.45" customHeight="1" x14ac:dyDescent="0.2">
      <c r="A451" s="821">
        <v>7</v>
      </c>
      <c r="B451" s="822" t="s">
        <v>2407</v>
      </c>
      <c r="C451" s="822" t="s">
        <v>2413</v>
      </c>
      <c r="D451" s="823" t="s">
        <v>3782</v>
      </c>
      <c r="E451" s="824" t="s">
        <v>2421</v>
      </c>
      <c r="F451" s="822" t="s">
        <v>2408</v>
      </c>
      <c r="G451" s="822" t="s">
        <v>3036</v>
      </c>
      <c r="H451" s="822" t="s">
        <v>329</v>
      </c>
      <c r="I451" s="822" t="s">
        <v>3040</v>
      </c>
      <c r="J451" s="822" t="s">
        <v>3038</v>
      </c>
      <c r="K451" s="822" t="s">
        <v>3039</v>
      </c>
      <c r="L451" s="825">
        <v>51.43</v>
      </c>
      <c r="M451" s="825">
        <v>308.58</v>
      </c>
      <c r="N451" s="822">
        <v>6</v>
      </c>
      <c r="O451" s="826">
        <v>2</v>
      </c>
      <c r="P451" s="825">
        <v>205.72</v>
      </c>
      <c r="Q451" s="827">
        <v>0.66666666666666674</v>
      </c>
      <c r="R451" s="822">
        <v>4</v>
      </c>
      <c r="S451" s="827">
        <v>0.66666666666666663</v>
      </c>
      <c r="T451" s="826">
        <v>1</v>
      </c>
      <c r="U451" s="828">
        <v>0.5</v>
      </c>
    </row>
    <row r="452" spans="1:21" ht="14.45" customHeight="1" x14ac:dyDescent="0.2">
      <c r="A452" s="821">
        <v>7</v>
      </c>
      <c r="B452" s="822" t="s">
        <v>2407</v>
      </c>
      <c r="C452" s="822" t="s">
        <v>2413</v>
      </c>
      <c r="D452" s="823" t="s">
        <v>3782</v>
      </c>
      <c r="E452" s="824" t="s">
        <v>2421</v>
      </c>
      <c r="F452" s="822" t="s">
        <v>2408</v>
      </c>
      <c r="G452" s="822" t="s">
        <v>3042</v>
      </c>
      <c r="H452" s="822" t="s">
        <v>329</v>
      </c>
      <c r="I452" s="822" t="s">
        <v>3043</v>
      </c>
      <c r="J452" s="822" t="s">
        <v>3044</v>
      </c>
      <c r="K452" s="822" t="s">
        <v>3045</v>
      </c>
      <c r="L452" s="825">
        <v>0</v>
      </c>
      <c r="M452" s="825">
        <v>0</v>
      </c>
      <c r="N452" s="822">
        <v>1</v>
      </c>
      <c r="O452" s="826">
        <v>1</v>
      </c>
      <c r="P452" s="825">
        <v>0</v>
      </c>
      <c r="Q452" s="827"/>
      <c r="R452" s="822">
        <v>1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7</v>
      </c>
      <c r="B453" s="822" t="s">
        <v>2407</v>
      </c>
      <c r="C453" s="822" t="s">
        <v>2413</v>
      </c>
      <c r="D453" s="823" t="s">
        <v>3782</v>
      </c>
      <c r="E453" s="824" t="s">
        <v>2421</v>
      </c>
      <c r="F453" s="822" t="s">
        <v>2408</v>
      </c>
      <c r="G453" s="822" t="s">
        <v>3042</v>
      </c>
      <c r="H453" s="822" t="s">
        <v>329</v>
      </c>
      <c r="I453" s="822" t="s">
        <v>3268</v>
      </c>
      <c r="J453" s="822" t="s">
        <v>3269</v>
      </c>
      <c r="K453" s="822" t="s">
        <v>3270</v>
      </c>
      <c r="L453" s="825">
        <v>0</v>
      </c>
      <c r="M453" s="825">
        <v>0</v>
      </c>
      <c r="N453" s="822">
        <v>3</v>
      </c>
      <c r="O453" s="826">
        <v>1</v>
      </c>
      <c r="P453" s="825">
        <v>0</v>
      </c>
      <c r="Q453" s="827"/>
      <c r="R453" s="822">
        <v>3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7</v>
      </c>
      <c r="B454" s="822" t="s">
        <v>2407</v>
      </c>
      <c r="C454" s="822" t="s">
        <v>2413</v>
      </c>
      <c r="D454" s="823" t="s">
        <v>3782</v>
      </c>
      <c r="E454" s="824" t="s">
        <v>2421</v>
      </c>
      <c r="F454" s="822" t="s">
        <v>2408</v>
      </c>
      <c r="G454" s="822" t="s">
        <v>3049</v>
      </c>
      <c r="H454" s="822" t="s">
        <v>673</v>
      </c>
      <c r="I454" s="822" t="s">
        <v>2330</v>
      </c>
      <c r="J454" s="822" t="s">
        <v>2331</v>
      </c>
      <c r="K454" s="822" t="s">
        <v>2332</v>
      </c>
      <c r="L454" s="825">
        <v>754.04</v>
      </c>
      <c r="M454" s="825">
        <v>8294.4399999999987</v>
      </c>
      <c r="N454" s="822">
        <v>11</v>
      </c>
      <c r="O454" s="826">
        <v>3</v>
      </c>
      <c r="P454" s="825">
        <v>8294.4399999999987</v>
      </c>
      <c r="Q454" s="827">
        <v>1</v>
      </c>
      <c r="R454" s="822">
        <v>11</v>
      </c>
      <c r="S454" s="827">
        <v>1</v>
      </c>
      <c r="T454" s="826">
        <v>3</v>
      </c>
      <c r="U454" s="828">
        <v>1</v>
      </c>
    </row>
    <row r="455" spans="1:21" ht="14.45" customHeight="1" x14ac:dyDescent="0.2">
      <c r="A455" s="821">
        <v>7</v>
      </c>
      <c r="B455" s="822" t="s">
        <v>2407</v>
      </c>
      <c r="C455" s="822" t="s">
        <v>2413</v>
      </c>
      <c r="D455" s="823" t="s">
        <v>3782</v>
      </c>
      <c r="E455" s="824" t="s">
        <v>2421</v>
      </c>
      <c r="F455" s="822" t="s">
        <v>2408</v>
      </c>
      <c r="G455" s="822" t="s">
        <v>3049</v>
      </c>
      <c r="H455" s="822" t="s">
        <v>673</v>
      </c>
      <c r="I455" s="822" t="s">
        <v>2333</v>
      </c>
      <c r="J455" s="822" t="s">
        <v>2331</v>
      </c>
      <c r="K455" s="822" t="s">
        <v>2334</v>
      </c>
      <c r="L455" s="825">
        <v>1131.06</v>
      </c>
      <c r="M455" s="825">
        <v>20359.079999999998</v>
      </c>
      <c r="N455" s="822">
        <v>18</v>
      </c>
      <c r="O455" s="826">
        <v>3</v>
      </c>
      <c r="P455" s="825">
        <v>20359.079999999998</v>
      </c>
      <c r="Q455" s="827">
        <v>1</v>
      </c>
      <c r="R455" s="822">
        <v>18</v>
      </c>
      <c r="S455" s="827">
        <v>1</v>
      </c>
      <c r="T455" s="826">
        <v>3</v>
      </c>
      <c r="U455" s="828">
        <v>1</v>
      </c>
    </row>
    <row r="456" spans="1:21" ht="14.45" customHeight="1" x14ac:dyDescent="0.2">
      <c r="A456" s="821">
        <v>7</v>
      </c>
      <c r="B456" s="822" t="s">
        <v>2407</v>
      </c>
      <c r="C456" s="822" t="s">
        <v>2413</v>
      </c>
      <c r="D456" s="823" t="s">
        <v>3782</v>
      </c>
      <c r="E456" s="824" t="s">
        <v>2421</v>
      </c>
      <c r="F456" s="822" t="s">
        <v>2408</v>
      </c>
      <c r="G456" s="822" t="s">
        <v>3049</v>
      </c>
      <c r="H456" s="822" t="s">
        <v>673</v>
      </c>
      <c r="I456" s="822" t="s">
        <v>3050</v>
      </c>
      <c r="J456" s="822" t="s">
        <v>2331</v>
      </c>
      <c r="K456" s="822" t="s">
        <v>3051</v>
      </c>
      <c r="L456" s="825">
        <v>1508.08</v>
      </c>
      <c r="M456" s="825">
        <v>12064.64</v>
      </c>
      <c r="N456" s="822">
        <v>8</v>
      </c>
      <c r="O456" s="826">
        <v>2</v>
      </c>
      <c r="P456" s="825">
        <v>12064.64</v>
      </c>
      <c r="Q456" s="827">
        <v>1</v>
      </c>
      <c r="R456" s="822">
        <v>8</v>
      </c>
      <c r="S456" s="827">
        <v>1</v>
      </c>
      <c r="T456" s="826">
        <v>2</v>
      </c>
      <c r="U456" s="828">
        <v>1</v>
      </c>
    </row>
    <row r="457" spans="1:21" ht="14.45" customHeight="1" x14ac:dyDescent="0.2">
      <c r="A457" s="821">
        <v>7</v>
      </c>
      <c r="B457" s="822" t="s">
        <v>2407</v>
      </c>
      <c r="C457" s="822" t="s">
        <v>2413</v>
      </c>
      <c r="D457" s="823" t="s">
        <v>3782</v>
      </c>
      <c r="E457" s="824" t="s">
        <v>2421</v>
      </c>
      <c r="F457" s="822" t="s">
        <v>2408</v>
      </c>
      <c r="G457" s="822" t="s">
        <v>3049</v>
      </c>
      <c r="H457" s="822" t="s">
        <v>329</v>
      </c>
      <c r="I457" s="822" t="s">
        <v>3271</v>
      </c>
      <c r="J457" s="822" t="s">
        <v>3053</v>
      </c>
      <c r="K457" s="822" t="s">
        <v>2332</v>
      </c>
      <c r="L457" s="825">
        <v>754.04</v>
      </c>
      <c r="M457" s="825">
        <v>4524.24</v>
      </c>
      <c r="N457" s="822">
        <v>6</v>
      </c>
      <c r="O457" s="826">
        <v>1</v>
      </c>
      <c r="P457" s="825">
        <v>4524.24</v>
      </c>
      <c r="Q457" s="827">
        <v>1</v>
      </c>
      <c r="R457" s="822">
        <v>6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7</v>
      </c>
      <c r="B458" s="822" t="s">
        <v>2407</v>
      </c>
      <c r="C458" s="822" t="s">
        <v>2413</v>
      </c>
      <c r="D458" s="823" t="s">
        <v>3782</v>
      </c>
      <c r="E458" s="824" t="s">
        <v>2421</v>
      </c>
      <c r="F458" s="822" t="s">
        <v>2408</v>
      </c>
      <c r="G458" s="822" t="s">
        <v>2690</v>
      </c>
      <c r="H458" s="822" t="s">
        <v>673</v>
      </c>
      <c r="I458" s="822" t="s">
        <v>2251</v>
      </c>
      <c r="J458" s="822" t="s">
        <v>1316</v>
      </c>
      <c r="K458" s="822" t="s">
        <v>2252</v>
      </c>
      <c r="L458" s="825">
        <v>176.32</v>
      </c>
      <c r="M458" s="825">
        <v>176.32</v>
      </c>
      <c r="N458" s="822">
        <v>1</v>
      </c>
      <c r="O458" s="826">
        <v>1</v>
      </c>
      <c r="P458" s="825">
        <v>176.32</v>
      </c>
      <c r="Q458" s="827">
        <v>1</v>
      </c>
      <c r="R458" s="822">
        <v>1</v>
      </c>
      <c r="S458" s="827">
        <v>1</v>
      </c>
      <c r="T458" s="826">
        <v>1</v>
      </c>
      <c r="U458" s="828">
        <v>1</v>
      </c>
    </row>
    <row r="459" spans="1:21" ht="14.45" customHeight="1" x14ac:dyDescent="0.2">
      <c r="A459" s="821">
        <v>7</v>
      </c>
      <c r="B459" s="822" t="s">
        <v>2407</v>
      </c>
      <c r="C459" s="822" t="s">
        <v>2413</v>
      </c>
      <c r="D459" s="823" t="s">
        <v>3782</v>
      </c>
      <c r="E459" s="824" t="s">
        <v>2421</v>
      </c>
      <c r="F459" s="822" t="s">
        <v>2408</v>
      </c>
      <c r="G459" s="822" t="s">
        <v>2559</v>
      </c>
      <c r="H459" s="822" t="s">
        <v>673</v>
      </c>
      <c r="I459" s="822" t="s">
        <v>3272</v>
      </c>
      <c r="J459" s="822" t="s">
        <v>1582</v>
      </c>
      <c r="K459" s="822" t="s">
        <v>1583</v>
      </c>
      <c r="L459" s="825">
        <v>132</v>
      </c>
      <c r="M459" s="825">
        <v>396</v>
      </c>
      <c r="N459" s="822">
        <v>3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7</v>
      </c>
      <c r="B460" s="822" t="s">
        <v>2407</v>
      </c>
      <c r="C460" s="822" t="s">
        <v>2413</v>
      </c>
      <c r="D460" s="823" t="s">
        <v>3782</v>
      </c>
      <c r="E460" s="824" t="s">
        <v>2421</v>
      </c>
      <c r="F460" s="822" t="s">
        <v>2408</v>
      </c>
      <c r="G460" s="822" t="s">
        <v>2559</v>
      </c>
      <c r="H460" s="822" t="s">
        <v>329</v>
      </c>
      <c r="I460" s="822" t="s">
        <v>2859</v>
      </c>
      <c r="J460" s="822" t="s">
        <v>818</v>
      </c>
      <c r="K460" s="822" t="s">
        <v>780</v>
      </c>
      <c r="L460" s="825">
        <v>65.989999999999995</v>
      </c>
      <c r="M460" s="825">
        <v>197.96999999999997</v>
      </c>
      <c r="N460" s="822">
        <v>3</v>
      </c>
      <c r="O460" s="826">
        <v>1</v>
      </c>
      <c r="P460" s="825">
        <v>197.96999999999997</v>
      </c>
      <c r="Q460" s="827">
        <v>1</v>
      </c>
      <c r="R460" s="822">
        <v>3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7</v>
      </c>
      <c r="B461" s="822" t="s">
        <v>2407</v>
      </c>
      <c r="C461" s="822" t="s">
        <v>2413</v>
      </c>
      <c r="D461" s="823" t="s">
        <v>3782</v>
      </c>
      <c r="E461" s="824" t="s">
        <v>2421</v>
      </c>
      <c r="F461" s="822" t="s">
        <v>2408</v>
      </c>
      <c r="G461" s="822" t="s">
        <v>2566</v>
      </c>
      <c r="H461" s="822" t="s">
        <v>329</v>
      </c>
      <c r="I461" s="822" t="s">
        <v>2567</v>
      </c>
      <c r="J461" s="822" t="s">
        <v>1736</v>
      </c>
      <c r="K461" s="822" t="s">
        <v>2568</v>
      </c>
      <c r="L461" s="825">
        <v>24.68</v>
      </c>
      <c r="M461" s="825">
        <v>49.36</v>
      </c>
      <c r="N461" s="822">
        <v>2</v>
      </c>
      <c r="O461" s="826">
        <v>1.5</v>
      </c>
      <c r="P461" s="825">
        <v>24.68</v>
      </c>
      <c r="Q461" s="827">
        <v>0.5</v>
      </c>
      <c r="R461" s="822">
        <v>1</v>
      </c>
      <c r="S461" s="827">
        <v>0.5</v>
      </c>
      <c r="T461" s="826">
        <v>0.5</v>
      </c>
      <c r="U461" s="828">
        <v>0.33333333333333331</v>
      </c>
    </row>
    <row r="462" spans="1:21" ht="14.45" customHeight="1" x14ac:dyDescent="0.2">
      <c r="A462" s="821">
        <v>7</v>
      </c>
      <c r="B462" s="822" t="s">
        <v>2407</v>
      </c>
      <c r="C462" s="822" t="s">
        <v>2413</v>
      </c>
      <c r="D462" s="823" t="s">
        <v>3782</v>
      </c>
      <c r="E462" s="824" t="s">
        <v>2421</v>
      </c>
      <c r="F462" s="822" t="s">
        <v>2408</v>
      </c>
      <c r="G462" s="822" t="s">
        <v>3059</v>
      </c>
      <c r="H462" s="822" t="s">
        <v>329</v>
      </c>
      <c r="I462" s="822" t="s">
        <v>3060</v>
      </c>
      <c r="J462" s="822" t="s">
        <v>3061</v>
      </c>
      <c r="K462" s="822" t="s">
        <v>3062</v>
      </c>
      <c r="L462" s="825">
        <v>561.76</v>
      </c>
      <c r="M462" s="825">
        <v>11235.199999999999</v>
      </c>
      <c r="N462" s="822">
        <v>20</v>
      </c>
      <c r="O462" s="826">
        <v>5</v>
      </c>
      <c r="P462" s="825">
        <v>7864.6399999999994</v>
      </c>
      <c r="Q462" s="827">
        <v>0.70000000000000007</v>
      </c>
      <c r="R462" s="822">
        <v>14</v>
      </c>
      <c r="S462" s="827">
        <v>0.7</v>
      </c>
      <c r="T462" s="826">
        <v>3.5</v>
      </c>
      <c r="U462" s="828">
        <v>0.7</v>
      </c>
    </row>
    <row r="463" spans="1:21" ht="14.45" customHeight="1" x14ac:dyDescent="0.2">
      <c r="A463" s="821">
        <v>7</v>
      </c>
      <c r="B463" s="822" t="s">
        <v>2407</v>
      </c>
      <c r="C463" s="822" t="s">
        <v>2413</v>
      </c>
      <c r="D463" s="823" t="s">
        <v>3782</v>
      </c>
      <c r="E463" s="824" t="s">
        <v>2421</v>
      </c>
      <c r="F463" s="822" t="s">
        <v>2408</v>
      </c>
      <c r="G463" s="822" t="s">
        <v>3065</v>
      </c>
      <c r="H463" s="822" t="s">
        <v>673</v>
      </c>
      <c r="I463" s="822" t="s">
        <v>3069</v>
      </c>
      <c r="J463" s="822" t="s">
        <v>3067</v>
      </c>
      <c r="K463" s="822" t="s">
        <v>3070</v>
      </c>
      <c r="L463" s="825">
        <v>1938.97</v>
      </c>
      <c r="M463" s="825">
        <v>7755.88</v>
      </c>
      <c r="N463" s="822">
        <v>4</v>
      </c>
      <c r="O463" s="826">
        <v>1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7</v>
      </c>
      <c r="B464" s="822" t="s">
        <v>2407</v>
      </c>
      <c r="C464" s="822" t="s">
        <v>2413</v>
      </c>
      <c r="D464" s="823" t="s">
        <v>3782</v>
      </c>
      <c r="E464" s="824" t="s">
        <v>2421</v>
      </c>
      <c r="F464" s="822" t="s">
        <v>2408</v>
      </c>
      <c r="G464" s="822" t="s">
        <v>3065</v>
      </c>
      <c r="H464" s="822" t="s">
        <v>673</v>
      </c>
      <c r="I464" s="822" t="s">
        <v>2319</v>
      </c>
      <c r="J464" s="822" t="s">
        <v>2320</v>
      </c>
      <c r="K464" s="822" t="s">
        <v>2321</v>
      </c>
      <c r="L464" s="825">
        <v>484.75</v>
      </c>
      <c r="M464" s="825">
        <v>2908.5</v>
      </c>
      <c r="N464" s="822">
        <v>6</v>
      </c>
      <c r="O464" s="826">
        <v>1</v>
      </c>
      <c r="P464" s="825">
        <v>2908.5</v>
      </c>
      <c r="Q464" s="827">
        <v>1</v>
      </c>
      <c r="R464" s="822">
        <v>6</v>
      </c>
      <c r="S464" s="827">
        <v>1</v>
      </c>
      <c r="T464" s="826">
        <v>1</v>
      </c>
      <c r="U464" s="828">
        <v>1</v>
      </c>
    </row>
    <row r="465" spans="1:21" ht="14.45" customHeight="1" x14ac:dyDescent="0.2">
      <c r="A465" s="821">
        <v>7</v>
      </c>
      <c r="B465" s="822" t="s">
        <v>2407</v>
      </c>
      <c r="C465" s="822" t="s">
        <v>2413</v>
      </c>
      <c r="D465" s="823" t="s">
        <v>3782</v>
      </c>
      <c r="E465" s="824" t="s">
        <v>2421</v>
      </c>
      <c r="F465" s="822" t="s">
        <v>2408</v>
      </c>
      <c r="G465" s="822" t="s">
        <v>3065</v>
      </c>
      <c r="H465" s="822" t="s">
        <v>673</v>
      </c>
      <c r="I465" s="822" t="s">
        <v>2322</v>
      </c>
      <c r="J465" s="822" t="s">
        <v>2320</v>
      </c>
      <c r="K465" s="822" t="s">
        <v>2323</v>
      </c>
      <c r="L465" s="825">
        <v>969.48</v>
      </c>
      <c r="M465" s="825">
        <v>1938.96</v>
      </c>
      <c r="N465" s="822">
        <v>2</v>
      </c>
      <c r="O465" s="826">
        <v>1</v>
      </c>
      <c r="P465" s="825">
        <v>1938.96</v>
      </c>
      <c r="Q465" s="827">
        <v>1</v>
      </c>
      <c r="R465" s="822">
        <v>2</v>
      </c>
      <c r="S465" s="827">
        <v>1</v>
      </c>
      <c r="T465" s="826">
        <v>1</v>
      </c>
      <c r="U465" s="828">
        <v>1</v>
      </c>
    </row>
    <row r="466" spans="1:21" ht="14.45" customHeight="1" x14ac:dyDescent="0.2">
      <c r="A466" s="821">
        <v>7</v>
      </c>
      <c r="B466" s="822" t="s">
        <v>2407</v>
      </c>
      <c r="C466" s="822" t="s">
        <v>2413</v>
      </c>
      <c r="D466" s="823" t="s">
        <v>3782</v>
      </c>
      <c r="E466" s="824" t="s">
        <v>2421</v>
      </c>
      <c r="F466" s="822" t="s">
        <v>2408</v>
      </c>
      <c r="G466" s="822" t="s">
        <v>2760</v>
      </c>
      <c r="H466" s="822" t="s">
        <v>329</v>
      </c>
      <c r="I466" s="822" t="s">
        <v>3273</v>
      </c>
      <c r="J466" s="822" t="s">
        <v>3274</v>
      </c>
      <c r="K466" s="822" t="s">
        <v>2210</v>
      </c>
      <c r="L466" s="825">
        <v>339.47</v>
      </c>
      <c r="M466" s="825">
        <v>339.47</v>
      </c>
      <c r="N466" s="822">
        <v>1</v>
      </c>
      <c r="O466" s="826">
        <v>1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7</v>
      </c>
      <c r="B467" s="822" t="s">
        <v>2407</v>
      </c>
      <c r="C467" s="822" t="s">
        <v>2413</v>
      </c>
      <c r="D467" s="823" t="s">
        <v>3782</v>
      </c>
      <c r="E467" s="824" t="s">
        <v>2421</v>
      </c>
      <c r="F467" s="822" t="s">
        <v>2408</v>
      </c>
      <c r="G467" s="822" t="s">
        <v>2760</v>
      </c>
      <c r="H467" s="822" t="s">
        <v>673</v>
      </c>
      <c r="I467" s="822" t="s">
        <v>2339</v>
      </c>
      <c r="J467" s="822" t="s">
        <v>2207</v>
      </c>
      <c r="K467" s="822" t="s">
        <v>2340</v>
      </c>
      <c r="L467" s="825">
        <v>113.16</v>
      </c>
      <c r="M467" s="825">
        <v>113.16</v>
      </c>
      <c r="N467" s="822">
        <v>1</v>
      </c>
      <c r="O467" s="826">
        <v>1</v>
      </c>
      <c r="P467" s="825">
        <v>113.16</v>
      </c>
      <c r="Q467" s="827">
        <v>1</v>
      </c>
      <c r="R467" s="822">
        <v>1</v>
      </c>
      <c r="S467" s="827">
        <v>1</v>
      </c>
      <c r="T467" s="826">
        <v>1</v>
      </c>
      <c r="U467" s="828">
        <v>1</v>
      </c>
    </row>
    <row r="468" spans="1:21" ht="14.45" customHeight="1" x14ac:dyDescent="0.2">
      <c r="A468" s="821">
        <v>7</v>
      </c>
      <c r="B468" s="822" t="s">
        <v>2407</v>
      </c>
      <c r="C468" s="822" t="s">
        <v>2413</v>
      </c>
      <c r="D468" s="823" t="s">
        <v>3782</v>
      </c>
      <c r="E468" s="824" t="s">
        <v>2421</v>
      </c>
      <c r="F468" s="822" t="s">
        <v>2408</v>
      </c>
      <c r="G468" s="822" t="s">
        <v>2760</v>
      </c>
      <c r="H468" s="822" t="s">
        <v>673</v>
      </c>
      <c r="I468" s="822" t="s">
        <v>2209</v>
      </c>
      <c r="J468" s="822" t="s">
        <v>2207</v>
      </c>
      <c r="K468" s="822" t="s">
        <v>2210</v>
      </c>
      <c r="L468" s="825">
        <v>339.47</v>
      </c>
      <c r="M468" s="825">
        <v>6789.4</v>
      </c>
      <c r="N468" s="822">
        <v>20</v>
      </c>
      <c r="O468" s="826">
        <v>5.5</v>
      </c>
      <c r="P468" s="825">
        <v>2036.8200000000002</v>
      </c>
      <c r="Q468" s="827">
        <v>0.30000000000000004</v>
      </c>
      <c r="R468" s="822">
        <v>6</v>
      </c>
      <c r="S468" s="827">
        <v>0.3</v>
      </c>
      <c r="T468" s="826">
        <v>1.5</v>
      </c>
      <c r="U468" s="828">
        <v>0.27272727272727271</v>
      </c>
    </row>
    <row r="469" spans="1:21" ht="14.45" customHeight="1" x14ac:dyDescent="0.2">
      <c r="A469" s="821">
        <v>7</v>
      </c>
      <c r="B469" s="822" t="s">
        <v>2407</v>
      </c>
      <c r="C469" s="822" t="s">
        <v>2413</v>
      </c>
      <c r="D469" s="823" t="s">
        <v>3782</v>
      </c>
      <c r="E469" s="824" t="s">
        <v>2421</v>
      </c>
      <c r="F469" s="822" t="s">
        <v>2408</v>
      </c>
      <c r="G469" s="822" t="s">
        <v>2760</v>
      </c>
      <c r="H469" s="822" t="s">
        <v>673</v>
      </c>
      <c r="I469" s="822" t="s">
        <v>3083</v>
      </c>
      <c r="J469" s="822" t="s">
        <v>3084</v>
      </c>
      <c r="K469" s="822" t="s">
        <v>3085</v>
      </c>
      <c r="L469" s="825">
        <v>763.63</v>
      </c>
      <c r="M469" s="825">
        <v>3818.1499999999996</v>
      </c>
      <c r="N469" s="822">
        <v>5</v>
      </c>
      <c r="O469" s="826">
        <v>2.5</v>
      </c>
      <c r="P469" s="825">
        <v>2290.89</v>
      </c>
      <c r="Q469" s="827">
        <v>0.6</v>
      </c>
      <c r="R469" s="822">
        <v>3</v>
      </c>
      <c r="S469" s="827">
        <v>0.6</v>
      </c>
      <c r="T469" s="826">
        <v>2</v>
      </c>
      <c r="U469" s="828">
        <v>0.8</v>
      </c>
    </row>
    <row r="470" spans="1:21" ht="14.45" customHeight="1" x14ac:dyDescent="0.2">
      <c r="A470" s="821">
        <v>7</v>
      </c>
      <c r="B470" s="822" t="s">
        <v>2407</v>
      </c>
      <c r="C470" s="822" t="s">
        <v>2413</v>
      </c>
      <c r="D470" s="823" t="s">
        <v>3782</v>
      </c>
      <c r="E470" s="824" t="s">
        <v>2421</v>
      </c>
      <c r="F470" s="822" t="s">
        <v>2408</v>
      </c>
      <c r="G470" s="822" t="s">
        <v>3092</v>
      </c>
      <c r="H470" s="822" t="s">
        <v>329</v>
      </c>
      <c r="I470" s="822" t="s">
        <v>3096</v>
      </c>
      <c r="J470" s="822" t="s">
        <v>3094</v>
      </c>
      <c r="K470" s="822" t="s">
        <v>3097</v>
      </c>
      <c r="L470" s="825">
        <v>1019.46</v>
      </c>
      <c r="M470" s="825">
        <v>2038.92</v>
      </c>
      <c r="N470" s="822">
        <v>2</v>
      </c>
      <c r="O470" s="826">
        <v>1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7</v>
      </c>
      <c r="B471" s="822" t="s">
        <v>2407</v>
      </c>
      <c r="C471" s="822" t="s">
        <v>2413</v>
      </c>
      <c r="D471" s="823" t="s">
        <v>3782</v>
      </c>
      <c r="E471" s="824" t="s">
        <v>2421</v>
      </c>
      <c r="F471" s="822" t="s">
        <v>2408</v>
      </c>
      <c r="G471" s="822" t="s">
        <v>3092</v>
      </c>
      <c r="H471" s="822" t="s">
        <v>329</v>
      </c>
      <c r="I471" s="822" t="s">
        <v>3098</v>
      </c>
      <c r="J471" s="822" t="s">
        <v>3094</v>
      </c>
      <c r="K471" s="822" t="s">
        <v>3099</v>
      </c>
      <c r="L471" s="825">
        <v>2038.93</v>
      </c>
      <c r="M471" s="825">
        <v>4077.86</v>
      </c>
      <c r="N471" s="822">
        <v>2</v>
      </c>
      <c r="O471" s="826">
        <v>1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7</v>
      </c>
      <c r="B472" s="822" t="s">
        <v>2407</v>
      </c>
      <c r="C472" s="822" t="s">
        <v>2413</v>
      </c>
      <c r="D472" s="823" t="s">
        <v>3782</v>
      </c>
      <c r="E472" s="824" t="s">
        <v>2421</v>
      </c>
      <c r="F472" s="822" t="s">
        <v>2408</v>
      </c>
      <c r="G472" s="822" t="s">
        <v>2582</v>
      </c>
      <c r="H472" s="822" t="s">
        <v>329</v>
      </c>
      <c r="I472" s="822" t="s">
        <v>3275</v>
      </c>
      <c r="J472" s="822" t="s">
        <v>2584</v>
      </c>
      <c r="K472" s="822" t="s">
        <v>3276</v>
      </c>
      <c r="L472" s="825">
        <v>91.78</v>
      </c>
      <c r="M472" s="825">
        <v>275.34000000000003</v>
      </c>
      <c r="N472" s="822">
        <v>3</v>
      </c>
      <c r="O472" s="826">
        <v>1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7</v>
      </c>
      <c r="B473" s="822" t="s">
        <v>2407</v>
      </c>
      <c r="C473" s="822" t="s">
        <v>2413</v>
      </c>
      <c r="D473" s="823" t="s">
        <v>3782</v>
      </c>
      <c r="E473" s="824" t="s">
        <v>2421</v>
      </c>
      <c r="F473" s="822" t="s">
        <v>2408</v>
      </c>
      <c r="G473" s="822" t="s">
        <v>3277</v>
      </c>
      <c r="H473" s="822" t="s">
        <v>673</v>
      </c>
      <c r="I473" s="822" t="s">
        <v>3278</v>
      </c>
      <c r="J473" s="822" t="s">
        <v>3279</v>
      </c>
      <c r="K473" s="822" t="s">
        <v>3280</v>
      </c>
      <c r="L473" s="825">
        <v>63.82</v>
      </c>
      <c r="M473" s="825">
        <v>127.64</v>
      </c>
      <c r="N473" s="822">
        <v>2</v>
      </c>
      <c r="O473" s="826">
        <v>1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7</v>
      </c>
      <c r="B474" s="822" t="s">
        <v>2407</v>
      </c>
      <c r="C474" s="822" t="s">
        <v>2413</v>
      </c>
      <c r="D474" s="823" t="s">
        <v>3782</v>
      </c>
      <c r="E474" s="824" t="s">
        <v>2421</v>
      </c>
      <c r="F474" s="822" t="s">
        <v>2408</v>
      </c>
      <c r="G474" s="822" t="s">
        <v>3109</v>
      </c>
      <c r="H474" s="822" t="s">
        <v>329</v>
      </c>
      <c r="I474" s="822" t="s">
        <v>3281</v>
      </c>
      <c r="J474" s="822" t="s">
        <v>1205</v>
      </c>
      <c r="K474" s="822" t="s">
        <v>2945</v>
      </c>
      <c r="L474" s="825">
        <v>38.590000000000003</v>
      </c>
      <c r="M474" s="825">
        <v>385.90000000000003</v>
      </c>
      <c r="N474" s="822">
        <v>10</v>
      </c>
      <c r="O474" s="826">
        <v>2</v>
      </c>
      <c r="P474" s="825">
        <v>231.54000000000002</v>
      </c>
      <c r="Q474" s="827">
        <v>0.6</v>
      </c>
      <c r="R474" s="822">
        <v>6</v>
      </c>
      <c r="S474" s="827">
        <v>0.6</v>
      </c>
      <c r="T474" s="826">
        <v>1.5</v>
      </c>
      <c r="U474" s="828">
        <v>0.75</v>
      </c>
    </row>
    <row r="475" spans="1:21" ht="14.45" customHeight="1" x14ac:dyDescent="0.2">
      <c r="A475" s="821">
        <v>7</v>
      </c>
      <c r="B475" s="822" t="s">
        <v>2407</v>
      </c>
      <c r="C475" s="822" t="s">
        <v>2413</v>
      </c>
      <c r="D475" s="823" t="s">
        <v>3782</v>
      </c>
      <c r="E475" s="824" t="s">
        <v>2421</v>
      </c>
      <c r="F475" s="822" t="s">
        <v>2408</v>
      </c>
      <c r="G475" s="822" t="s">
        <v>3116</v>
      </c>
      <c r="H475" s="822" t="s">
        <v>329</v>
      </c>
      <c r="I475" s="822" t="s">
        <v>3117</v>
      </c>
      <c r="J475" s="822" t="s">
        <v>3118</v>
      </c>
      <c r="K475" s="822" t="s">
        <v>3119</v>
      </c>
      <c r="L475" s="825">
        <v>1561.8</v>
      </c>
      <c r="M475" s="825">
        <v>1561.8</v>
      </c>
      <c r="N475" s="822">
        <v>1</v>
      </c>
      <c r="O475" s="826">
        <v>1</v>
      </c>
      <c r="P475" s="825">
        <v>1561.8</v>
      </c>
      <c r="Q475" s="827">
        <v>1</v>
      </c>
      <c r="R475" s="822">
        <v>1</v>
      </c>
      <c r="S475" s="827">
        <v>1</v>
      </c>
      <c r="T475" s="826">
        <v>1</v>
      </c>
      <c r="U475" s="828">
        <v>1</v>
      </c>
    </row>
    <row r="476" spans="1:21" ht="14.45" customHeight="1" x14ac:dyDescent="0.2">
      <c r="A476" s="821">
        <v>7</v>
      </c>
      <c r="B476" s="822" t="s">
        <v>2407</v>
      </c>
      <c r="C476" s="822" t="s">
        <v>2413</v>
      </c>
      <c r="D476" s="823" t="s">
        <v>3782</v>
      </c>
      <c r="E476" s="824" t="s">
        <v>2421</v>
      </c>
      <c r="F476" s="822" t="s">
        <v>2408</v>
      </c>
      <c r="G476" s="822" t="s">
        <v>2604</v>
      </c>
      <c r="H476" s="822" t="s">
        <v>673</v>
      </c>
      <c r="I476" s="822" t="s">
        <v>2605</v>
      </c>
      <c r="J476" s="822" t="s">
        <v>2310</v>
      </c>
      <c r="K476" s="822" t="s">
        <v>2606</v>
      </c>
      <c r="L476" s="825">
        <v>140.96</v>
      </c>
      <c r="M476" s="825">
        <v>140.96</v>
      </c>
      <c r="N476" s="822">
        <v>1</v>
      </c>
      <c r="O476" s="826">
        <v>0.5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7</v>
      </c>
      <c r="B477" s="822" t="s">
        <v>2407</v>
      </c>
      <c r="C477" s="822" t="s">
        <v>2413</v>
      </c>
      <c r="D477" s="823" t="s">
        <v>3782</v>
      </c>
      <c r="E477" s="824" t="s">
        <v>2421</v>
      </c>
      <c r="F477" s="822" t="s">
        <v>2408</v>
      </c>
      <c r="G477" s="822" t="s">
        <v>2956</v>
      </c>
      <c r="H477" s="822" t="s">
        <v>673</v>
      </c>
      <c r="I477" s="822" t="s">
        <v>3124</v>
      </c>
      <c r="J477" s="822" t="s">
        <v>3125</v>
      </c>
      <c r="K477" s="822" t="s">
        <v>3126</v>
      </c>
      <c r="L477" s="825">
        <v>161.06</v>
      </c>
      <c r="M477" s="825">
        <v>322.12</v>
      </c>
      <c r="N477" s="822">
        <v>2</v>
      </c>
      <c r="O477" s="826">
        <v>1</v>
      </c>
      <c r="P477" s="825">
        <v>322.12</v>
      </c>
      <c r="Q477" s="827">
        <v>1</v>
      </c>
      <c r="R477" s="822">
        <v>2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7</v>
      </c>
      <c r="B478" s="822" t="s">
        <v>2407</v>
      </c>
      <c r="C478" s="822" t="s">
        <v>2413</v>
      </c>
      <c r="D478" s="823" t="s">
        <v>3782</v>
      </c>
      <c r="E478" s="824" t="s">
        <v>2421</v>
      </c>
      <c r="F478" s="822" t="s">
        <v>2408</v>
      </c>
      <c r="G478" s="822" t="s">
        <v>3127</v>
      </c>
      <c r="H478" s="822" t="s">
        <v>329</v>
      </c>
      <c r="I478" s="822" t="s">
        <v>3128</v>
      </c>
      <c r="J478" s="822" t="s">
        <v>3129</v>
      </c>
      <c r="K478" s="822" t="s">
        <v>780</v>
      </c>
      <c r="L478" s="825">
        <v>208.18</v>
      </c>
      <c r="M478" s="825">
        <v>416.36</v>
      </c>
      <c r="N478" s="822">
        <v>2</v>
      </c>
      <c r="O478" s="826">
        <v>1</v>
      </c>
      <c r="P478" s="825">
        <v>416.36</v>
      </c>
      <c r="Q478" s="827">
        <v>1</v>
      </c>
      <c r="R478" s="822">
        <v>2</v>
      </c>
      <c r="S478" s="827">
        <v>1</v>
      </c>
      <c r="T478" s="826">
        <v>1</v>
      </c>
      <c r="U478" s="828">
        <v>1</v>
      </c>
    </row>
    <row r="479" spans="1:21" ht="14.45" customHeight="1" x14ac:dyDescent="0.2">
      <c r="A479" s="821">
        <v>7</v>
      </c>
      <c r="B479" s="822" t="s">
        <v>2407</v>
      </c>
      <c r="C479" s="822" t="s">
        <v>2413</v>
      </c>
      <c r="D479" s="823" t="s">
        <v>3782</v>
      </c>
      <c r="E479" s="824" t="s">
        <v>2421</v>
      </c>
      <c r="F479" s="822" t="s">
        <v>2408</v>
      </c>
      <c r="G479" s="822" t="s">
        <v>3130</v>
      </c>
      <c r="H479" s="822" t="s">
        <v>329</v>
      </c>
      <c r="I479" s="822" t="s">
        <v>3131</v>
      </c>
      <c r="J479" s="822" t="s">
        <v>904</v>
      </c>
      <c r="K479" s="822" t="s">
        <v>3132</v>
      </c>
      <c r="L479" s="825">
        <v>88.07</v>
      </c>
      <c r="M479" s="825">
        <v>88.07</v>
      </c>
      <c r="N479" s="822">
        <v>1</v>
      </c>
      <c r="O479" s="826">
        <v>1</v>
      </c>
      <c r="P479" s="825">
        <v>88.07</v>
      </c>
      <c r="Q479" s="827">
        <v>1</v>
      </c>
      <c r="R479" s="822">
        <v>1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7</v>
      </c>
      <c r="B480" s="822" t="s">
        <v>2407</v>
      </c>
      <c r="C480" s="822" t="s">
        <v>2413</v>
      </c>
      <c r="D480" s="823" t="s">
        <v>3782</v>
      </c>
      <c r="E480" s="824" t="s">
        <v>2421</v>
      </c>
      <c r="F480" s="822" t="s">
        <v>2408</v>
      </c>
      <c r="G480" s="822" t="s">
        <v>3282</v>
      </c>
      <c r="H480" s="822" t="s">
        <v>329</v>
      </c>
      <c r="I480" s="822" t="s">
        <v>3283</v>
      </c>
      <c r="J480" s="822" t="s">
        <v>3284</v>
      </c>
      <c r="K480" s="822" t="s">
        <v>3285</v>
      </c>
      <c r="L480" s="825">
        <v>113.93</v>
      </c>
      <c r="M480" s="825">
        <v>227.86</v>
      </c>
      <c r="N480" s="822">
        <v>2</v>
      </c>
      <c r="O480" s="826">
        <v>1</v>
      </c>
      <c r="P480" s="825">
        <v>227.86</v>
      </c>
      <c r="Q480" s="827">
        <v>1</v>
      </c>
      <c r="R480" s="822">
        <v>2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7</v>
      </c>
      <c r="B481" s="822" t="s">
        <v>2407</v>
      </c>
      <c r="C481" s="822" t="s">
        <v>2413</v>
      </c>
      <c r="D481" s="823" t="s">
        <v>3782</v>
      </c>
      <c r="E481" s="824" t="s">
        <v>2421</v>
      </c>
      <c r="F481" s="822" t="s">
        <v>2408</v>
      </c>
      <c r="G481" s="822" t="s">
        <v>2506</v>
      </c>
      <c r="H481" s="822" t="s">
        <v>329</v>
      </c>
      <c r="I481" s="822" t="s">
        <v>2836</v>
      </c>
      <c r="J481" s="822" t="s">
        <v>2753</v>
      </c>
      <c r="K481" s="822" t="s">
        <v>2837</v>
      </c>
      <c r="L481" s="825">
        <v>35.25</v>
      </c>
      <c r="M481" s="825">
        <v>35.25</v>
      </c>
      <c r="N481" s="822">
        <v>1</v>
      </c>
      <c r="O481" s="826">
        <v>0.5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7</v>
      </c>
      <c r="B482" s="822" t="s">
        <v>2407</v>
      </c>
      <c r="C482" s="822" t="s">
        <v>2413</v>
      </c>
      <c r="D482" s="823" t="s">
        <v>3782</v>
      </c>
      <c r="E482" s="824" t="s">
        <v>2421</v>
      </c>
      <c r="F482" s="822" t="s">
        <v>2408</v>
      </c>
      <c r="G482" s="822" t="s">
        <v>2611</v>
      </c>
      <c r="H482" s="822" t="s">
        <v>329</v>
      </c>
      <c r="I482" s="822" t="s">
        <v>3286</v>
      </c>
      <c r="J482" s="822" t="s">
        <v>978</v>
      </c>
      <c r="K482" s="822" t="s">
        <v>3287</v>
      </c>
      <c r="L482" s="825">
        <v>57.64</v>
      </c>
      <c r="M482" s="825">
        <v>57.64</v>
      </c>
      <c r="N482" s="822">
        <v>1</v>
      </c>
      <c r="O482" s="826">
        <v>1</v>
      </c>
      <c r="P482" s="825">
        <v>57.64</v>
      </c>
      <c r="Q482" s="827">
        <v>1</v>
      </c>
      <c r="R482" s="822">
        <v>1</v>
      </c>
      <c r="S482" s="827">
        <v>1</v>
      </c>
      <c r="T482" s="826">
        <v>1</v>
      </c>
      <c r="U482" s="828">
        <v>1</v>
      </c>
    </row>
    <row r="483" spans="1:21" ht="14.45" customHeight="1" x14ac:dyDescent="0.2">
      <c r="A483" s="821">
        <v>7</v>
      </c>
      <c r="B483" s="822" t="s">
        <v>2407</v>
      </c>
      <c r="C483" s="822" t="s">
        <v>2413</v>
      </c>
      <c r="D483" s="823" t="s">
        <v>3782</v>
      </c>
      <c r="E483" s="824" t="s">
        <v>2421</v>
      </c>
      <c r="F483" s="822" t="s">
        <v>2408</v>
      </c>
      <c r="G483" s="822" t="s">
        <v>3137</v>
      </c>
      <c r="H483" s="822" t="s">
        <v>329</v>
      </c>
      <c r="I483" s="822" t="s">
        <v>3138</v>
      </c>
      <c r="J483" s="822" t="s">
        <v>3139</v>
      </c>
      <c r="K483" s="822" t="s">
        <v>3140</v>
      </c>
      <c r="L483" s="825">
        <v>2038.93</v>
      </c>
      <c r="M483" s="825">
        <v>6116.79</v>
      </c>
      <c r="N483" s="822">
        <v>3</v>
      </c>
      <c r="O483" s="826">
        <v>1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7</v>
      </c>
      <c r="B484" s="822" t="s">
        <v>2407</v>
      </c>
      <c r="C484" s="822" t="s">
        <v>2413</v>
      </c>
      <c r="D484" s="823" t="s">
        <v>3782</v>
      </c>
      <c r="E484" s="824" t="s">
        <v>2421</v>
      </c>
      <c r="F484" s="822" t="s">
        <v>2408</v>
      </c>
      <c r="G484" s="822" t="s">
        <v>3137</v>
      </c>
      <c r="H484" s="822" t="s">
        <v>329</v>
      </c>
      <c r="I484" s="822" t="s">
        <v>3141</v>
      </c>
      <c r="J484" s="822" t="s">
        <v>3139</v>
      </c>
      <c r="K484" s="822" t="s">
        <v>3142</v>
      </c>
      <c r="L484" s="825">
        <v>552.64</v>
      </c>
      <c r="M484" s="825">
        <v>1657.92</v>
      </c>
      <c r="N484" s="822">
        <v>3</v>
      </c>
      <c r="O484" s="826">
        <v>1</v>
      </c>
      <c r="P484" s="825"/>
      <c r="Q484" s="827">
        <v>0</v>
      </c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7</v>
      </c>
      <c r="B485" s="822" t="s">
        <v>2407</v>
      </c>
      <c r="C485" s="822" t="s">
        <v>2413</v>
      </c>
      <c r="D485" s="823" t="s">
        <v>3782</v>
      </c>
      <c r="E485" s="824" t="s">
        <v>2421</v>
      </c>
      <c r="F485" s="822" t="s">
        <v>2408</v>
      </c>
      <c r="G485" s="822" t="s">
        <v>3137</v>
      </c>
      <c r="H485" s="822" t="s">
        <v>673</v>
      </c>
      <c r="I485" s="822" t="s">
        <v>3147</v>
      </c>
      <c r="J485" s="822" t="s">
        <v>3148</v>
      </c>
      <c r="K485" s="822" t="s">
        <v>3140</v>
      </c>
      <c r="L485" s="825">
        <v>2038.93</v>
      </c>
      <c r="M485" s="825">
        <v>8155.72</v>
      </c>
      <c r="N485" s="822">
        <v>4</v>
      </c>
      <c r="O485" s="826">
        <v>2</v>
      </c>
      <c r="P485" s="825">
        <v>8155.72</v>
      </c>
      <c r="Q485" s="827">
        <v>1</v>
      </c>
      <c r="R485" s="822">
        <v>4</v>
      </c>
      <c r="S485" s="827">
        <v>1</v>
      </c>
      <c r="T485" s="826">
        <v>2</v>
      </c>
      <c r="U485" s="828">
        <v>1</v>
      </c>
    </row>
    <row r="486" spans="1:21" ht="14.45" customHeight="1" x14ac:dyDescent="0.2">
      <c r="A486" s="821">
        <v>7</v>
      </c>
      <c r="B486" s="822" t="s">
        <v>2407</v>
      </c>
      <c r="C486" s="822" t="s">
        <v>2413</v>
      </c>
      <c r="D486" s="823" t="s">
        <v>3782</v>
      </c>
      <c r="E486" s="824" t="s">
        <v>2421</v>
      </c>
      <c r="F486" s="822" t="s">
        <v>2408</v>
      </c>
      <c r="G486" s="822" t="s">
        <v>3137</v>
      </c>
      <c r="H486" s="822" t="s">
        <v>673</v>
      </c>
      <c r="I486" s="822" t="s">
        <v>3149</v>
      </c>
      <c r="J486" s="822" t="s">
        <v>3148</v>
      </c>
      <c r="K486" s="822" t="s">
        <v>3144</v>
      </c>
      <c r="L486" s="825">
        <v>355.79</v>
      </c>
      <c r="M486" s="825">
        <v>3202.1100000000006</v>
      </c>
      <c r="N486" s="822">
        <v>9</v>
      </c>
      <c r="O486" s="826">
        <v>3</v>
      </c>
      <c r="P486" s="825">
        <v>3202.1100000000006</v>
      </c>
      <c r="Q486" s="827">
        <v>1</v>
      </c>
      <c r="R486" s="822">
        <v>9</v>
      </c>
      <c r="S486" s="827">
        <v>1</v>
      </c>
      <c r="T486" s="826">
        <v>3</v>
      </c>
      <c r="U486" s="828">
        <v>1</v>
      </c>
    </row>
    <row r="487" spans="1:21" ht="14.45" customHeight="1" x14ac:dyDescent="0.2">
      <c r="A487" s="821">
        <v>7</v>
      </c>
      <c r="B487" s="822" t="s">
        <v>2407</v>
      </c>
      <c r="C487" s="822" t="s">
        <v>2413</v>
      </c>
      <c r="D487" s="823" t="s">
        <v>3782</v>
      </c>
      <c r="E487" s="824" t="s">
        <v>2421</v>
      </c>
      <c r="F487" s="822" t="s">
        <v>2408</v>
      </c>
      <c r="G487" s="822" t="s">
        <v>3137</v>
      </c>
      <c r="H487" s="822" t="s">
        <v>673</v>
      </c>
      <c r="I487" s="822" t="s">
        <v>3150</v>
      </c>
      <c r="J487" s="822" t="s">
        <v>3148</v>
      </c>
      <c r="K487" s="822" t="s">
        <v>3142</v>
      </c>
      <c r="L487" s="825">
        <v>552.64</v>
      </c>
      <c r="M487" s="825">
        <v>9394.880000000001</v>
      </c>
      <c r="N487" s="822">
        <v>17</v>
      </c>
      <c r="O487" s="826">
        <v>5</v>
      </c>
      <c r="P487" s="825">
        <v>9394.880000000001</v>
      </c>
      <c r="Q487" s="827">
        <v>1</v>
      </c>
      <c r="R487" s="822">
        <v>17</v>
      </c>
      <c r="S487" s="827">
        <v>1</v>
      </c>
      <c r="T487" s="826">
        <v>5</v>
      </c>
      <c r="U487" s="828">
        <v>1</v>
      </c>
    </row>
    <row r="488" spans="1:21" ht="14.45" customHeight="1" x14ac:dyDescent="0.2">
      <c r="A488" s="821">
        <v>7</v>
      </c>
      <c r="B488" s="822" t="s">
        <v>2407</v>
      </c>
      <c r="C488" s="822" t="s">
        <v>2413</v>
      </c>
      <c r="D488" s="823" t="s">
        <v>3782</v>
      </c>
      <c r="E488" s="824" t="s">
        <v>2421</v>
      </c>
      <c r="F488" s="822" t="s">
        <v>2408</v>
      </c>
      <c r="G488" s="822" t="s">
        <v>3137</v>
      </c>
      <c r="H488" s="822" t="s">
        <v>673</v>
      </c>
      <c r="I488" s="822" t="s">
        <v>3151</v>
      </c>
      <c r="J488" s="822" t="s">
        <v>3148</v>
      </c>
      <c r="K488" s="822" t="s">
        <v>3146</v>
      </c>
      <c r="L488" s="825">
        <v>1019.46</v>
      </c>
      <c r="M488" s="825">
        <v>17330.82</v>
      </c>
      <c r="N488" s="822">
        <v>17</v>
      </c>
      <c r="O488" s="826">
        <v>5</v>
      </c>
      <c r="P488" s="825">
        <v>17330.82</v>
      </c>
      <c r="Q488" s="827">
        <v>1</v>
      </c>
      <c r="R488" s="822">
        <v>17</v>
      </c>
      <c r="S488" s="827">
        <v>1</v>
      </c>
      <c r="T488" s="826">
        <v>5</v>
      </c>
      <c r="U488" s="828">
        <v>1</v>
      </c>
    </row>
    <row r="489" spans="1:21" ht="14.45" customHeight="1" x14ac:dyDescent="0.2">
      <c r="A489" s="821">
        <v>7</v>
      </c>
      <c r="B489" s="822" t="s">
        <v>2407</v>
      </c>
      <c r="C489" s="822" t="s">
        <v>2413</v>
      </c>
      <c r="D489" s="823" t="s">
        <v>3782</v>
      </c>
      <c r="E489" s="824" t="s">
        <v>2421</v>
      </c>
      <c r="F489" s="822" t="s">
        <v>2408</v>
      </c>
      <c r="G489" s="822" t="s">
        <v>3137</v>
      </c>
      <c r="H489" s="822" t="s">
        <v>329</v>
      </c>
      <c r="I489" s="822" t="s">
        <v>3288</v>
      </c>
      <c r="J489" s="822" t="s">
        <v>3153</v>
      </c>
      <c r="K489" s="822" t="s">
        <v>3289</v>
      </c>
      <c r="L489" s="825">
        <v>88.95</v>
      </c>
      <c r="M489" s="825">
        <v>266.85000000000002</v>
      </c>
      <c r="N489" s="822">
        <v>3</v>
      </c>
      <c r="O489" s="826">
        <v>1</v>
      </c>
      <c r="P489" s="825">
        <v>266.85000000000002</v>
      </c>
      <c r="Q489" s="827">
        <v>1</v>
      </c>
      <c r="R489" s="822">
        <v>3</v>
      </c>
      <c r="S489" s="827">
        <v>1</v>
      </c>
      <c r="T489" s="826">
        <v>1</v>
      </c>
      <c r="U489" s="828">
        <v>1</v>
      </c>
    </row>
    <row r="490" spans="1:21" ht="14.45" customHeight="1" x14ac:dyDescent="0.2">
      <c r="A490" s="821">
        <v>7</v>
      </c>
      <c r="B490" s="822" t="s">
        <v>2407</v>
      </c>
      <c r="C490" s="822" t="s">
        <v>2413</v>
      </c>
      <c r="D490" s="823" t="s">
        <v>3782</v>
      </c>
      <c r="E490" s="824" t="s">
        <v>2421</v>
      </c>
      <c r="F490" s="822" t="s">
        <v>2408</v>
      </c>
      <c r="G490" s="822" t="s">
        <v>2509</v>
      </c>
      <c r="H490" s="822" t="s">
        <v>329</v>
      </c>
      <c r="I490" s="822" t="s">
        <v>2510</v>
      </c>
      <c r="J490" s="822" t="s">
        <v>2511</v>
      </c>
      <c r="K490" s="822" t="s">
        <v>2512</v>
      </c>
      <c r="L490" s="825">
        <v>218.62</v>
      </c>
      <c r="M490" s="825">
        <v>218.62</v>
      </c>
      <c r="N490" s="822">
        <v>1</v>
      </c>
      <c r="O490" s="826">
        <v>0.5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7</v>
      </c>
      <c r="B491" s="822" t="s">
        <v>2407</v>
      </c>
      <c r="C491" s="822" t="s">
        <v>2413</v>
      </c>
      <c r="D491" s="823" t="s">
        <v>3782</v>
      </c>
      <c r="E491" s="824" t="s">
        <v>2421</v>
      </c>
      <c r="F491" s="822" t="s">
        <v>2408</v>
      </c>
      <c r="G491" s="822" t="s">
        <v>2513</v>
      </c>
      <c r="H491" s="822" t="s">
        <v>329</v>
      </c>
      <c r="I491" s="822" t="s">
        <v>2514</v>
      </c>
      <c r="J491" s="822" t="s">
        <v>724</v>
      </c>
      <c r="K491" s="822" t="s">
        <v>2515</v>
      </c>
      <c r="L491" s="825">
        <v>127.91</v>
      </c>
      <c r="M491" s="825">
        <v>511.64</v>
      </c>
      <c r="N491" s="822">
        <v>4</v>
      </c>
      <c r="O491" s="826">
        <v>2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7</v>
      </c>
      <c r="B492" s="822" t="s">
        <v>2407</v>
      </c>
      <c r="C492" s="822" t="s">
        <v>2413</v>
      </c>
      <c r="D492" s="823" t="s">
        <v>3782</v>
      </c>
      <c r="E492" s="824" t="s">
        <v>2421</v>
      </c>
      <c r="F492" s="822" t="s">
        <v>2408</v>
      </c>
      <c r="G492" s="822" t="s">
        <v>3155</v>
      </c>
      <c r="H492" s="822" t="s">
        <v>329</v>
      </c>
      <c r="I492" s="822" t="s">
        <v>3290</v>
      </c>
      <c r="J492" s="822" t="s">
        <v>2352</v>
      </c>
      <c r="K492" s="822" t="s">
        <v>3291</v>
      </c>
      <c r="L492" s="825">
        <v>84.65</v>
      </c>
      <c r="M492" s="825">
        <v>169.3</v>
      </c>
      <c r="N492" s="822">
        <v>2</v>
      </c>
      <c r="O492" s="826">
        <v>1</v>
      </c>
      <c r="P492" s="825">
        <v>169.3</v>
      </c>
      <c r="Q492" s="827">
        <v>1</v>
      </c>
      <c r="R492" s="822">
        <v>2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7</v>
      </c>
      <c r="B493" s="822" t="s">
        <v>2407</v>
      </c>
      <c r="C493" s="822" t="s">
        <v>2413</v>
      </c>
      <c r="D493" s="823" t="s">
        <v>3782</v>
      </c>
      <c r="E493" s="824" t="s">
        <v>2421</v>
      </c>
      <c r="F493" s="822" t="s">
        <v>2408</v>
      </c>
      <c r="G493" s="822" t="s">
        <v>3155</v>
      </c>
      <c r="H493" s="822" t="s">
        <v>329</v>
      </c>
      <c r="I493" s="822" t="s">
        <v>3164</v>
      </c>
      <c r="J493" s="822" t="s">
        <v>3163</v>
      </c>
      <c r="K493" s="822" t="s">
        <v>1731</v>
      </c>
      <c r="L493" s="825">
        <v>338.58</v>
      </c>
      <c r="M493" s="825">
        <v>1015.74</v>
      </c>
      <c r="N493" s="822">
        <v>3</v>
      </c>
      <c r="O493" s="826">
        <v>1</v>
      </c>
      <c r="P493" s="825">
        <v>1015.74</v>
      </c>
      <c r="Q493" s="827">
        <v>1</v>
      </c>
      <c r="R493" s="822">
        <v>3</v>
      </c>
      <c r="S493" s="827">
        <v>1</v>
      </c>
      <c r="T493" s="826">
        <v>1</v>
      </c>
      <c r="U493" s="828">
        <v>1</v>
      </c>
    </row>
    <row r="494" spans="1:21" ht="14.45" customHeight="1" x14ac:dyDescent="0.2">
      <c r="A494" s="821">
        <v>7</v>
      </c>
      <c r="B494" s="822" t="s">
        <v>2407</v>
      </c>
      <c r="C494" s="822" t="s">
        <v>2413</v>
      </c>
      <c r="D494" s="823" t="s">
        <v>3782</v>
      </c>
      <c r="E494" s="824" t="s">
        <v>2421</v>
      </c>
      <c r="F494" s="822" t="s">
        <v>2408</v>
      </c>
      <c r="G494" s="822" t="s">
        <v>3155</v>
      </c>
      <c r="H494" s="822" t="s">
        <v>673</v>
      </c>
      <c r="I494" s="822" t="s">
        <v>2345</v>
      </c>
      <c r="J494" s="822" t="s">
        <v>1725</v>
      </c>
      <c r="K494" s="822" t="s">
        <v>1726</v>
      </c>
      <c r="L494" s="825">
        <v>1286.6199999999999</v>
      </c>
      <c r="M494" s="825">
        <v>2573.2399999999998</v>
      </c>
      <c r="N494" s="822">
        <v>2</v>
      </c>
      <c r="O494" s="826">
        <v>2</v>
      </c>
      <c r="P494" s="825">
        <v>1286.6199999999999</v>
      </c>
      <c r="Q494" s="827">
        <v>0.5</v>
      </c>
      <c r="R494" s="822">
        <v>1</v>
      </c>
      <c r="S494" s="827">
        <v>0.5</v>
      </c>
      <c r="T494" s="826">
        <v>1</v>
      </c>
      <c r="U494" s="828">
        <v>0.5</v>
      </c>
    </row>
    <row r="495" spans="1:21" ht="14.45" customHeight="1" x14ac:dyDescent="0.2">
      <c r="A495" s="821">
        <v>7</v>
      </c>
      <c r="B495" s="822" t="s">
        <v>2407</v>
      </c>
      <c r="C495" s="822" t="s">
        <v>2413</v>
      </c>
      <c r="D495" s="823" t="s">
        <v>3782</v>
      </c>
      <c r="E495" s="824" t="s">
        <v>2421</v>
      </c>
      <c r="F495" s="822" t="s">
        <v>2408</v>
      </c>
      <c r="G495" s="822" t="s">
        <v>3155</v>
      </c>
      <c r="H495" s="822" t="s">
        <v>673</v>
      </c>
      <c r="I495" s="822" t="s">
        <v>2347</v>
      </c>
      <c r="J495" s="822" t="s">
        <v>1725</v>
      </c>
      <c r="K495" s="822" t="s">
        <v>2348</v>
      </c>
      <c r="L495" s="825">
        <v>677.17</v>
      </c>
      <c r="M495" s="825">
        <v>2708.68</v>
      </c>
      <c r="N495" s="822">
        <v>4</v>
      </c>
      <c r="O495" s="826">
        <v>1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7</v>
      </c>
      <c r="B496" s="822" t="s">
        <v>2407</v>
      </c>
      <c r="C496" s="822" t="s">
        <v>2413</v>
      </c>
      <c r="D496" s="823" t="s">
        <v>3782</v>
      </c>
      <c r="E496" s="824" t="s">
        <v>2421</v>
      </c>
      <c r="F496" s="822" t="s">
        <v>2408</v>
      </c>
      <c r="G496" s="822" t="s">
        <v>3155</v>
      </c>
      <c r="H496" s="822" t="s">
        <v>673</v>
      </c>
      <c r="I496" s="822" t="s">
        <v>2346</v>
      </c>
      <c r="J496" s="822" t="s">
        <v>1725</v>
      </c>
      <c r="K496" s="822" t="s">
        <v>1728</v>
      </c>
      <c r="L496" s="825">
        <v>2573.2199999999998</v>
      </c>
      <c r="M496" s="825">
        <v>15439.32</v>
      </c>
      <c r="N496" s="822">
        <v>6</v>
      </c>
      <c r="O496" s="826">
        <v>3.5</v>
      </c>
      <c r="P496" s="825">
        <v>10292.879999999999</v>
      </c>
      <c r="Q496" s="827">
        <v>0.66666666666666663</v>
      </c>
      <c r="R496" s="822">
        <v>4</v>
      </c>
      <c r="S496" s="827">
        <v>0.66666666666666663</v>
      </c>
      <c r="T496" s="826">
        <v>2.5</v>
      </c>
      <c r="U496" s="828">
        <v>0.7142857142857143</v>
      </c>
    </row>
    <row r="497" spans="1:21" ht="14.45" customHeight="1" x14ac:dyDescent="0.2">
      <c r="A497" s="821">
        <v>7</v>
      </c>
      <c r="B497" s="822" t="s">
        <v>2407</v>
      </c>
      <c r="C497" s="822" t="s">
        <v>2413</v>
      </c>
      <c r="D497" s="823" t="s">
        <v>3782</v>
      </c>
      <c r="E497" s="824" t="s">
        <v>2421</v>
      </c>
      <c r="F497" s="822" t="s">
        <v>2408</v>
      </c>
      <c r="G497" s="822" t="s">
        <v>3155</v>
      </c>
      <c r="H497" s="822" t="s">
        <v>329</v>
      </c>
      <c r="I497" s="822" t="s">
        <v>3292</v>
      </c>
      <c r="J497" s="822" t="s">
        <v>2352</v>
      </c>
      <c r="K497" s="822" t="s">
        <v>3293</v>
      </c>
      <c r="L497" s="825">
        <v>507.88</v>
      </c>
      <c r="M497" s="825">
        <v>1015.76</v>
      </c>
      <c r="N497" s="822">
        <v>2</v>
      </c>
      <c r="O497" s="826">
        <v>0.5</v>
      </c>
      <c r="P497" s="825">
        <v>1015.76</v>
      </c>
      <c r="Q497" s="827">
        <v>1</v>
      </c>
      <c r="R497" s="822">
        <v>2</v>
      </c>
      <c r="S497" s="827">
        <v>1</v>
      </c>
      <c r="T497" s="826">
        <v>0.5</v>
      </c>
      <c r="U497" s="828">
        <v>1</v>
      </c>
    </row>
    <row r="498" spans="1:21" ht="14.45" customHeight="1" x14ac:dyDescent="0.2">
      <c r="A498" s="821">
        <v>7</v>
      </c>
      <c r="B498" s="822" t="s">
        <v>2407</v>
      </c>
      <c r="C498" s="822" t="s">
        <v>2413</v>
      </c>
      <c r="D498" s="823" t="s">
        <v>3782</v>
      </c>
      <c r="E498" s="824" t="s">
        <v>2421</v>
      </c>
      <c r="F498" s="822" t="s">
        <v>2408</v>
      </c>
      <c r="G498" s="822" t="s">
        <v>3155</v>
      </c>
      <c r="H498" s="822" t="s">
        <v>329</v>
      </c>
      <c r="I498" s="822" t="s">
        <v>3172</v>
      </c>
      <c r="J498" s="822" t="s">
        <v>3173</v>
      </c>
      <c r="K498" s="822" t="s">
        <v>3160</v>
      </c>
      <c r="L498" s="825">
        <v>1286.19</v>
      </c>
      <c r="M498" s="825">
        <v>32154.75</v>
      </c>
      <c r="N498" s="822">
        <v>25</v>
      </c>
      <c r="O498" s="826">
        <v>7</v>
      </c>
      <c r="P498" s="825">
        <v>23151.42</v>
      </c>
      <c r="Q498" s="827">
        <v>0.72</v>
      </c>
      <c r="R498" s="822">
        <v>18</v>
      </c>
      <c r="S498" s="827">
        <v>0.72</v>
      </c>
      <c r="T498" s="826">
        <v>5</v>
      </c>
      <c r="U498" s="828">
        <v>0.7142857142857143</v>
      </c>
    </row>
    <row r="499" spans="1:21" ht="14.45" customHeight="1" x14ac:dyDescent="0.2">
      <c r="A499" s="821">
        <v>7</v>
      </c>
      <c r="B499" s="822" t="s">
        <v>2407</v>
      </c>
      <c r="C499" s="822" t="s">
        <v>2413</v>
      </c>
      <c r="D499" s="823" t="s">
        <v>3782</v>
      </c>
      <c r="E499" s="824" t="s">
        <v>2421</v>
      </c>
      <c r="F499" s="822" t="s">
        <v>2408</v>
      </c>
      <c r="G499" s="822" t="s">
        <v>2841</v>
      </c>
      <c r="H499" s="822" t="s">
        <v>673</v>
      </c>
      <c r="I499" s="822" t="s">
        <v>2189</v>
      </c>
      <c r="J499" s="822" t="s">
        <v>700</v>
      </c>
      <c r="K499" s="822" t="s">
        <v>1133</v>
      </c>
      <c r="L499" s="825">
        <v>0</v>
      </c>
      <c r="M499" s="825">
        <v>0</v>
      </c>
      <c r="N499" s="822">
        <v>24</v>
      </c>
      <c r="O499" s="826">
        <v>5</v>
      </c>
      <c r="P499" s="825">
        <v>0</v>
      </c>
      <c r="Q499" s="827"/>
      <c r="R499" s="822">
        <v>24</v>
      </c>
      <c r="S499" s="827">
        <v>1</v>
      </c>
      <c r="T499" s="826">
        <v>5</v>
      </c>
      <c r="U499" s="828">
        <v>1</v>
      </c>
    </row>
    <row r="500" spans="1:21" ht="14.45" customHeight="1" x14ac:dyDescent="0.2">
      <c r="A500" s="821">
        <v>7</v>
      </c>
      <c r="B500" s="822" t="s">
        <v>2407</v>
      </c>
      <c r="C500" s="822" t="s">
        <v>2413</v>
      </c>
      <c r="D500" s="823" t="s">
        <v>3782</v>
      </c>
      <c r="E500" s="824" t="s">
        <v>2421</v>
      </c>
      <c r="F500" s="822" t="s">
        <v>2408</v>
      </c>
      <c r="G500" s="822" t="s">
        <v>3193</v>
      </c>
      <c r="H500" s="822" t="s">
        <v>329</v>
      </c>
      <c r="I500" s="822" t="s">
        <v>3194</v>
      </c>
      <c r="J500" s="822" t="s">
        <v>3195</v>
      </c>
      <c r="K500" s="822" t="s">
        <v>3196</v>
      </c>
      <c r="L500" s="825">
        <v>355.79</v>
      </c>
      <c r="M500" s="825">
        <v>355.79</v>
      </c>
      <c r="N500" s="822">
        <v>1</v>
      </c>
      <c r="O500" s="826">
        <v>1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7</v>
      </c>
      <c r="B501" s="822" t="s">
        <v>2407</v>
      </c>
      <c r="C501" s="822" t="s">
        <v>2413</v>
      </c>
      <c r="D501" s="823" t="s">
        <v>3782</v>
      </c>
      <c r="E501" s="824" t="s">
        <v>2421</v>
      </c>
      <c r="F501" s="822" t="s">
        <v>2408</v>
      </c>
      <c r="G501" s="822" t="s">
        <v>3193</v>
      </c>
      <c r="H501" s="822" t="s">
        <v>329</v>
      </c>
      <c r="I501" s="822" t="s">
        <v>3197</v>
      </c>
      <c r="J501" s="822" t="s">
        <v>3195</v>
      </c>
      <c r="K501" s="822" t="s">
        <v>3198</v>
      </c>
      <c r="L501" s="825">
        <v>552.64</v>
      </c>
      <c r="M501" s="825">
        <v>1657.92</v>
      </c>
      <c r="N501" s="822">
        <v>3</v>
      </c>
      <c r="O501" s="826">
        <v>1</v>
      </c>
      <c r="P501" s="825">
        <v>1657.92</v>
      </c>
      <c r="Q501" s="827">
        <v>1</v>
      </c>
      <c r="R501" s="822">
        <v>3</v>
      </c>
      <c r="S501" s="827">
        <v>1</v>
      </c>
      <c r="T501" s="826">
        <v>1</v>
      </c>
      <c r="U501" s="828">
        <v>1</v>
      </c>
    </row>
    <row r="502" spans="1:21" ht="14.45" customHeight="1" x14ac:dyDescent="0.2">
      <c r="A502" s="821">
        <v>7</v>
      </c>
      <c r="B502" s="822" t="s">
        <v>2407</v>
      </c>
      <c r="C502" s="822" t="s">
        <v>2413</v>
      </c>
      <c r="D502" s="823" t="s">
        <v>3782</v>
      </c>
      <c r="E502" s="824" t="s">
        <v>2421</v>
      </c>
      <c r="F502" s="822" t="s">
        <v>2408</v>
      </c>
      <c r="G502" s="822" t="s">
        <v>3193</v>
      </c>
      <c r="H502" s="822" t="s">
        <v>329</v>
      </c>
      <c r="I502" s="822" t="s">
        <v>3201</v>
      </c>
      <c r="J502" s="822" t="s">
        <v>3195</v>
      </c>
      <c r="K502" s="822" t="s">
        <v>3202</v>
      </c>
      <c r="L502" s="825">
        <v>764.6</v>
      </c>
      <c r="M502" s="825">
        <v>6881.4000000000005</v>
      </c>
      <c r="N502" s="822">
        <v>9</v>
      </c>
      <c r="O502" s="826">
        <v>3</v>
      </c>
      <c r="P502" s="825">
        <v>6881.4000000000005</v>
      </c>
      <c r="Q502" s="827">
        <v>1</v>
      </c>
      <c r="R502" s="822">
        <v>9</v>
      </c>
      <c r="S502" s="827">
        <v>1</v>
      </c>
      <c r="T502" s="826">
        <v>3</v>
      </c>
      <c r="U502" s="828">
        <v>1</v>
      </c>
    </row>
    <row r="503" spans="1:21" ht="14.45" customHeight="1" x14ac:dyDescent="0.2">
      <c r="A503" s="821">
        <v>7</v>
      </c>
      <c r="B503" s="822" t="s">
        <v>2407</v>
      </c>
      <c r="C503" s="822" t="s">
        <v>2413</v>
      </c>
      <c r="D503" s="823" t="s">
        <v>3782</v>
      </c>
      <c r="E503" s="824" t="s">
        <v>2421</v>
      </c>
      <c r="F503" s="822" t="s">
        <v>2408</v>
      </c>
      <c r="G503" s="822" t="s">
        <v>3205</v>
      </c>
      <c r="H503" s="822" t="s">
        <v>329</v>
      </c>
      <c r="I503" s="822" t="s">
        <v>3209</v>
      </c>
      <c r="J503" s="822" t="s">
        <v>3210</v>
      </c>
      <c r="K503" s="822" t="s">
        <v>1562</v>
      </c>
      <c r="L503" s="825">
        <v>200.34</v>
      </c>
      <c r="M503" s="825">
        <v>200.34</v>
      </c>
      <c r="N503" s="822">
        <v>1</v>
      </c>
      <c r="O503" s="826">
        <v>1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7</v>
      </c>
      <c r="B504" s="822" t="s">
        <v>2407</v>
      </c>
      <c r="C504" s="822" t="s">
        <v>2413</v>
      </c>
      <c r="D504" s="823" t="s">
        <v>3782</v>
      </c>
      <c r="E504" s="824" t="s">
        <v>2421</v>
      </c>
      <c r="F504" s="822" t="s">
        <v>2408</v>
      </c>
      <c r="G504" s="822" t="s">
        <v>3205</v>
      </c>
      <c r="H504" s="822" t="s">
        <v>329</v>
      </c>
      <c r="I504" s="822" t="s">
        <v>3294</v>
      </c>
      <c r="J504" s="822" t="s">
        <v>1760</v>
      </c>
      <c r="K504" s="822" t="s">
        <v>3218</v>
      </c>
      <c r="L504" s="825">
        <v>200.34</v>
      </c>
      <c r="M504" s="825">
        <v>1202.04</v>
      </c>
      <c r="N504" s="822">
        <v>6</v>
      </c>
      <c r="O504" s="826">
        <v>1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7</v>
      </c>
      <c r="B505" s="822" t="s">
        <v>2407</v>
      </c>
      <c r="C505" s="822" t="s">
        <v>2413</v>
      </c>
      <c r="D505" s="823" t="s">
        <v>3782</v>
      </c>
      <c r="E505" s="824" t="s">
        <v>2421</v>
      </c>
      <c r="F505" s="822" t="s">
        <v>2408</v>
      </c>
      <c r="G505" s="822" t="s">
        <v>3205</v>
      </c>
      <c r="H505" s="822" t="s">
        <v>329</v>
      </c>
      <c r="I505" s="822" t="s">
        <v>3221</v>
      </c>
      <c r="J505" s="822" t="s">
        <v>3222</v>
      </c>
      <c r="K505" s="822" t="s">
        <v>3208</v>
      </c>
      <c r="L505" s="825">
        <v>150.26</v>
      </c>
      <c r="M505" s="825">
        <v>450.78</v>
      </c>
      <c r="N505" s="822">
        <v>3</v>
      </c>
      <c r="O505" s="826">
        <v>1</v>
      </c>
      <c r="P505" s="825">
        <v>450.78</v>
      </c>
      <c r="Q505" s="827">
        <v>1</v>
      </c>
      <c r="R505" s="822">
        <v>3</v>
      </c>
      <c r="S505" s="827">
        <v>1</v>
      </c>
      <c r="T505" s="826">
        <v>1</v>
      </c>
      <c r="U505" s="828">
        <v>1</v>
      </c>
    </row>
    <row r="506" spans="1:21" ht="14.45" customHeight="1" x14ac:dyDescent="0.2">
      <c r="A506" s="821">
        <v>7</v>
      </c>
      <c r="B506" s="822" t="s">
        <v>2407</v>
      </c>
      <c r="C506" s="822" t="s">
        <v>2413</v>
      </c>
      <c r="D506" s="823" t="s">
        <v>3782</v>
      </c>
      <c r="E506" s="824" t="s">
        <v>2421</v>
      </c>
      <c r="F506" s="822" t="s">
        <v>2408</v>
      </c>
      <c r="G506" s="822" t="s">
        <v>3205</v>
      </c>
      <c r="H506" s="822" t="s">
        <v>329</v>
      </c>
      <c r="I506" s="822" t="s">
        <v>3224</v>
      </c>
      <c r="J506" s="822" t="s">
        <v>3222</v>
      </c>
      <c r="K506" s="822" t="s">
        <v>1562</v>
      </c>
      <c r="L506" s="825">
        <v>200.34</v>
      </c>
      <c r="M506" s="825">
        <v>1202.04</v>
      </c>
      <c r="N506" s="822">
        <v>6</v>
      </c>
      <c r="O506" s="826">
        <v>1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7</v>
      </c>
      <c r="B507" s="822" t="s">
        <v>2407</v>
      </c>
      <c r="C507" s="822" t="s">
        <v>2413</v>
      </c>
      <c r="D507" s="823" t="s">
        <v>3782</v>
      </c>
      <c r="E507" s="824" t="s">
        <v>2421</v>
      </c>
      <c r="F507" s="822" t="s">
        <v>2408</v>
      </c>
      <c r="G507" s="822" t="s">
        <v>3228</v>
      </c>
      <c r="H507" s="822" t="s">
        <v>673</v>
      </c>
      <c r="I507" s="822" t="s">
        <v>2373</v>
      </c>
      <c r="J507" s="822" t="s">
        <v>2372</v>
      </c>
      <c r="K507" s="822" t="s">
        <v>1780</v>
      </c>
      <c r="L507" s="825">
        <v>400.17</v>
      </c>
      <c r="M507" s="825">
        <v>800.34</v>
      </c>
      <c r="N507" s="822">
        <v>2</v>
      </c>
      <c r="O507" s="826">
        <v>2</v>
      </c>
      <c r="P507" s="825">
        <v>400.17</v>
      </c>
      <c r="Q507" s="827">
        <v>0.5</v>
      </c>
      <c r="R507" s="822">
        <v>1</v>
      </c>
      <c r="S507" s="827">
        <v>0.5</v>
      </c>
      <c r="T507" s="826">
        <v>1</v>
      </c>
      <c r="U507" s="828">
        <v>0.5</v>
      </c>
    </row>
    <row r="508" spans="1:21" ht="14.45" customHeight="1" x14ac:dyDescent="0.2">
      <c r="A508" s="821">
        <v>7</v>
      </c>
      <c r="B508" s="822" t="s">
        <v>2407</v>
      </c>
      <c r="C508" s="822" t="s">
        <v>2413</v>
      </c>
      <c r="D508" s="823" t="s">
        <v>3782</v>
      </c>
      <c r="E508" s="824" t="s">
        <v>2421</v>
      </c>
      <c r="F508" s="822" t="s">
        <v>2408</v>
      </c>
      <c r="G508" s="822" t="s">
        <v>2530</v>
      </c>
      <c r="H508" s="822" t="s">
        <v>673</v>
      </c>
      <c r="I508" s="822" t="s">
        <v>2230</v>
      </c>
      <c r="J508" s="822" t="s">
        <v>1322</v>
      </c>
      <c r="K508" s="822" t="s">
        <v>2231</v>
      </c>
      <c r="L508" s="825">
        <v>0</v>
      </c>
      <c r="M508" s="825">
        <v>0</v>
      </c>
      <c r="N508" s="822">
        <v>1</v>
      </c>
      <c r="O508" s="826">
        <v>1</v>
      </c>
      <c r="P508" s="825">
        <v>0</v>
      </c>
      <c r="Q508" s="827"/>
      <c r="R508" s="822">
        <v>1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7</v>
      </c>
      <c r="B509" s="822" t="s">
        <v>2407</v>
      </c>
      <c r="C509" s="822" t="s">
        <v>2413</v>
      </c>
      <c r="D509" s="823" t="s">
        <v>3782</v>
      </c>
      <c r="E509" s="824" t="s">
        <v>2421</v>
      </c>
      <c r="F509" s="822" t="s">
        <v>2408</v>
      </c>
      <c r="G509" s="822" t="s">
        <v>2530</v>
      </c>
      <c r="H509" s="822" t="s">
        <v>673</v>
      </c>
      <c r="I509" s="822" t="s">
        <v>3031</v>
      </c>
      <c r="J509" s="822" t="s">
        <v>1322</v>
      </c>
      <c r="K509" s="822" t="s">
        <v>3024</v>
      </c>
      <c r="L509" s="825">
        <v>0</v>
      </c>
      <c r="M509" s="825">
        <v>0</v>
      </c>
      <c r="N509" s="822">
        <v>4</v>
      </c>
      <c r="O509" s="826">
        <v>1</v>
      </c>
      <c r="P509" s="825">
        <v>0</v>
      </c>
      <c r="Q509" s="827"/>
      <c r="R509" s="822">
        <v>4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7</v>
      </c>
      <c r="B510" s="822" t="s">
        <v>2407</v>
      </c>
      <c r="C510" s="822" t="s">
        <v>2413</v>
      </c>
      <c r="D510" s="823" t="s">
        <v>3782</v>
      </c>
      <c r="E510" s="824" t="s">
        <v>2421</v>
      </c>
      <c r="F510" s="822" t="s">
        <v>2408</v>
      </c>
      <c r="G510" s="822" t="s">
        <v>2640</v>
      </c>
      <c r="H510" s="822" t="s">
        <v>329</v>
      </c>
      <c r="I510" s="822" t="s">
        <v>3236</v>
      </c>
      <c r="J510" s="822" t="s">
        <v>2642</v>
      </c>
      <c r="K510" s="822" t="s">
        <v>3237</v>
      </c>
      <c r="L510" s="825">
        <v>99.94</v>
      </c>
      <c r="M510" s="825">
        <v>199.88</v>
      </c>
      <c r="N510" s="822">
        <v>2</v>
      </c>
      <c r="O510" s="826">
        <v>0.5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7</v>
      </c>
      <c r="B511" s="822" t="s">
        <v>2407</v>
      </c>
      <c r="C511" s="822" t="s">
        <v>2413</v>
      </c>
      <c r="D511" s="823" t="s">
        <v>3782</v>
      </c>
      <c r="E511" s="824" t="s">
        <v>2421</v>
      </c>
      <c r="F511" s="822" t="s">
        <v>2408</v>
      </c>
      <c r="G511" s="822" t="s">
        <v>2640</v>
      </c>
      <c r="H511" s="822" t="s">
        <v>329</v>
      </c>
      <c r="I511" s="822" t="s">
        <v>2641</v>
      </c>
      <c r="J511" s="822" t="s">
        <v>2642</v>
      </c>
      <c r="K511" s="822" t="s">
        <v>2643</v>
      </c>
      <c r="L511" s="825">
        <v>299.83999999999997</v>
      </c>
      <c r="M511" s="825">
        <v>3897.9199999999996</v>
      </c>
      <c r="N511" s="822">
        <v>13</v>
      </c>
      <c r="O511" s="826">
        <v>7</v>
      </c>
      <c r="P511" s="825">
        <v>2398.7199999999998</v>
      </c>
      <c r="Q511" s="827">
        <v>0.61538461538461542</v>
      </c>
      <c r="R511" s="822">
        <v>8</v>
      </c>
      <c r="S511" s="827">
        <v>0.61538461538461542</v>
      </c>
      <c r="T511" s="826">
        <v>5</v>
      </c>
      <c r="U511" s="828">
        <v>0.7142857142857143</v>
      </c>
    </row>
    <row r="512" spans="1:21" ht="14.45" customHeight="1" x14ac:dyDescent="0.2">
      <c r="A512" s="821">
        <v>7</v>
      </c>
      <c r="B512" s="822" t="s">
        <v>2407</v>
      </c>
      <c r="C512" s="822" t="s">
        <v>2413</v>
      </c>
      <c r="D512" s="823" t="s">
        <v>3782</v>
      </c>
      <c r="E512" s="824" t="s">
        <v>2421</v>
      </c>
      <c r="F512" s="822" t="s">
        <v>2408</v>
      </c>
      <c r="G512" s="822" t="s">
        <v>2640</v>
      </c>
      <c r="H512" s="822" t="s">
        <v>329</v>
      </c>
      <c r="I512" s="822" t="s">
        <v>3238</v>
      </c>
      <c r="J512" s="822" t="s">
        <v>3239</v>
      </c>
      <c r="K512" s="822" t="s">
        <v>3240</v>
      </c>
      <c r="L512" s="825">
        <v>50.32</v>
      </c>
      <c r="M512" s="825">
        <v>100.64</v>
      </c>
      <c r="N512" s="822">
        <v>2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7</v>
      </c>
      <c r="B513" s="822" t="s">
        <v>2407</v>
      </c>
      <c r="C513" s="822" t="s">
        <v>2413</v>
      </c>
      <c r="D513" s="823" t="s">
        <v>3782</v>
      </c>
      <c r="E513" s="824" t="s">
        <v>2421</v>
      </c>
      <c r="F513" s="822" t="s">
        <v>2408</v>
      </c>
      <c r="G513" s="822" t="s">
        <v>2640</v>
      </c>
      <c r="H513" s="822" t="s">
        <v>329</v>
      </c>
      <c r="I513" s="822" t="s">
        <v>3241</v>
      </c>
      <c r="J513" s="822" t="s">
        <v>3242</v>
      </c>
      <c r="K513" s="822" t="s">
        <v>3243</v>
      </c>
      <c r="L513" s="825">
        <v>99.94</v>
      </c>
      <c r="M513" s="825">
        <v>1599.0399999999997</v>
      </c>
      <c r="N513" s="822">
        <v>16</v>
      </c>
      <c r="O513" s="826">
        <v>4.5</v>
      </c>
      <c r="P513" s="825">
        <v>299.82</v>
      </c>
      <c r="Q513" s="827">
        <v>0.18750000000000003</v>
      </c>
      <c r="R513" s="822">
        <v>3</v>
      </c>
      <c r="S513" s="827">
        <v>0.1875</v>
      </c>
      <c r="T513" s="826">
        <v>1</v>
      </c>
      <c r="U513" s="828">
        <v>0.22222222222222221</v>
      </c>
    </row>
    <row r="514" spans="1:21" ht="14.45" customHeight="1" x14ac:dyDescent="0.2">
      <c r="A514" s="821">
        <v>7</v>
      </c>
      <c r="B514" s="822" t="s">
        <v>2407</v>
      </c>
      <c r="C514" s="822" t="s">
        <v>2413</v>
      </c>
      <c r="D514" s="823" t="s">
        <v>3782</v>
      </c>
      <c r="E514" s="824" t="s">
        <v>2421</v>
      </c>
      <c r="F514" s="822" t="s">
        <v>2408</v>
      </c>
      <c r="G514" s="822" t="s">
        <v>2640</v>
      </c>
      <c r="H514" s="822" t="s">
        <v>329</v>
      </c>
      <c r="I514" s="822" t="s">
        <v>2879</v>
      </c>
      <c r="J514" s="822" t="s">
        <v>1312</v>
      </c>
      <c r="K514" s="822" t="s">
        <v>2880</v>
      </c>
      <c r="L514" s="825">
        <v>50.32</v>
      </c>
      <c r="M514" s="825">
        <v>1006.4000000000001</v>
      </c>
      <c r="N514" s="822">
        <v>20</v>
      </c>
      <c r="O514" s="826">
        <v>5</v>
      </c>
      <c r="P514" s="825">
        <v>503.2</v>
      </c>
      <c r="Q514" s="827">
        <v>0.49999999999999994</v>
      </c>
      <c r="R514" s="822">
        <v>10</v>
      </c>
      <c r="S514" s="827">
        <v>0.5</v>
      </c>
      <c r="T514" s="826">
        <v>3.5</v>
      </c>
      <c r="U514" s="828">
        <v>0.7</v>
      </c>
    </row>
    <row r="515" spans="1:21" ht="14.45" customHeight="1" x14ac:dyDescent="0.2">
      <c r="A515" s="821">
        <v>7</v>
      </c>
      <c r="B515" s="822" t="s">
        <v>2407</v>
      </c>
      <c r="C515" s="822" t="s">
        <v>2413</v>
      </c>
      <c r="D515" s="823" t="s">
        <v>3782</v>
      </c>
      <c r="E515" s="824" t="s">
        <v>2421</v>
      </c>
      <c r="F515" s="822" t="s">
        <v>2408</v>
      </c>
      <c r="G515" s="822" t="s">
        <v>2852</v>
      </c>
      <c r="H515" s="822" t="s">
        <v>329</v>
      </c>
      <c r="I515" s="822" t="s">
        <v>3246</v>
      </c>
      <c r="J515" s="822" t="s">
        <v>1772</v>
      </c>
      <c r="K515" s="822" t="s">
        <v>3247</v>
      </c>
      <c r="L515" s="825">
        <v>65.36</v>
      </c>
      <c r="M515" s="825">
        <v>326.79999999999995</v>
      </c>
      <c r="N515" s="822">
        <v>5</v>
      </c>
      <c r="O515" s="826">
        <v>2</v>
      </c>
      <c r="P515" s="825">
        <v>196.07999999999998</v>
      </c>
      <c r="Q515" s="827">
        <v>0.60000000000000009</v>
      </c>
      <c r="R515" s="822">
        <v>3</v>
      </c>
      <c r="S515" s="827">
        <v>0.6</v>
      </c>
      <c r="T515" s="826">
        <v>1</v>
      </c>
      <c r="U515" s="828">
        <v>0.5</v>
      </c>
    </row>
    <row r="516" spans="1:21" ht="14.45" customHeight="1" x14ac:dyDescent="0.2">
      <c r="A516" s="821">
        <v>7</v>
      </c>
      <c r="B516" s="822" t="s">
        <v>2407</v>
      </c>
      <c r="C516" s="822" t="s">
        <v>2413</v>
      </c>
      <c r="D516" s="823" t="s">
        <v>3782</v>
      </c>
      <c r="E516" s="824" t="s">
        <v>2421</v>
      </c>
      <c r="F516" s="822" t="s">
        <v>2408</v>
      </c>
      <c r="G516" s="822" t="s">
        <v>2535</v>
      </c>
      <c r="H516" s="822" t="s">
        <v>329</v>
      </c>
      <c r="I516" s="822" t="s">
        <v>3295</v>
      </c>
      <c r="J516" s="822" t="s">
        <v>1068</v>
      </c>
      <c r="K516" s="822" t="s">
        <v>1069</v>
      </c>
      <c r="L516" s="825">
        <v>374.79</v>
      </c>
      <c r="M516" s="825">
        <v>749.58</v>
      </c>
      <c r="N516" s="822">
        <v>2</v>
      </c>
      <c r="O516" s="826">
        <v>1</v>
      </c>
      <c r="P516" s="825">
        <v>749.58</v>
      </c>
      <c r="Q516" s="827">
        <v>1</v>
      </c>
      <c r="R516" s="822">
        <v>2</v>
      </c>
      <c r="S516" s="827">
        <v>1</v>
      </c>
      <c r="T516" s="826">
        <v>1</v>
      </c>
      <c r="U516" s="828">
        <v>1</v>
      </c>
    </row>
    <row r="517" spans="1:21" ht="14.45" customHeight="1" x14ac:dyDescent="0.2">
      <c r="A517" s="821">
        <v>7</v>
      </c>
      <c r="B517" s="822" t="s">
        <v>2407</v>
      </c>
      <c r="C517" s="822" t="s">
        <v>2413</v>
      </c>
      <c r="D517" s="823" t="s">
        <v>3782</v>
      </c>
      <c r="E517" s="824" t="s">
        <v>2421</v>
      </c>
      <c r="F517" s="822" t="s">
        <v>2408</v>
      </c>
      <c r="G517" s="822" t="s">
        <v>3248</v>
      </c>
      <c r="H517" s="822" t="s">
        <v>329</v>
      </c>
      <c r="I517" s="822" t="s">
        <v>3254</v>
      </c>
      <c r="J517" s="822" t="s">
        <v>3250</v>
      </c>
      <c r="K517" s="822" t="s">
        <v>3255</v>
      </c>
      <c r="L517" s="825">
        <v>2620.2600000000002</v>
      </c>
      <c r="M517" s="825">
        <v>7860.7800000000007</v>
      </c>
      <c r="N517" s="822">
        <v>3</v>
      </c>
      <c r="O517" s="826">
        <v>1</v>
      </c>
      <c r="P517" s="825">
        <v>7860.7800000000007</v>
      </c>
      <c r="Q517" s="827">
        <v>1</v>
      </c>
      <c r="R517" s="822">
        <v>3</v>
      </c>
      <c r="S517" s="827">
        <v>1</v>
      </c>
      <c r="T517" s="826">
        <v>1</v>
      </c>
      <c r="U517" s="828">
        <v>1</v>
      </c>
    </row>
    <row r="518" spans="1:21" ht="14.45" customHeight="1" x14ac:dyDescent="0.2">
      <c r="A518" s="821">
        <v>7</v>
      </c>
      <c r="B518" s="822" t="s">
        <v>2407</v>
      </c>
      <c r="C518" s="822" t="s">
        <v>2413</v>
      </c>
      <c r="D518" s="823" t="s">
        <v>3782</v>
      </c>
      <c r="E518" s="824" t="s">
        <v>2421</v>
      </c>
      <c r="F518" s="822" t="s">
        <v>2408</v>
      </c>
      <c r="G518" s="822" t="s">
        <v>2539</v>
      </c>
      <c r="H518" s="822" t="s">
        <v>329</v>
      </c>
      <c r="I518" s="822" t="s">
        <v>2540</v>
      </c>
      <c r="J518" s="822" t="s">
        <v>1089</v>
      </c>
      <c r="K518" s="822" t="s">
        <v>1090</v>
      </c>
      <c r="L518" s="825">
        <v>121.92</v>
      </c>
      <c r="M518" s="825">
        <v>121.92</v>
      </c>
      <c r="N518" s="822">
        <v>1</v>
      </c>
      <c r="O518" s="826">
        <v>1</v>
      </c>
      <c r="P518" s="825">
        <v>121.92</v>
      </c>
      <c r="Q518" s="827">
        <v>1</v>
      </c>
      <c r="R518" s="822">
        <v>1</v>
      </c>
      <c r="S518" s="827">
        <v>1</v>
      </c>
      <c r="T518" s="826">
        <v>1</v>
      </c>
      <c r="U518" s="828">
        <v>1</v>
      </c>
    </row>
    <row r="519" spans="1:21" ht="14.45" customHeight="1" x14ac:dyDescent="0.2">
      <c r="A519" s="821">
        <v>7</v>
      </c>
      <c r="B519" s="822" t="s">
        <v>2407</v>
      </c>
      <c r="C519" s="822" t="s">
        <v>2413</v>
      </c>
      <c r="D519" s="823" t="s">
        <v>3782</v>
      </c>
      <c r="E519" s="824" t="s">
        <v>2421</v>
      </c>
      <c r="F519" s="822" t="s">
        <v>2408</v>
      </c>
      <c r="G519" s="822" t="s">
        <v>3263</v>
      </c>
      <c r="H519" s="822" t="s">
        <v>329</v>
      </c>
      <c r="I519" s="822" t="s">
        <v>3264</v>
      </c>
      <c r="J519" s="822" t="s">
        <v>1700</v>
      </c>
      <c r="K519" s="822" t="s">
        <v>3265</v>
      </c>
      <c r="L519" s="825">
        <v>1933.92</v>
      </c>
      <c r="M519" s="825">
        <v>3867.84</v>
      </c>
      <c r="N519" s="822">
        <v>2</v>
      </c>
      <c r="O519" s="826">
        <v>1</v>
      </c>
      <c r="P519" s="825">
        <v>3867.84</v>
      </c>
      <c r="Q519" s="827">
        <v>1</v>
      </c>
      <c r="R519" s="822">
        <v>2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7</v>
      </c>
      <c r="B520" s="822" t="s">
        <v>2407</v>
      </c>
      <c r="C520" s="822" t="s">
        <v>2413</v>
      </c>
      <c r="D520" s="823" t="s">
        <v>3782</v>
      </c>
      <c r="E520" s="824" t="s">
        <v>2421</v>
      </c>
      <c r="F520" s="822" t="s">
        <v>2409</v>
      </c>
      <c r="G520" s="822" t="s">
        <v>2649</v>
      </c>
      <c r="H520" s="822" t="s">
        <v>329</v>
      </c>
      <c r="I520" s="822" t="s">
        <v>3296</v>
      </c>
      <c r="J520" s="822" t="s">
        <v>2651</v>
      </c>
      <c r="K520" s="822"/>
      <c r="L520" s="825">
        <v>0</v>
      </c>
      <c r="M520" s="825">
        <v>0</v>
      </c>
      <c r="N520" s="822">
        <v>1</v>
      </c>
      <c r="O520" s="826">
        <v>1</v>
      </c>
      <c r="P520" s="825">
        <v>0</v>
      </c>
      <c r="Q520" s="827"/>
      <c r="R520" s="822">
        <v>1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7</v>
      </c>
      <c r="B521" s="822" t="s">
        <v>2407</v>
      </c>
      <c r="C521" s="822" t="s">
        <v>2413</v>
      </c>
      <c r="D521" s="823" t="s">
        <v>3782</v>
      </c>
      <c r="E521" s="824" t="s">
        <v>2426</v>
      </c>
      <c r="F521" s="822" t="s">
        <v>2408</v>
      </c>
      <c r="G521" s="822" t="s">
        <v>3297</v>
      </c>
      <c r="H521" s="822" t="s">
        <v>329</v>
      </c>
      <c r="I521" s="822" t="s">
        <v>3298</v>
      </c>
      <c r="J521" s="822" t="s">
        <v>3299</v>
      </c>
      <c r="K521" s="822" t="s">
        <v>3300</v>
      </c>
      <c r="L521" s="825">
        <v>75.819999999999993</v>
      </c>
      <c r="M521" s="825">
        <v>151.63999999999999</v>
      </c>
      <c r="N521" s="822">
        <v>2</v>
      </c>
      <c r="O521" s="826">
        <v>2</v>
      </c>
      <c r="P521" s="825">
        <v>151.63999999999999</v>
      </c>
      <c r="Q521" s="827">
        <v>1</v>
      </c>
      <c r="R521" s="822">
        <v>2</v>
      </c>
      <c r="S521" s="827">
        <v>1</v>
      </c>
      <c r="T521" s="826">
        <v>2</v>
      </c>
      <c r="U521" s="828">
        <v>1</v>
      </c>
    </row>
    <row r="522" spans="1:21" ht="14.45" customHeight="1" x14ac:dyDescent="0.2">
      <c r="A522" s="821">
        <v>7</v>
      </c>
      <c r="B522" s="822" t="s">
        <v>2407</v>
      </c>
      <c r="C522" s="822" t="s">
        <v>2413</v>
      </c>
      <c r="D522" s="823" t="s">
        <v>3782</v>
      </c>
      <c r="E522" s="824" t="s">
        <v>2426</v>
      </c>
      <c r="F522" s="822" t="s">
        <v>2408</v>
      </c>
      <c r="G522" s="822" t="s">
        <v>2462</v>
      </c>
      <c r="H522" s="822" t="s">
        <v>329</v>
      </c>
      <c r="I522" s="822" t="s">
        <v>3301</v>
      </c>
      <c r="J522" s="822" t="s">
        <v>2818</v>
      </c>
      <c r="K522" s="822" t="s">
        <v>3302</v>
      </c>
      <c r="L522" s="825">
        <v>59.85</v>
      </c>
      <c r="M522" s="825">
        <v>59.85</v>
      </c>
      <c r="N522" s="822">
        <v>1</v>
      </c>
      <c r="O522" s="826">
        <v>1</v>
      </c>
      <c r="P522" s="825">
        <v>59.85</v>
      </c>
      <c r="Q522" s="827">
        <v>1</v>
      </c>
      <c r="R522" s="822">
        <v>1</v>
      </c>
      <c r="S522" s="827">
        <v>1</v>
      </c>
      <c r="T522" s="826">
        <v>1</v>
      </c>
      <c r="U522" s="828">
        <v>1</v>
      </c>
    </row>
    <row r="523" spans="1:21" ht="14.45" customHeight="1" x14ac:dyDescent="0.2">
      <c r="A523" s="821">
        <v>7</v>
      </c>
      <c r="B523" s="822" t="s">
        <v>2407</v>
      </c>
      <c r="C523" s="822" t="s">
        <v>2413</v>
      </c>
      <c r="D523" s="823" t="s">
        <v>3782</v>
      </c>
      <c r="E523" s="824" t="s">
        <v>2426</v>
      </c>
      <c r="F523" s="822" t="s">
        <v>2408</v>
      </c>
      <c r="G523" s="822" t="s">
        <v>2713</v>
      </c>
      <c r="H523" s="822" t="s">
        <v>329</v>
      </c>
      <c r="I523" s="822" t="s">
        <v>3303</v>
      </c>
      <c r="J523" s="822" t="s">
        <v>2715</v>
      </c>
      <c r="K523" s="822" t="s">
        <v>3304</v>
      </c>
      <c r="L523" s="825">
        <v>0</v>
      </c>
      <c r="M523" s="825">
        <v>0</v>
      </c>
      <c r="N523" s="822">
        <v>2</v>
      </c>
      <c r="O523" s="826">
        <v>1</v>
      </c>
      <c r="P523" s="825">
        <v>0</v>
      </c>
      <c r="Q523" s="827"/>
      <c r="R523" s="822">
        <v>2</v>
      </c>
      <c r="S523" s="827">
        <v>1</v>
      </c>
      <c r="T523" s="826">
        <v>1</v>
      </c>
      <c r="U523" s="828">
        <v>1</v>
      </c>
    </row>
    <row r="524" spans="1:21" ht="14.45" customHeight="1" x14ac:dyDescent="0.2">
      <c r="A524" s="821">
        <v>7</v>
      </c>
      <c r="B524" s="822" t="s">
        <v>2407</v>
      </c>
      <c r="C524" s="822" t="s">
        <v>2413</v>
      </c>
      <c r="D524" s="823" t="s">
        <v>3782</v>
      </c>
      <c r="E524" s="824" t="s">
        <v>2426</v>
      </c>
      <c r="F524" s="822" t="s">
        <v>2408</v>
      </c>
      <c r="G524" s="822" t="s">
        <v>2553</v>
      </c>
      <c r="H524" s="822" t="s">
        <v>329</v>
      </c>
      <c r="I524" s="822" t="s">
        <v>2557</v>
      </c>
      <c r="J524" s="822" t="s">
        <v>2558</v>
      </c>
      <c r="K524" s="822" t="s">
        <v>2556</v>
      </c>
      <c r="L524" s="825">
        <v>134.44999999999999</v>
      </c>
      <c r="M524" s="825">
        <v>268.89999999999998</v>
      </c>
      <c r="N524" s="822">
        <v>2</v>
      </c>
      <c r="O524" s="826">
        <v>1</v>
      </c>
      <c r="P524" s="825">
        <v>268.89999999999998</v>
      </c>
      <c r="Q524" s="827">
        <v>1</v>
      </c>
      <c r="R524" s="822">
        <v>2</v>
      </c>
      <c r="S524" s="827">
        <v>1</v>
      </c>
      <c r="T524" s="826">
        <v>1</v>
      </c>
      <c r="U524" s="828">
        <v>1</v>
      </c>
    </row>
    <row r="525" spans="1:21" ht="14.45" customHeight="1" x14ac:dyDescent="0.2">
      <c r="A525" s="821">
        <v>7</v>
      </c>
      <c r="B525" s="822" t="s">
        <v>2407</v>
      </c>
      <c r="C525" s="822" t="s">
        <v>2413</v>
      </c>
      <c r="D525" s="823" t="s">
        <v>3782</v>
      </c>
      <c r="E525" s="824" t="s">
        <v>2426</v>
      </c>
      <c r="F525" s="822" t="s">
        <v>2408</v>
      </c>
      <c r="G525" s="822" t="s">
        <v>3305</v>
      </c>
      <c r="H525" s="822" t="s">
        <v>329</v>
      </c>
      <c r="I525" s="822" t="s">
        <v>3306</v>
      </c>
      <c r="J525" s="822" t="s">
        <v>3307</v>
      </c>
      <c r="K525" s="822" t="s">
        <v>3308</v>
      </c>
      <c r="L525" s="825">
        <v>75.819999999999993</v>
      </c>
      <c r="M525" s="825">
        <v>151.63999999999999</v>
      </c>
      <c r="N525" s="822">
        <v>2</v>
      </c>
      <c r="O525" s="826">
        <v>0.5</v>
      </c>
      <c r="P525" s="825">
        <v>151.63999999999999</v>
      </c>
      <c r="Q525" s="827">
        <v>1</v>
      </c>
      <c r="R525" s="822">
        <v>2</v>
      </c>
      <c r="S525" s="827">
        <v>1</v>
      </c>
      <c r="T525" s="826">
        <v>0.5</v>
      </c>
      <c r="U525" s="828">
        <v>1</v>
      </c>
    </row>
    <row r="526" spans="1:21" ht="14.45" customHeight="1" x14ac:dyDescent="0.2">
      <c r="A526" s="821">
        <v>7</v>
      </c>
      <c r="B526" s="822" t="s">
        <v>2407</v>
      </c>
      <c r="C526" s="822" t="s">
        <v>2413</v>
      </c>
      <c r="D526" s="823" t="s">
        <v>3782</v>
      </c>
      <c r="E526" s="824" t="s">
        <v>2426</v>
      </c>
      <c r="F526" s="822" t="s">
        <v>2408</v>
      </c>
      <c r="G526" s="822" t="s">
        <v>2786</v>
      </c>
      <c r="H526" s="822" t="s">
        <v>329</v>
      </c>
      <c r="I526" s="822" t="s">
        <v>2787</v>
      </c>
      <c r="J526" s="822" t="s">
        <v>2788</v>
      </c>
      <c r="K526" s="822" t="s">
        <v>2789</v>
      </c>
      <c r="L526" s="825">
        <v>121.07</v>
      </c>
      <c r="M526" s="825">
        <v>121.07</v>
      </c>
      <c r="N526" s="822">
        <v>1</v>
      </c>
      <c r="O526" s="826">
        <v>0.5</v>
      </c>
      <c r="P526" s="825">
        <v>121.07</v>
      </c>
      <c r="Q526" s="827">
        <v>1</v>
      </c>
      <c r="R526" s="822">
        <v>1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7</v>
      </c>
      <c r="B527" s="822" t="s">
        <v>2407</v>
      </c>
      <c r="C527" s="822" t="s">
        <v>2413</v>
      </c>
      <c r="D527" s="823" t="s">
        <v>3782</v>
      </c>
      <c r="E527" s="824" t="s">
        <v>2426</v>
      </c>
      <c r="F527" s="822" t="s">
        <v>2408</v>
      </c>
      <c r="G527" s="822" t="s">
        <v>2586</v>
      </c>
      <c r="H527" s="822" t="s">
        <v>329</v>
      </c>
      <c r="I527" s="822" t="s">
        <v>2587</v>
      </c>
      <c r="J527" s="822" t="s">
        <v>1461</v>
      </c>
      <c r="K527" s="822" t="s">
        <v>2588</v>
      </c>
      <c r="L527" s="825">
        <v>42.14</v>
      </c>
      <c r="M527" s="825">
        <v>42.14</v>
      </c>
      <c r="N527" s="822">
        <v>1</v>
      </c>
      <c r="O527" s="826">
        <v>1</v>
      </c>
      <c r="P527" s="825">
        <v>42.14</v>
      </c>
      <c r="Q527" s="827">
        <v>1</v>
      </c>
      <c r="R527" s="822">
        <v>1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7</v>
      </c>
      <c r="B528" s="822" t="s">
        <v>2407</v>
      </c>
      <c r="C528" s="822" t="s">
        <v>2413</v>
      </c>
      <c r="D528" s="823" t="s">
        <v>3782</v>
      </c>
      <c r="E528" s="824" t="s">
        <v>2426</v>
      </c>
      <c r="F528" s="822" t="s">
        <v>2408</v>
      </c>
      <c r="G528" s="822" t="s">
        <v>2597</v>
      </c>
      <c r="H528" s="822" t="s">
        <v>329</v>
      </c>
      <c r="I528" s="822" t="s">
        <v>3309</v>
      </c>
      <c r="J528" s="822" t="s">
        <v>2659</v>
      </c>
      <c r="K528" s="822" t="s">
        <v>3310</v>
      </c>
      <c r="L528" s="825">
        <v>52.75</v>
      </c>
      <c r="M528" s="825">
        <v>52.75</v>
      </c>
      <c r="N528" s="822">
        <v>1</v>
      </c>
      <c r="O528" s="826">
        <v>1</v>
      </c>
      <c r="P528" s="825">
        <v>52.75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7</v>
      </c>
      <c r="B529" s="822" t="s">
        <v>2407</v>
      </c>
      <c r="C529" s="822" t="s">
        <v>2413</v>
      </c>
      <c r="D529" s="823" t="s">
        <v>3782</v>
      </c>
      <c r="E529" s="824" t="s">
        <v>2426</v>
      </c>
      <c r="F529" s="822" t="s">
        <v>2408</v>
      </c>
      <c r="G529" s="822" t="s">
        <v>3311</v>
      </c>
      <c r="H529" s="822" t="s">
        <v>329</v>
      </c>
      <c r="I529" s="822" t="s">
        <v>3312</v>
      </c>
      <c r="J529" s="822" t="s">
        <v>3313</v>
      </c>
      <c r="K529" s="822" t="s">
        <v>3314</v>
      </c>
      <c r="L529" s="825">
        <v>0</v>
      </c>
      <c r="M529" s="825">
        <v>0</v>
      </c>
      <c r="N529" s="822">
        <v>3</v>
      </c>
      <c r="O529" s="826">
        <v>2</v>
      </c>
      <c r="P529" s="825">
        <v>0</v>
      </c>
      <c r="Q529" s="827"/>
      <c r="R529" s="822">
        <v>3</v>
      </c>
      <c r="S529" s="827">
        <v>1</v>
      </c>
      <c r="T529" s="826">
        <v>2</v>
      </c>
      <c r="U529" s="828">
        <v>1</v>
      </c>
    </row>
    <row r="530" spans="1:21" ht="14.45" customHeight="1" x14ac:dyDescent="0.2">
      <c r="A530" s="821">
        <v>7</v>
      </c>
      <c r="B530" s="822" t="s">
        <v>2407</v>
      </c>
      <c r="C530" s="822" t="s">
        <v>2413</v>
      </c>
      <c r="D530" s="823" t="s">
        <v>3782</v>
      </c>
      <c r="E530" s="824" t="s">
        <v>2426</v>
      </c>
      <c r="F530" s="822" t="s">
        <v>2408</v>
      </c>
      <c r="G530" s="822" t="s">
        <v>2607</v>
      </c>
      <c r="H530" s="822" t="s">
        <v>673</v>
      </c>
      <c r="I530" s="822" t="s">
        <v>2608</v>
      </c>
      <c r="J530" s="822" t="s">
        <v>2609</v>
      </c>
      <c r="K530" s="822" t="s">
        <v>2610</v>
      </c>
      <c r="L530" s="825">
        <v>141.25</v>
      </c>
      <c r="M530" s="825">
        <v>282.5</v>
      </c>
      <c r="N530" s="822">
        <v>2</v>
      </c>
      <c r="O530" s="826">
        <v>0.5</v>
      </c>
      <c r="P530" s="825">
        <v>282.5</v>
      </c>
      <c r="Q530" s="827">
        <v>1</v>
      </c>
      <c r="R530" s="822">
        <v>2</v>
      </c>
      <c r="S530" s="827">
        <v>1</v>
      </c>
      <c r="T530" s="826">
        <v>0.5</v>
      </c>
      <c r="U530" s="828">
        <v>1</v>
      </c>
    </row>
    <row r="531" spans="1:21" ht="14.45" customHeight="1" x14ac:dyDescent="0.2">
      <c r="A531" s="821">
        <v>7</v>
      </c>
      <c r="B531" s="822" t="s">
        <v>2407</v>
      </c>
      <c r="C531" s="822" t="s">
        <v>2413</v>
      </c>
      <c r="D531" s="823" t="s">
        <v>3782</v>
      </c>
      <c r="E531" s="824" t="s">
        <v>2426</v>
      </c>
      <c r="F531" s="822" t="s">
        <v>2408</v>
      </c>
      <c r="G531" s="822" t="s">
        <v>3315</v>
      </c>
      <c r="H531" s="822" t="s">
        <v>329</v>
      </c>
      <c r="I531" s="822" t="s">
        <v>3316</v>
      </c>
      <c r="J531" s="822" t="s">
        <v>3317</v>
      </c>
      <c r="K531" s="822" t="s">
        <v>3318</v>
      </c>
      <c r="L531" s="825">
        <v>69.59</v>
      </c>
      <c r="M531" s="825">
        <v>69.59</v>
      </c>
      <c r="N531" s="822">
        <v>1</v>
      </c>
      <c r="O531" s="826">
        <v>1</v>
      </c>
      <c r="P531" s="825">
        <v>69.59</v>
      </c>
      <c r="Q531" s="827">
        <v>1</v>
      </c>
      <c r="R531" s="822">
        <v>1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7</v>
      </c>
      <c r="B532" s="822" t="s">
        <v>2407</v>
      </c>
      <c r="C532" s="822" t="s">
        <v>2413</v>
      </c>
      <c r="D532" s="823" t="s">
        <v>3782</v>
      </c>
      <c r="E532" s="824" t="s">
        <v>2426</v>
      </c>
      <c r="F532" s="822" t="s">
        <v>2408</v>
      </c>
      <c r="G532" s="822" t="s">
        <v>3319</v>
      </c>
      <c r="H532" s="822" t="s">
        <v>329</v>
      </c>
      <c r="I532" s="822" t="s">
        <v>3320</v>
      </c>
      <c r="J532" s="822" t="s">
        <v>3321</v>
      </c>
      <c r="K532" s="822" t="s">
        <v>3322</v>
      </c>
      <c r="L532" s="825">
        <v>0</v>
      </c>
      <c r="M532" s="825">
        <v>0</v>
      </c>
      <c r="N532" s="822">
        <v>1</v>
      </c>
      <c r="O532" s="826">
        <v>0.5</v>
      </c>
      <c r="P532" s="825">
        <v>0</v>
      </c>
      <c r="Q532" s="827"/>
      <c r="R532" s="822">
        <v>1</v>
      </c>
      <c r="S532" s="827">
        <v>1</v>
      </c>
      <c r="T532" s="826">
        <v>0.5</v>
      </c>
      <c r="U532" s="828">
        <v>1</v>
      </c>
    </row>
    <row r="533" spans="1:21" ht="14.45" customHeight="1" x14ac:dyDescent="0.2">
      <c r="A533" s="821">
        <v>7</v>
      </c>
      <c r="B533" s="822" t="s">
        <v>2407</v>
      </c>
      <c r="C533" s="822" t="s">
        <v>2413</v>
      </c>
      <c r="D533" s="823" t="s">
        <v>3782</v>
      </c>
      <c r="E533" s="824" t="s">
        <v>2426</v>
      </c>
      <c r="F533" s="822" t="s">
        <v>2408</v>
      </c>
      <c r="G533" s="822" t="s">
        <v>2676</v>
      </c>
      <c r="H533" s="822" t="s">
        <v>673</v>
      </c>
      <c r="I533" s="822" t="s">
        <v>2067</v>
      </c>
      <c r="J533" s="822" t="s">
        <v>1182</v>
      </c>
      <c r="K533" s="822" t="s">
        <v>2068</v>
      </c>
      <c r="L533" s="825">
        <v>103.4</v>
      </c>
      <c r="M533" s="825">
        <v>103.4</v>
      </c>
      <c r="N533" s="822">
        <v>1</v>
      </c>
      <c r="O533" s="826">
        <v>1</v>
      </c>
      <c r="P533" s="825">
        <v>103.4</v>
      </c>
      <c r="Q533" s="827">
        <v>1</v>
      </c>
      <c r="R533" s="822">
        <v>1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7</v>
      </c>
      <c r="B534" s="822" t="s">
        <v>2407</v>
      </c>
      <c r="C534" s="822" t="s">
        <v>2413</v>
      </c>
      <c r="D534" s="823" t="s">
        <v>3782</v>
      </c>
      <c r="E534" s="824" t="s">
        <v>2426</v>
      </c>
      <c r="F534" s="822" t="s">
        <v>2408</v>
      </c>
      <c r="G534" s="822" t="s">
        <v>3323</v>
      </c>
      <c r="H534" s="822" t="s">
        <v>329</v>
      </c>
      <c r="I534" s="822" t="s">
        <v>3324</v>
      </c>
      <c r="J534" s="822" t="s">
        <v>3325</v>
      </c>
      <c r="K534" s="822" t="s">
        <v>3326</v>
      </c>
      <c r="L534" s="825">
        <v>0</v>
      </c>
      <c r="M534" s="825">
        <v>0</v>
      </c>
      <c r="N534" s="822">
        <v>1</v>
      </c>
      <c r="O534" s="826">
        <v>1</v>
      </c>
      <c r="P534" s="825">
        <v>0</v>
      </c>
      <c r="Q534" s="827"/>
      <c r="R534" s="822">
        <v>1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7</v>
      </c>
      <c r="B535" s="822" t="s">
        <v>2407</v>
      </c>
      <c r="C535" s="822" t="s">
        <v>2413</v>
      </c>
      <c r="D535" s="823" t="s">
        <v>3782</v>
      </c>
      <c r="E535" s="824" t="s">
        <v>2426</v>
      </c>
      <c r="F535" s="822" t="s">
        <v>2408</v>
      </c>
      <c r="G535" s="822" t="s">
        <v>2677</v>
      </c>
      <c r="H535" s="822" t="s">
        <v>329</v>
      </c>
      <c r="I535" s="822" t="s">
        <v>2678</v>
      </c>
      <c r="J535" s="822" t="s">
        <v>2679</v>
      </c>
      <c r="K535" s="822" t="s">
        <v>2252</v>
      </c>
      <c r="L535" s="825">
        <v>165.41</v>
      </c>
      <c r="M535" s="825">
        <v>165.41</v>
      </c>
      <c r="N535" s="822">
        <v>1</v>
      </c>
      <c r="O535" s="826">
        <v>1</v>
      </c>
      <c r="P535" s="825">
        <v>165.41</v>
      </c>
      <c r="Q535" s="827">
        <v>1</v>
      </c>
      <c r="R535" s="822">
        <v>1</v>
      </c>
      <c r="S535" s="827">
        <v>1</v>
      </c>
      <c r="T535" s="826">
        <v>1</v>
      </c>
      <c r="U535" s="828">
        <v>1</v>
      </c>
    </row>
    <row r="536" spans="1:21" ht="14.45" customHeight="1" x14ac:dyDescent="0.2">
      <c r="A536" s="821">
        <v>7</v>
      </c>
      <c r="B536" s="822" t="s">
        <v>2407</v>
      </c>
      <c r="C536" s="822" t="s">
        <v>2413</v>
      </c>
      <c r="D536" s="823" t="s">
        <v>3782</v>
      </c>
      <c r="E536" s="824" t="s">
        <v>2426</v>
      </c>
      <c r="F536" s="822" t="s">
        <v>2408</v>
      </c>
      <c r="G536" s="822" t="s">
        <v>2801</v>
      </c>
      <c r="H536" s="822" t="s">
        <v>329</v>
      </c>
      <c r="I536" s="822" t="s">
        <v>2802</v>
      </c>
      <c r="J536" s="822" t="s">
        <v>2803</v>
      </c>
      <c r="K536" s="822" t="s">
        <v>1501</v>
      </c>
      <c r="L536" s="825">
        <v>61.97</v>
      </c>
      <c r="M536" s="825">
        <v>61.97</v>
      </c>
      <c r="N536" s="822">
        <v>1</v>
      </c>
      <c r="O536" s="826">
        <v>1</v>
      </c>
      <c r="P536" s="825">
        <v>61.97</v>
      </c>
      <c r="Q536" s="827">
        <v>1</v>
      </c>
      <c r="R536" s="822">
        <v>1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7</v>
      </c>
      <c r="B537" s="822" t="s">
        <v>2407</v>
      </c>
      <c r="C537" s="822" t="s">
        <v>2413</v>
      </c>
      <c r="D537" s="823" t="s">
        <v>3782</v>
      </c>
      <c r="E537" s="824" t="s">
        <v>2426</v>
      </c>
      <c r="F537" s="822" t="s">
        <v>2408</v>
      </c>
      <c r="G537" s="822" t="s">
        <v>3327</v>
      </c>
      <c r="H537" s="822" t="s">
        <v>329</v>
      </c>
      <c r="I537" s="822" t="s">
        <v>3328</v>
      </c>
      <c r="J537" s="822" t="s">
        <v>3329</v>
      </c>
      <c r="K537" s="822" t="s">
        <v>3330</v>
      </c>
      <c r="L537" s="825">
        <v>0</v>
      </c>
      <c r="M537" s="825">
        <v>0</v>
      </c>
      <c r="N537" s="822">
        <v>1</v>
      </c>
      <c r="O537" s="826">
        <v>1</v>
      </c>
      <c r="P537" s="825">
        <v>0</v>
      </c>
      <c r="Q537" s="827"/>
      <c r="R537" s="822">
        <v>1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7</v>
      </c>
      <c r="B538" s="822" t="s">
        <v>2407</v>
      </c>
      <c r="C538" s="822" t="s">
        <v>2413</v>
      </c>
      <c r="D538" s="823" t="s">
        <v>3782</v>
      </c>
      <c r="E538" s="824" t="s">
        <v>2428</v>
      </c>
      <c r="F538" s="822" t="s">
        <v>2408</v>
      </c>
      <c r="G538" s="822" t="s">
        <v>3331</v>
      </c>
      <c r="H538" s="822" t="s">
        <v>329</v>
      </c>
      <c r="I538" s="822" t="s">
        <v>3332</v>
      </c>
      <c r="J538" s="822" t="s">
        <v>690</v>
      </c>
      <c r="K538" s="822" t="s">
        <v>3333</v>
      </c>
      <c r="L538" s="825">
        <v>0</v>
      </c>
      <c r="M538" s="825">
        <v>0</v>
      </c>
      <c r="N538" s="822">
        <v>1</v>
      </c>
      <c r="O538" s="826">
        <v>1</v>
      </c>
      <c r="P538" s="825">
        <v>0</v>
      </c>
      <c r="Q538" s="827"/>
      <c r="R538" s="822">
        <v>1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7</v>
      </c>
      <c r="B539" s="822" t="s">
        <v>2407</v>
      </c>
      <c r="C539" s="822" t="s">
        <v>2413</v>
      </c>
      <c r="D539" s="823" t="s">
        <v>3782</v>
      </c>
      <c r="E539" s="824" t="s">
        <v>2428</v>
      </c>
      <c r="F539" s="822" t="s">
        <v>2408</v>
      </c>
      <c r="G539" s="822" t="s">
        <v>3036</v>
      </c>
      <c r="H539" s="822" t="s">
        <v>329</v>
      </c>
      <c r="I539" s="822" t="s">
        <v>3037</v>
      </c>
      <c r="J539" s="822" t="s">
        <v>3038</v>
      </c>
      <c r="K539" s="822" t="s">
        <v>3039</v>
      </c>
      <c r="L539" s="825">
        <v>51.43</v>
      </c>
      <c r="M539" s="825">
        <v>257.14999999999998</v>
      </c>
      <c r="N539" s="822">
        <v>5</v>
      </c>
      <c r="O539" s="826">
        <v>2</v>
      </c>
      <c r="P539" s="825">
        <v>205.72</v>
      </c>
      <c r="Q539" s="827">
        <v>0.8</v>
      </c>
      <c r="R539" s="822">
        <v>4</v>
      </c>
      <c r="S539" s="827">
        <v>0.8</v>
      </c>
      <c r="T539" s="826">
        <v>1</v>
      </c>
      <c r="U539" s="828">
        <v>0.5</v>
      </c>
    </row>
    <row r="540" spans="1:21" ht="14.45" customHeight="1" x14ac:dyDescent="0.2">
      <c r="A540" s="821">
        <v>7</v>
      </c>
      <c r="B540" s="822" t="s">
        <v>2407</v>
      </c>
      <c r="C540" s="822" t="s">
        <v>2413</v>
      </c>
      <c r="D540" s="823" t="s">
        <v>3782</v>
      </c>
      <c r="E540" s="824" t="s">
        <v>2428</v>
      </c>
      <c r="F540" s="822" t="s">
        <v>2408</v>
      </c>
      <c r="G540" s="822" t="s">
        <v>3049</v>
      </c>
      <c r="H540" s="822" t="s">
        <v>673</v>
      </c>
      <c r="I540" s="822" t="s">
        <v>2330</v>
      </c>
      <c r="J540" s="822" t="s">
        <v>2331</v>
      </c>
      <c r="K540" s="822" t="s">
        <v>2332</v>
      </c>
      <c r="L540" s="825">
        <v>505.86</v>
      </c>
      <c r="M540" s="825">
        <v>2529.3000000000002</v>
      </c>
      <c r="N540" s="822">
        <v>5</v>
      </c>
      <c r="O540" s="826"/>
      <c r="P540" s="825">
        <v>2529.3000000000002</v>
      </c>
      <c r="Q540" s="827">
        <v>1</v>
      </c>
      <c r="R540" s="822">
        <v>5</v>
      </c>
      <c r="S540" s="827">
        <v>1</v>
      </c>
      <c r="T540" s="826"/>
      <c r="U540" s="828"/>
    </row>
    <row r="541" spans="1:21" ht="14.45" customHeight="1" x14ac:dyDescent="0.2">
      <c r="A541" s="821">
        <v>7</v>
      </c>
      <c r="B541" s="822" t="s">
        <v>2407</v>
      </c>
      <c r="C541" s="822" t="s">
        <v>2413</v>
      </c>
      <c r="D541" s="823" t="s">
        <v>3782</v>
      </c>
      <c r="E541" s="824" t="s">
        <v>2428</v>
      </c>
      <c r="F541" s="822" t="s">
        <v>2408</v>
      </c>
      <c r="G541" s="822" t="s">
        <v>3049</v>
      </c>
      <c r="H541" s="822" t="s">
        <v>673</v>
      </c>
      <c r="I541" s="822" t="s">
        <v>3050</v>
      </c>
      <c r="J541" s="822" t="s">
        <v>2331</v>
      </c>
      <c r="K541" s="822" t="s">
        <v>3051</v>
      </c>
      <c r="L541" s="825">
        <v>1011.73</v>
      </c>
      <c r="M541" s="825">
        <v>5058.6499999999996</v>
      </c>
      <c r="N541" s="822">
        <v>5</v>
      </c>
      <c r="O541" s="826"/>
      <c r="P541" s="825">
        <v>5058.6499999999996</v>
      </c>
      <c r="Q541" s="827">
        <v>1</v>
      </c>
      <c r="R541" s="822">
        <v>5</v>
      </c>
      <c r="S541" s="827">
        <v>1</v>
      </c>
      <c r="T541" s="826"/>
      <c r="U541" s="828"/>
    </row>
    <row r="542" spans="1:21" ht="14.45" customHeight="1" x14ac:dyDescent="0.2">
      <c r="A542" s="821">
        <v>7</v>
      </c>
      <c r="B542" s="822" t="s">
        <v>2407</v>
      </c>
      <c r="C542" s="822" t="s">
        <v>2413</v>
      </c>
      <c r="D542" s="823" t="s">
        <v>3782</v>
      </c>
      <c r="E542" s="824" t="s">
        <v>2428</v>
      </c>
      <c r="F542" s="822" t="s">
        <v>2408</v>
      </c>
      <c r="G542" s="822" t="s">
        <v>3049</v>
      </c>
      <c r="H542" s="822" t="s">
        <v>329</v>
      </c>
      <c r="I542" s="822" t="s">
        <v>3334</v>
      </c>
      <c r="J542" s="822" t="s">
        <v>3335</v>
      </c>
      <c r="K542" s="822" t="s">
        <v>2332</v>
      </c>
      <c r="L542" s="825">
        <v>646.32000000000005</v>
      </c>
      <c r="M542" s="825">
        <v>3877.92</v>
      </c>
      <c r="N542" s="822">
        <v>6</v>
      </c>
      <c r="O542" s="826">
        <v>1</v>
      </c>
      <c r="P542" s="825">
        <v>3877.92</v>
      </c>
      <c r="Q542" s="827">
        <v>1</v>
      </c>
      <c r="R542" s="822">
        <v>6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7</v>
      </c>
      <c r="B543" s="822" t="s">
        <v>2407</v>
      </c>
      <c r="C543" s="822" t="s">
        <v>2413</v>
      </c>
      <c r="D543" s="823" t="s">
        <v>3782</v>
      </c>
      <c r="E543" s="824" t="s">
        <v>2428</v>
      </c>
      <c r="F543" s="822" t="s">
        <v>2408</v>
      </c>
      <c r="G543" s="822" t="s">
        <v>2566</v>
      </c>
      <c r="H543" s="822" t="s">
        <v>329</v>
      </c>
      <c r="I543" s="822" t="s">
        <v>2567</v>
      </c>
      <c r="J543" s="822" t="s">
        <v>1736</v>
      </c>
      <c r="K543" s="822" t="s">
        <v>2568</v>
      </c>
      <c r="L543" s="825">
        <v>24.68</v>
      </c>
      <c r="M543" s="825">
        <v>123.39999999999999</v>
      </c>
      <c r="N543" s="822">
        <v>5</v>
      </c>
      <c r="O543" s="826">
        <v>0.5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7</v>
      </c>
      <c r="B544" s="822" t="s">
        <v>2407</v>
      </c>
      <c r="C544" s="822" t="s">
        <v>2413</v>
      </c>
      <c r="D544" s="823" t="s">
        <v>3782</v>
      </c>
      <c r="E544" s="824" t="s">
        <v>2428</v>
      </c>
      <c r="F544" s="822" t="s">
        <v>2408</v>
      </c>
      <c r="G544" s="822" t="s">
        <v>3059</v>
      </c>
      <c r="H544" s="822" t="s">
        <v>329</v>
      </c>
      <c r="I544" s="822" t="s">
        <v>3060</v>
      </c>
      <c r="J544" s="822" t="s">
        <v>3061</v>
      </c>
      <c r="K544" s="822" t="s">
        <v>3062</v>
      </c>
      <c r="L544" s="825">
        <v>561.76</v>
      </c>
      <c r="M544" s="825">
        <v>1123.52</v>
      </c>
      <c r="N544" s="822">
        <v>2</v>
      </c>
      <c r="O544" s="826">
        <v>1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7</v>
      </c>
      <c r="B545" s="822" t="s">
        <v>2407</v>
      </c>
      <c r="C545" s="822" t="s">
        <v>2413</v>
      </c>
      <c r="D545" s="823" t="s">
        <v>3782</v>
      </c>
      <c r="E545" s="824" t="s">
        <v>2428</v>
      </c>
      <c r="F545" s="822" t="s">
        <v>2408</v>
      </c>
      <c r="G545" s="822" t="s">
        <v>2760</v>
      </c>
      <c r="H545" s="822" t="s">
        <v>673</v>
      </c>
      <c r="I545" s="822" t="s">
        <v>2209</v>
      </c>
      <c r="J545" s="822" t="s">
        <v>2207</v>
      </c>
      <c r="K545" s="822" t="s">
        <v>2210</v>
      </c>
      <c r="L545" s="825">
        <v>339.47</v>
      </c>
      <c r="M545" s="825">
        <v>1018.4100000000001</v>
      </c>
      <c r="N545" s="822">
        <v>3</v>
      </c>
      <c r="O545" s="826">
        <v>2</v>
      </c>
      <c r="P545" s="825">
        <v>339.47</v>
      </c>
      <c r="Q545" s="827">
        <v>0.33333333333333331</v>
      </c>
      <c r="R545" s="822">
        <v>1</v>
      </c>
      <c r="S545" s="827">
        <v>0.33333333333333331</v>
      </c>
      <c r="T545" s="826">
        <v>1</v>
      </c>
      <c r="U545" s="828">
        <v>0.5</v>
      </c>
    </row>
    <row r="546" spans="1:21" ht="14.45" customHeight="1" x14ac:dyDescent="0.2">
      <c r="A546" s="821">
        <v>7</v>
      </c>
      <c r="B546" s="822" t="s">
        <v>2407</v>
      </c>
      <c r="C546" s="822" t="s">
        <v>2413</v>
      </c>
      <c r="D546" s="823" t="s">
        <v>3782</v>
      </c>
      <c r="E546" s="824" t="s">
        <v>2428</v>
      </c>
      <c r="F546" s="822" t="s">
        <v>2408</v>
      </c>
      <c r="G546" s="822" t="s">
        <v>3116</v>
      </c>
      <c r="H546" s="822" t="s">
        <v>329</v>
      </c>
      <c r="I546" s="822" t="s">
        <v>3117</v>
      </c>
      <c r="J546" s="822" t="s">
        <v>3118</v>
      </c>
      <c r="K546" s="822" t="s">
        <v>3119</v>
      </c>
      <c r="L546" s="825">
        <v>1561.8</v>
      </c>
      <c r="M546" s="825">
        <v>3123.6</v>
      </c>
      <c r="N546" s="822">
        <v>2</v>
      </c>
      <c r="O546" s="826">
        <v>1</v>
      </c>
      <c r="P546" s="825">
        <v>3123.6</v>
      </c>
      <c r="Q546" s="827">
        <v>1</v>
      </c>
      <c r="R546" s="822">
        <v>2</v>
      </c>
      <c r="S546" s="827">
        <v>1</v>
      </c>
      <c r="T546" s="826">
        <v>1</v>
      </c>
      <c r="U546" s="828">
        <v>1</v>
      </c>
    </row>
    <row r="547" spans="1:21" ht="14.45" customHeight="1" x14ac:dyDescent="0.2">
      <c r="A547" s="821">
        <v>7</v>
      </c>
      <c r="B547" s="822" t="s">
        <v>2407</v>
      </c>
      <c r="C547" s="822" t="s">
        <v>2413</v>
      </c>
      <c r="D547" s="823" t="s">
        <v>3782</v>
      </c>
      <c r="E547" s="824" t="s">
        <v>2428</v>
      </c>
      <c r="F547" s="822" t="s">
        <v>2408</v>
      </c>
      <c r="G547" s="822" t="s">
        <v>2604</v>
      </c>
      <c r="H547" s="822" t="s">
        <v>673</v>
      </c>
      <c r="I547" s="822" t="s">
        <v>2309</v>
      </c>
      <c r="J547" s="822" t="s">
        <v>2310</v>
      </c>
      <c r="K547" s="822" t="s">
        <v>2311</v>
      </c>
      <c r="L547" s="825">
        <v>70.48</v>
      </c>
      <c r="M547" s="825">
        <v>140.96</v>
      </c>
      <c r="N547" s="822">
        <v>2</v>
      </c>
      <c r="O547" s="826">
        <v>1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7</v>
      </c>
      <c r="B548" s="822" t="s">
        <v>2407</v>
      </c>
      <c r="C548" s="822" t="s">
        <v>2413</v>
      </c>
      <c r="D548" s="823" t="s">
        <v>3782</v>
      </c>
      <c r="E548" s="824" t="s">
        <v>2428</v>
      </c>
      <c r="F548" s="822" t="s">
        <v>2408</v>
      </c>
      <c r="G548" s="822" t="s">
        <v>3127</v>
      </c>
      <c r="H548" s="822" t="s">
        <v>329</v>
      </c>
      <c r="I548" s="822" t="s">
        <v>3336</v>
      </c>
      <c r="J548" s="822" t="s">
        <v>3337</v>
      </c>
      <c r="K548" s="822" t="s">
        <v>3338</v>
      </c>
      <c r="L548" s="825">
        <v>127</v>
      </c>
      <c r="M548" s="825">
        <v>1143</v>
      </c>
      <c r="N548" s="822">
        <v>9</v>
      </c>
      <c r="O548" s="826"/>
      <c r="P548" s="825">
        <v>1143</v>
      </c>
      <c r="Q548" s="827">
        <v>1</v>
      </c>
      <c r="R548" s="822">
        <v>9</v>
      </c>
      <c r="S548" s="827">
        <v>1</v>
      </c>
      <c r="T548" s="826"/>
      <c r="U548" s="828"/>
    </row>
    <row r="549" spans="1:21" ht="14.45" customHeight="1" x14ac:dyDescent="0.2">
      <c r="A549" s="821">
        <v>7</v>
      </c>
      <c r="B549" s="822" t="s">
        <v>2407</v>
      </c>
      <c r="C549" s="822" t="s">
        <v>2413</v>
      </c>
      <c r="D549" s="823" t="s">
        <v>3782</v>
      </c>
      <c r="E549" s="824" t="s">
        <v>2428</v>
      </c>
      <c r="F549" s="822" t="s">
        <v>2408</v>
      </c>
      <c r="G549" s="822" t="s">
        <v>3127</v>
      </c>
      <c r="H549" s="822" t="s">
        <v>329</v>
      </c>
      <c r="I549" s="822" t="s">
        <v>3128</v>
      </c>
      <c r="J549" s="822" t="s">
        <v>3129</v>
      </c>
      <c r="K549" s="822" t="s">
        <v>780</v>
      </c>
      <c r="L549" s="825">
        <v>208.18</v>
      </c>
      <c r="M549" s="825">
        <v>1873.6200000000001</v>
      </c>
      <c r="N549" s="822">
        <v>9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7</v>
      </c>
      <c r="B550" s="822" t="s">
        <v>2407</v>
      </c>
      <c r="C550" s="822" t="s">
        <v>2413</v>
      </c>
      <c r="D550" s="823" t="s">
        <v>3782</v>
      </c>
      <c r="E550" s="824" t="s">
        <v>2428</v>
      </c>
      <c r="F550" s="822" t="s">
        <v>2408</v>
      </c>
      <c r="G550" s="822" t="s">
        <v>3127</v>
      </c>
      <c r="H550" s="822" t="s">
        <v>329</v>
      </c>
      <c r="I550" s="822" t="s">
        <v>3339</v>
      </c>
      <c r="J550" s="822" t="s">
        <v>3337</v>
      </c>
      <c r="K550" s="822" t="s">
        <v>3340</v>
      </c>
      <c r="L550" s="825">
        <v>233.95</v>
      </c>
      <c r="M550" s="825">
        <v>2105.5499999999997</v>
      </c>
      <c r="N550" s="822">
        <v>9</v>
      </c>
      <c r="O550" s="826"/>
      <c r="P550" s="825">
        <v>2105.5499999999997</v>
      </c>
      <c r="Q550" s="827">
        <v>1</v>
      </c>
      <c r="R550" s="822">
        <v>9</v>
      </c>
      <c r="S550" s="827">
        <v>1</v>
      </c>
      <c r="T550" s="826"/>
      <c r="U550" s="828"/>
    </row>
    <row r="551" spans="1:21" ht="14.45" customHeight="1" x14ac:dyDescent="0.2">
      <c r="A551" s="821">
        <v>7</v>
      </c>
      <c r="B551" s="822" t="s">
        <v>2407</v>
      </c>
      <c r="C551" s="822" t="s">
        <v>2413</v>
      </c>
      <c r="D551" s="823" t="s">
        <v>3782</v>
      </c>
      <c r="E551" s="824" t="s">
        <v>2428</v>
      </c>
      <c r="F551" s="822" t="s">
        <v>2408</v>
      </c>
      <c r="G551" s="822" t="s">
        <v>3137</v>
      </c>
      <c r="H551" s="822" t="s">
        <v>673</v>
      </c>
      <c r="I551" s="822" t="s">
        <v>3147</v>
      </c>
      <c r="J551" s="822" t="s">
        <v>3148</v>
      </c>
      <c r="K551" s="822" t="s">
        <v>3140</v>
      </c>
      <c r="L551" s="825">
        <v>2038.93</v>
      </c>
      <c r="M551" s="825">
        <v>6116.79</v>
      </c>
      <c r="N551" s="822">
        <v>3</v>
      </c>
      <c r="O551" s="826"/>
      <c r="P551" s="825"/>
      <c r="Q551" s="827">
        <v>0</v>
      </c>
      <c r="R551" s="822"/>
      <c r="S551" s="827">
        <v>0</v>
      </c>
      <c r="T551" s="826"/>
      <c r="U551" s="828"/>
    </row>
    <row r="552" spans="1:21" ht="14.45" customHeight="1" x14ac:dyDescent="0.2">
      <c r="A552" s="821">
        <v>7</v>
      </c>
      <c r="B552" s="822" t="s">
        <v>2407</v>
      </c>
      <c r="C552" s="822" t="s">
        <v>2413</v>
      </c>
      <c r="D552" s="823" t="s">
        <v>3782</v>
      </c>
      <c r="E552" s="824" t="s">
        <v>2428</v>
      </c>
      <c r="F552" s="822" t="s">
        <v>2408</v>
      </c>
      <c r="G552" s="822" t="s">
        <v>3137</v>
      </c>
      <c r="H552" s="822" t="s">
        <v>673</v>
      </c>
      <c r="I552" s="822" t="s">
        <v>3149</v>
      </c>
      <c r="J552" s="822" t="s">
        <v>3148</v>
      </c>
      <c r="K552" s="822" t="s">
        <v>3144</v>
      </c>
      <c r="L552" s="825">
        <v>355.79</v>
      </c>
      <c r="M552" s="825">
        <v>355.79</v>
      </c>
      <c r="N552" s="822">
        <v>1</v>
      </c>
      <c r="O552" s="826">
        <v>1</v>
      </c>
      <c r="P552" s="825">
        <v>355.79</v>
      </c>
      <c r="Q552" s="827">
        <v>1</v>
      </c>
      <c r="R552" s="822">
        <v>1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7</v>
      </c>
      <c r="B553" s="822" t="s">
        <v>2407</v>
      </c>
      <c r="C553" s="822" t="s">
        <v>2413</v>
      </c>
      <c r="D553" s="823" t="s">
        <v>3782</v>
      </c>
      <c r="E553" s="824" t="s">
        <v>2428</v>
      </c>
      <c r="F553" s="822" t="s">
        <v>2408</v>
      </c>
      <c r="G553" s="822" t="s">
        <v>3137</v>
      </c>
      <c r="H553" s="822" t="s">
        <v>673</v>
      </c>
      <c r="I553" s="822" t="s">
        <v>3151</v>
      </c>
      <c r="J553" s="822" t="s">
        <v>3148</v>
      </c>
      <c r="K553" s="822" t="s">
        <v>3146</v>
      </c>
      <c r="L553" s="825">
        <v>1019.46</v>
      </c>
      <c r="M553" s="825">
        <v>1019.46</v>
      </c>
      <c r="N553" s="822">
        <v>1</v>
      </c>
      <c r="O553" s="826"/>
      <c r="P553" s="825"/>
      <c r="Q553" s="827">
        <v>0</v>
      </c>
      <c r="R553" s="822"/>
      <c r="S553" s="827">
        <v>0</v>
      </c>
      <c r="T553" s="826"/>
      <c r="U553" s="828"/>
    </row>
    <row r="554" spans="1:21" ht="14.45" customHeight="1" x14ac:dyDescent="0.2">
      <c r="A554" s="821">
        <v>7</v>
      </c>
      <c r="B554" s="822" t="s">
        <v>2407</v>
      </c>
      <c r="C554" s="822" t="s">
        <v>2413</v>
      </c>
      <c r="D554" s="823" t="s">
        <v>3782</v>
      </c>
      <c r="E554" s="824" t="s">
        <v>2428</v>
      </c>
      <c r="F554" s="822" t="s">
        <v>2408</v>
      </c>
      <c r="G554" s="822" t="s">
        <v>3137</v>
      </c>
      <c r="H554" s="822" t="s">
        <v>329</v>
      </c>
      <c r="I554" s="822" t="s">
        <v>3288</v>
      </c>
      <c r="J554" s="822" t="s">
        <v>3153</v>
      </c>
      <c r="K554" s="822" t="s">
        <v>3289</v>
      </c>
      <c r="L554" s="825">
        <v>88.95</v>
      </c>
      <c r="M554" s="825">
        <v>266.85000000000002</v>
      </c>
      <c r="N554" s="822">
        <v>3</v>
      </c>
      <c r="O554" s="826">
        <v>2</v>
      </c>
      <c r="P554" s="825">
        <v>177.9</v>
      </c>
      <c r="Q554" s="827">
        <v>0.66666666666666663</v>
      </c>
      <c r="R554" s="822">
        <v>2</v>
      </c>
      <c r="S554" s="827">
        <v>0.66666666666666663</v>
      </c>
      <c r="T554" s="826">
        <v>1</v>
      </c>
      <c r="U554" s="828">
        <v>0.5</v>
      </c>
    </row>
    <row r="555" spans="1:21" ht="14.45" customHeight="1" x14ac:dyDescent="0.2">
      <c r="A555" s="821">
        <v>7</v>
      </c>
      <c r="B555" s="822" t="s">
        <v>2407</v>
      </c>
      <c r="C555" s="822" t="s">
        <v>2413</v>
      </c>
      <c r="D555" s="823" t="s">
        <v>3782</v>
      </c>
      <c r="E555" s="824" t="s">
        <v>2428</v>
      </c>
      <c r="F555" s="822" t="s">
        <v>2408</v>
      </c>
      <c r="G555" s="822" t="s">
        <v>3155</v>
      </c>
      <c r="H555" s="822" t="s">
        <v>673</v>
      </c>
      <c r="I555" s="822" t="s">
        <v>2345</v>
      </c>
      <c r="J555" s="822" t="s">
        <v>1725</v>
      </c>
      <c r="K555" s="822" t="s">
        <v>1726</v>
      </c>
      <c r="L555" s="825">
        <v>1286.6199999999999</v>
      </c>
      <c r="M555" s="825">
        <v>6433.0999999999995</v>
      </c>
      <c r="N555" s="822">
        <v>5</v>
      </c>
      <c r="O555" s="826">
        <v>3</v>
      </c>
      <c r="P555" s="825">
        <v>2573.2399999999998</v>
      </c>
      <c r="Q555" s="827">
        <v>0.4</v>
      </c>
      <c r="R555" s="822">
        <v>2</v>
      </c>
      <c r="S555" s="827">
        <v>0.4</v>
      </c>
      <c r="T555" s="826">
        <v>2</v>
      </c>
      <c r="U555" s="828">
        <v>0.66666666666666663</v>
      </c>
    </row>
    <row r="556" spans="1:21" ht="14.45" customHeight="1" x14ac:dyDescent="0.2">
      <c r="A556" s="821">
        <v>7</v>
      </c>
      <c r="B556" s="822" t="s">
        <v>2407</v>
      </c>
      <c r="C556" s="822" t="s">
        <v>2413</v>
      </c>
      <c r="D556" s="823" t="s">
        <v>3782</v>
      </c>
      <c r="E556" s="824" t="s">
        <v>2428</v>
      </c>
      <c r="F556" s="822" t="s">
        <v>2408</v>
      </c>
      <c r="G556" s="822" t="s">
        <v>3155</v>
      </c>
      <c r="H556" s="822" t="s">
        <v>673</v>
      </c>
      <c r="I556" s="822" t="s">
        <v>2347</v>
      </c>
      <c r="J556" s="822" t="s">
        <v>1725</v>
      </c>
      <c r="K556" s="822" t="s">
        <v>2348</v>
      </c>
      <c r="L556" s="825">
        <v>677.17</v>
      </c>
      <c r="M556" s="825">
        <v>2031.5099999999998</v>
      </c>
      <c r="N556" s="822">
        <v>3</v>
      </c>
      <c r="O556" s="826"/>
      <c r="P556" s="825">
        <v>2031.5099999999998</v>
      </c>
      <c r="Q556" s="827">
        <v>1</v>
      </c>
      <c r="R556" s="822">
        <v>3</v>
      </c>
      <c r="S556" s="827">
        <v>1</v>
      </c>
      <c r="T556" s="826"/>
      <c r="U556" s="828"/>
    </row>
    <row r="557" spans="1:21" ht="14.45" customHeight="1" x14ac:dyDescent="0.2">
      <c r="A557" s="821">
        <v>7</v>
      </c>
      <c r="B557" s="822" t="s">
        <v>2407</v>
      </c>
      <c r="C557" s="822" t="s">
        <v>2413</v>
      </c>
      <c r="D557" s="823" t="s">
        <v>3782</v>
      </c>
      <c r="E557" s="824" t="s">
        <v>2428</v>
      </c>
      <c r="F557" s="822" t="s">
        <v>2408</v>
      </c>
      <c r="G557" s="822" t="s">
        <v>3155</v>
      </c>
      <c r="H557" s="822" t="s">
        <v>673</v>
      </c>
      <c r="I557" s="822" t="s">
        <v>2346</v>
      </c>
      <c r="J557" s="822" t="s">
        <v>1725</v>
      </c>
      <c r="K557" s="822" t="s">
        <v>1728</v>
      </c>
      <c r="L557" s="825">
        <v>2573.2199999999998</v>
      </c>
      <c r="M557" s="825">
        <v>7719.66</v>
      </c>
      <c r="N557" s="822">
        <v>3</v>
      </c>
      <c r="O557" s="826">
        <v>1.5</v>
      </c>
      <c r="P557" s="825">
        <v>2573.2199999999998</v>
      </c>
      <c r="Q557" s="827">
        <v>0.33333333333333331</v>
      </c>
      <c r="R557" s="822">
        <v>1</v>
      </c>
      <c r="S557" s="827">
        <v>0.33333333333333331</v>
      </c>
      <c r="T557" s="826">
        <v>1</v>
      </c>
      <c r="U557" s="828">
        <v>0.66666666666666663</v>
      </c>
    </row>
    <row r="558" spans="1:21" ht="14.45" customHeight="1" x14ac:dyDescent="0.2">
      <c r="A558" s="821">
        <v>7</v>
      </c>
      <c r="B558" s="822" t="s">
        <v>2407</v>
      </c>
      <c r="C558" s="822" t="s">
        <v>2413</v>
      </c>
      <c r="D558" s="823" t="s">
        <v>3782</v>
      </c>
      <c r="E558" s="824" t="s">
        <v>2428</v>
      </c>
      <c r="F558" s="822" t="s">
        <v>2408</v>
      </c>
      <c r="G558" s="822" t="s">
        <v>2841</v>
      </c>
      <c r="H558" s="822" t="s">
        <v>673</v>
      </c>
      <c r="I558" s="822" t="s">
        <v>2189</v>
      </c>
      <c r="J558" s="822" t="s">
        <v>700</v>
      </c>
      <c r="K558" s="822" t="s">
        <v>1133</v>
      </c>
      <c r="L558" s="825">
        <v>0</v>
      </c>
      <c r="M558" s="825">
        <v>0</v>
      </c>
      <c r="N558" s="822">
        <v>6</v>
      </c>
      <c r="O558" s="826">
        <v>2</v>
      </c>
      <c r="P558" s="825">
        <v>0</v>
      </c>
      <c r="Q558" s="827"/>
      <c r="R558" s="822">
        <v>6</v>
      </c>
      <c r="S558" s="827">
        <v>1</v>
      </c>
      <c r="T558" s="826">
        <v>2</v>
      </c>
      <c r="U558" s="828">
        <v>1</v>
      </c>
    </row>
    <row r="559" spans="1:21" ht="14.45" customHeight="1" x14ac:dyDescent="0.2">
      <c r="A559" s="821">
        <v>7</v>
      </c>
      <c r="B559" s="822" t="s">
        <v>2407</v>
      </c>
      <c r="C559" s="822" t="s">
        <v>2413</v>
      </c>
      <c r="D559" s="823" t="s">
        <v>3782</v>
      </c>
      <c r="E559" s="824" t="s">
        <v>2428</v>
      </c>
      <c r="F559" s="822" t="s">
        <v>2408</v>
      </c>
      <c r="G559" s="822" t="s">
        <v>3193</v>
      </c>
      <c r="H559" s="822" t="s">
        <v>329</v>
      </c>
      <c r="I559" s="822" t="s">
        <v>3203</v>
      </c>
      <c r="J559" s="822" t="s">
        <v>3195</v>
      </c>
      <c r="K559" s="822" t="s">
        <v>3204</v>
      </c>
      <c r="L559" s="825">
        <v>1274.33</v>
      </c>
      <c r="M559" s="825">
        <v>3822.99</v>
      </c>
      <c r="N559" s="822">
        <v>3</v>
      </c>
      <c r="O559" s="826">
        <v>1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7</v>
      </c>
      <c r="B560" s="822" t="s">
        <v>2407</v>
      </c>
      <c r="C560" s="822" t="s">
        <v>2413</v>
      </c>
      <c r="D560" s="823" t="s">
        <v>3782</v>
      </c>
      <c r="E560" s="824" t="s">
        <v>2428</v>
      </c>
      <c r="F560" s="822" t="s">
        <v>2408</v>
      </c>
      <c r="G560" s="822" t="s">
        <v>3205</v>
      </c>
      <c r="H560" s="822" t="s">
        <v>329</v>
      </c>
      <c r="I560" s="822" t="s">
        <v>3221</v>
      </c>
      <c r="J560" s="822" t="s">
        <v>3222</v>
      </c>
      <c r="K560" s="822" t="s">
        <v>3208</v>
      </c>
      <c r="L560" s="825">
        <v>150.26</v>
      </c>
      <c r="M560" s="825">
        <v>751.3</v>
      </c>
      <c r="N560" s="822">
        <v>5</v>
      </c>
      <c r="O560" s="826">
        <v>1</v>
      </c>
      <c r="P560" s="825">
        <v>751.3</v>
      </c>
      <c r="Q560" s="827">
        <v>1</v>
      </c>
      <c r="R560" s="822">
        <v>5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7</v>
      </c>
      <c r="B561" s="822" t="s">
        <v>2407</v>
      </c>
      <c r="C561" s="822" t="s">
        <v>2413</v>
      </c>
      <c r="D561" s="823" t="s">
        <v>3782</v>
      </c>
      <c r="E561" s="824" t="s">
        <v>2428</v>
      </c>
      <c r="F561" s="822" t="s">
        <v>2408</v>
      </c>
      <c r="G561" s="822" t="s">
        <v>2624</v>
      </c>
      <c r="H561" s="822" t="s">
        <v>329</v>
      </c>
      <c r="I561" s="822" t="s">
        <v>3226</v>
      </c>
      <c r="J561" s="822" t="s">
        <v>2626</v>
      </c>
      <c r="K561" s="822" t="s">
        <v>3227</v>
      </c>
      <c r="L561" s="825">
        <v>65.989999999999995</v>
      </c>
      <c r="M561" s="825">
        <v>65.989999999999995</v>
      </c>
      <c r="N561" s="822">
        <v>1</v>
      </c>
      <c r="O561" s="826">
        <v>1</v>
      </c>
      <c r="P561" s="825">
        <v>65.989999999999995</v>
      </c>
      <c r="Q561" s="827">
        <v>1</v>
      </c>
      <c r="R561" s="822">
        <v>1</v>
      </c>
      <c r="S561" s="827">
        <v>1</v>
      </c>
      <c r="T561" s="826">
        <v>1</v>
      </c>
      <c r="U561" s="828">
        <v>1</v>
      </c>
    </row>
    <row r="562" spans="1:21" ht="14.45" customHeight="1" x14ac:dyDescent="0.2">
      <c r="A562" s="821">
        <v>7</v>
      </c>
      <c r="B562" s="822" t="s">
        <v>2407</v>
      </c>
      <c r="C562" s="822" t="s">
        <v>2413</v>
      </c>
      <c r="D562" s="823" t="s">
        <v>3782</v>
      </c>
      <c r="E562" s="824" t="s">
        <v>2428</v>
      </c>
      <c r="F562" s="822" t="s">
        <v>2408</v>
      </c>
      <c r="G562" s="822" t="s">
        <v>3228</v>
      </c>
      <c r="H562" s="822" t="s">
        <v>673</v>
      </c>
      <c r="I562" s="822" t="s">
        <v>3341</v>
      </c>
      <c r="J562" s="822" t="s">
        <v>2372</v>
      </c>
      <c r="K562" s="822" t="s">
        <v>3230</v>
      </c>
      <c r="L562" s="825">
        <v>80.53</v>
      </c>
      <c r="M562" s="825">
        <v>241.59</v>
      </c>
      <c r="N562" s="822">
        <v>3</v>
      </c>
      <c r="O562" s="826">
        <v>1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7</v>
      </c>
      <c r="B563" s="822" t="s">
        <v>2407</v>
      </c>
      <c r="C563" s="822" t="s">
        <v>2413</v>
      </c>
      <c r="D563" s="823" t="s">
        <v>3782</v>
      </c>
      <c r="E563" s="824" t="s">
        <v>2428</v>
      </c>
      <c r="F563" s="822" t="s">
        <v>2408</v>
      </c>
      <c r="G563" s="822" t="s">
        <v>2640</v>
      </c>
      <c r="H563" s="822" t="s">
        <v>329</v>
      </c>
      <c r="I563" s="822" t="s">
        <v>3236</v>
      </c>
      <c r="J563" s="822" t="s">
        <v>2642</v>
      </c>
      <c r="K563" s="822" t="s">
        <v>3237</v>
      </c>
      <c r="L563" s="825">
        <v>99.94</v>
      </c>
      <c r="M563" s="825">
        <v>99.94</v>
      </c>
      <c r="N563" s="822">
        <v>1</v>
      </c>
      <c r="O563" s="826">
        <v>1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7</v>
      </c>
      <c r="B564" s="822" t="s">
        <v>2407</v>
      </c>
      <c r="C564" s="822" t="s">
        <v>2413</v>
      </c>
      <c r="D564" s="823" t="s">
        <v>3782</v>
      </c>
      <c r="E564" s="824" t="s">
        <v>2428</v>
      </c>
      <c r="F564" s="822" t="s">
        <v>2408</v>
      </c>
      <c r="G564" s="822" t="s">
        <v>2640</v>
      </c>
      <c r="H564" s="822" t="s">
        <v>329</v>
      </c>
      <c r="I564" s="822" t="s">
        <v>2879</v>
      </c>
      <c r="J564" s="822" t="s">
        <v>1312</v>
      </c>
      <c r="K564" s="822" t="s">
        <v>2880</v>
      </c>
      <c r="L564" s="825">
        <v>50.32</v>
      </c>
      <c r="M564" s="825">
        <v>150.96</v>
      </c>
      <c r="N564" s="822">
        <v>3</v>
      </c>
      <c r="O564" s="826">
        <v>1</v>
      </c>
      <c r="P564" s="825">
        <v>100.64</v>
      </c>
      <c r="Q564" s="827">
        <v>0.66666666666666663</v>
      </c>
      <c r="R564" s="822">
        <v>2</v>
      </c>
      <c r="S564" s="827">
        <v>0.66666666666666663</v>
      </c>
      <c r="T564" s="826"/>
      <c r="U564" s="828">
        <v>0</v>
      </c>
    </row>
    <row r="565" spans="1:21" ht="14.45" customHeight="1" x14ac:dyDescent="0.2">
      <c r="A565" s="821">
        <v>7</v>
      </c>
      <c r="B565" s="822" t="s">
        <v>2407</v>
      </c>
      <c r="C565" s="822" t="s">
        <v>2413</v>
      </c>
      <c r="D565" s="823" t="s">
        <v>3782</v>
      </c>
      <c r="E565" s="824" t="s">
        <v>2428</v>
      </c>
      <c r="F565" s="822" t="s">
        <v>2408</v>
      </c>
      <c r="G565" s="822" t="s">
        <v>2852</v>
      </c>
      <c r="H565" s="822" t="s">
        <v>329</v>
      </c>
      <c r="I565" s="822" t="s">
        <v>3246</v>
      </c>
      <c r="J565" s="822" t="s">
        <v>1772</v>
      </c>
      <c r="K565" s="822" t="s">
        <v>3247</v>
      </c>
      <c r="L565" s="825">
        <v>65.36</v>
      </c>
      <c r="M565" s="825">
        <v>130.72</v>
      </c>
      <c r="N565" s="822">
        <v>2</v>
      </c>
      <c r="O565" s="826">
        <v>1</v>
      </c>
      <c r="P565" s="825">
        <v>130.72</v>
      </c>
      <c r="Q565" s="827">
        <v>1</v>
      </c>
      <c r="R565" s="822">
        <v>2</v>
      </c>
      <c r="S565" s="827">
        <v>1</v>
      </c>
      <c r="T565" s="826">
        <v>1</v>
      </c>
      <c r="U565" s="828">
        <v>1</v>
      </c>
    </row>
    <row r="566" spans="1:21" ht="14.45" customHeight="1" x14ac:dyDescent="0.2">
      <c r="A566" s="821">
        <v>7</v>
      </c>
      <c r="B566" s="822" t="s">
        <v>2407</v>
      </c>
      <c r="C566" s="822" t="s">
        <v>2413</v>
      </c>
      <c r="D566" s="823" t="s">
        <v>3782</v>
      </c>
      <c r="E566" s="824" t="s">
        <v>2429</v>
      </c>
      <c r="F566" s="822" t="s">
        <v>2408</v>
      </c>
      <c r="G566" s="822" t="s">
        <v>2478</v>
      </c>
      <c r="H566" s="822" t="s">
        <v>329</v>
      </c>
      <c r="I566" s="822" t="s">
        <v>2479</v>
      </c>
      <c r="J566" s="822" t="s">
        <v>2480</v>
      </c>
      <c r="K566" s="822" t="s">
        <v>2481</v>
      </c>
      <c r="L566" s="825">
        <v>70.48</v>
      </c>
      <c r="M566" s="825">
        <v>2889.6800000000003</v>
      </c>
      <c r="N566" s="822">
        <v>41</v>
      </c>
      <c r="O566" s="826">
        <v>10.5</v>
      </c>
      <c r="P566" s="825">
        <v>1339.1200000000001</v>
      </c>
      <c r="Q566" s="827">
        <v>0.46341463414634143</v>
      </c>
      <c r="R566" s="822">
        <v>19</v>
      </c>
      <c r="S566" s="827">
        <v>0.46341463414634149</v>
      </c>
      <c r="T566" s="826">
        <v>5.5</v>
      </c>
      <c r="U566" s="828">
        <v>0.52380952380952384</v>
      </c>
    </row>
    <row r="567" spans="1:21" ht="14.45" customHeight="1" x14ac:dyDescent="0.2">
      <c r="A567" s="821">
        <v>7</v>
      </c>
      <c r="B567" s="822" t="s">
        <v>2407</v>
      </c>
      <c r="C567" s="822" t="s">
        <v>2413</v>
      </c>
      <c r="D567" s="823" t="s">
        <v>3782</v>
      </c>
      <c r="E567" s="824" t="s">
        <v>2429</v>
      </c>
      <c r="F567" s="822" t="s">
        <v>2408</v>
      </c>
      <c r="G567" s="822" t="s">
        <v>2545</v>
      </c>
      <c r="H567" s="822" t="s">
        <v>673</v>
      </c>
      <c r="I567" s="822" t="s">
        <v>2223</v>
      </c>
      <c r="J567" s="822" t="s">
        <v>2221</v>
      </c>
      <c r="K567" s="822" t="s">
        <v>2224</v>
      </c>
      <c r="L567" s="825">
        <v>11.71</v>
      </c>
      <c r="M567" s="825">
        <v>35.130000000000003</v>
      </c>
      <c r="N567" s="822">
        <v>3</v>
      </c>
      <c r="O567" s="826">
        <v>2</v>
      </c>
      <c r="P567" s="825">
        <v>35.130000000000003</v>
      </c>
      <c r="Q567" s="827">
        <v>1</v>
      </c>
      <c r="R567" s="822">
        <v>3</v>
      </c>
      <c r="S567" s="827">
        <v>1</v>
      </c>
      <c r="T567" s="826">
        <v>2</v>
      </c>
      <c r="U567" s="828">
        <v>1</v>
      </c>
    </row>
    <row r="568" spans="1:21" ht="14.45" customHeight="1" x14ac:dyDescent="0.2">
      <c r="A568" s="821">
        <v>7</v>
      </c>
      <c r="B568" s="822" t="s">
        <v>2407</v>
      </c>
      <c r="C568" s="822" t="s">
        <v>2413</v>
      </c>
      <c r="D568" s="823" t="s">
        <v>3782</v>
      </c>
      <c r="E568" s="824" t="s">
        <v>2429</v>
      </c>
      <c r="F568" s="822" t="s">
        <v>2408</v>
      </c>
      <c r="G568" s="822" t="s">
        <v>3036</v>
      </c>
      <c r="H568" s="822" t="s">
        <v>329</v>
      </c>
      <c r="I568" s="822" t="s">
        <v>3037</v>
      </c>
      <c r="J568" s="822" t="s">
        <v>3038</v>
      </c>
      <c r="K568" s="822" t="s">
        <v>3039</v>
      </c>
      <c r="L568" s="825">
        <v>51.43</v>
      </c>
      <c r="M568" s="825">
        <v>977.17000000000007</v>
      </c>
      <c r="N568" s="822">
        <v>19</v>
      </c>
      <c r="O568" s="826">
        <v>6.5</v>
      </c>
      <c r="P568" s="825">
        <v>205.72</v>
      </c>
      <c r="Q568" s="827">
        <v>0.21052631578947367</v>
      </c>
      <c r="R568" s="822">
        <v>4</v>
      </c>
      <c r="S568" s="827">
        <v>0.21052631578947367</v>
      </c>
      <c r="T568" s="826">
        <v>1</v>
      </c>
      <c r="U568" s="828">
        <v>0.15384615384615385</v>
      </c>
    </row>
    <row r="569" spans="1:21" ht="14.45" customHeight="1" x14ac:dyDescent="0.2">
      <c r="A569" s="821">
        <v>7</v>
      </c>
      <c r="B569" s="822" t="s">
        <v>2407</v>
      </c>
      <c r="C569" s="822" t="s">
        <v>2413</v>
      </c>
      <c r="D569" s="823" t="s">
        <v>3782</v>
      </c>
      <c r="E569" s="824" t="s">
        <v>2429</v>
      </c>
      <c r="F569" s="822" t="s">
        <v>2408</v>
      </c>
      <c r="G569" s="822" t="s">
        <v>3049</v>
      </c>
      <c r="H569" s="822" t="s">
        <v>673</v>
      </c>
      <c r="I569" s="822" t="s">
        <v>2330</v>
      </c>
      <c r="J569" s="822" t="s">
        <v>2331</v>
      </c>
      <c r="K569" s="822" t="s">
        <v>2332</v>
      </c>
      <c r="L569" s="825">
        <v>754.04</v>
      </c>
      <c r="M569" s="825">
        <v>27145.440000000002</v>
      </c>
      <c r="N569" s="822">
        <v>36</v>
      </c>
      <c r="O569" s="826">
        <v>9</v>
      </c>
      <c r="P569" s="825">
        <v>22621.200000000004</v>
      </c>
      <c r="Q569" s="827">
        <v>0.83333333333333337</v>
      </c>
      <c r="R569" s="822">
        <v>30</v>
      </c>
      <c r="S569" s="827">
        <v>0.83333333333333337</v>
      </c>
      <c r="T569" s="826">
        <v>8</v>
      </c>
      <c r="U569" s="828">
        <v>0.88888888888888884</v>
      </c>
    </row>
    <row r="570" spans="1:21" ht="14.45" customHeight="1" x14ac:dyDescent="0.2">
      <c r="A570" s="821">
        <v>7</v>
      </c>
      <c r="B570" s="822" t="s">
        <v>2407</v>
      </c>
      <c r="C570" s="822" t="s">
        <v>2413</v>
      </c>
      <c r="D570" s="823" t="s">
        <v>3782</v>
      </c>
      <c r="E570" s="824" t="s">
        <v>2429</v>
      </c>
      <c r="F570" s="822" t="s">
        <v>2408</v>
      </c>
      <c r="G570" s="822" t="s">
        <v>3049</v>
      </c>
      <c r="H570" s="822" t="s">
        <v>673</v>
      </c>
      <c r="I570" s="822" t="s">
        <v>2330</v>
      </c>
      <c r="J570" s="822" t="s">
        <v>2331</v>
      </c>
      <c r="K570" s="822" t="s">
        <v>2332</v>
      </c>
      <c r="L570" s="825">
        <v>505.86</v>
      </c>
      <c r="M570" s="825">
        <v>2023.44</v>
      </c>
      <c r="N570" s="822">
        <v>4</v>
      </c>
      <c r="O570" s="826">
        <v>1</v>
      </c>
      <c r="P570" s="825">
        <v>2023.44</v>
      </c>
      <c r="Q570" s="827">
        <v>1</v>
      </c>
      <c r="R570" s="822">
        <v>4</v>
      </c>
      <c r="S570" s="827">
        <v>1</v>
      </c>
      <c r="T570" s="826">
        <v>1</v>
      </c>
      <c r="U570" s="828">
        <v>1</v>
      </c>
    </row>
    <row r="571" spans="1:21" ht="14.45" customHeight="1" x14ac:dyDescent="0.2">
      <c r="A571" s="821">
        <v>7</v>
      </c>
      <c r="B571" s="822" t="s">
        <v>2407</v>
      </c>
      <c r="C571" s="822" t="s">
        <v>2413</v>
      </c>
      <c r="D571" s="823" t="s">
        <v>3782</v>
      </c>
      <c r="E571" s="824" t="s">
        <v>2429</v>
      </c>
      <c r="F571" s="822" t="s">
        <v>2408</v>
      </c>
      <c r="G571" s="822" t="s">
        <v>3049</v>
      </c>
      <c r="H571" s="822" t="s">
        <v>673</v>
      </c>
      <c r="I571" s="822" t="s">
        <v>2333</v>
      </c>
      <c r="J571" s="822" t="s">
        <v>2331</v>
      </c>
      <c r="K571" s="822" t="s">
        <v>2334</v>
      </c>
      <c r="L571" s="825">
        <v>1131.06</v>
      </c>
      <c r="M571" s="825">
        <v>6786.36</v>
      </c>
      <c r="N571" s="822">
        <v>6</v>
      </c>
      <c r="O571" s="826">
        <v>1</v>
      </c>
      <c r="P571" s="825">
        <v>6786.36</v>
      </c>
      <c r="Q571" s="827">
        <v>1</v>
      </c>
      <c r="R571" s="822">
        <v>6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7</v>
      </c>
      <c r="B572" s="822" t="s">
        <v>2407</v>
      </c>
      <c r="C572" s="822" t="s">
        <v>2413</v>
      </c>
      <c r="D572" s="823" t="s">
        <v>3782</v>
      </c>
      <c r="E572" s="824" t="s">
        <v>2429</v>
      </c>
      <c r="F572" s="822" t="s">
        <v>2408</v>
      </c>
      <c r="G572" s="822" t="s">
        <v>3049</v>
      </c>
      <c r="H572" s="822" t="s">
        <v>673</v>
      </c>
      <c r="I572" s="822" t="s">
        <v>2333</v>
      </c>
      <c r="J572" s="822" t="s">
        <v>2331</v>
      </c>
      <c r="K572" s="822" t="s">
        <v>2334</v>
      </c>
      <c r="L572" s="825">
        <v>758.79</v>
      </c>
      <c r="M572" s="825">
        <v>10623.06</v>
      </c>
      <c r="N572" s="822">
        <v>14</v>
      </c>
      <c r="O572" s="826">
        <v>3</v>
      </c>
      <c r="P572" s="825">
        <v>9105.48</v>
      </c>
      <c r="Q572" s="827">
        <v>0.8571428571428571</v>
      </c>
      <c r="R572" s="822">
        <v>12</v>
      </c>
      <c r="S572" s="827">
        <v>0.8571428571428571</v>
      </c>
      <c r="T572" s="826">
        <v>2</v>
      </c>
      <c r="U572" s="828">
        <v>0.66666666666666663</v>
      </c>
    </row>
    <row r="573" spans="1:21" ht="14.45" customHeight="1" x14ac:dyDescent="0.2">
      <c r="A573" s="821">
        <v>7</v>
      </c>
      <c r="B573" s="822" t="s">
        <v>2407</v>
      </c>
      <c r="C573" s="822" t="s">
        <v>2413</v>
      </c>
      <c r="D573" s="823" t="s">
        <v>3782</v>
      </c>
      <c r="E573" s="824" t="s">
        <v>2429</v>
      </c>
      <c r="F573" s="822" t="s">
        <v>2408</v>
      </c>
      <c r="G573" s="822" t="s">
        <v>3049</v>
      </c>
      <c r="H573" s="822" t="s">
        <v>673</v>
      </c>
      <c r="I573" s="822" t="s">
        <v>3050</v>
      </c>
      <c r="J573" s="822" t="s">
        <v>2331</v>
      </c>
      <c r="K573" s="822" t="s">
        <v>3051</v>
      </c>
      <c r="L573" s="825">
        <v>1508.08</v>
      </c>
      <c r="M573" s="825">
        <v>49766.64</v>
      </c>
      <c r="N573" s="822">
        <v>33</v>
      </c>
      <c r="O573" s="826">
        <v>7</v>
      </c>
      <c r="P573" s="825">
        <v>22621.199999999997</v>
      </c>
      <c r="Q573" s="827">
        <v>0.45454545454545447</v>
      </c>
      <c r="R573" s="822">
        <v>15</v>
      </c>
      <c r="S573" s="827">
        <v>0.45454545454545453</v>
      </c>
      <c r="T573" s="826">
        <v>4</v>
      </c>
      <c r="U573" s="828">
        <v>0.5714285714285714</v>
      </c>
    </row>
    <row r="574" spans="1:21" ht="14.45" customHeight="1" x14ac:dyDescent="0.2">
      <c r="A574" s="821">
        <v>7</v>
      </c>
      <c r="B574" s="822" t="s">
        <v>2407</v>
      </c>
      <c r="C574" s="822" t="s">
        <v>2413</v>
      </c>
      <c r="D574" s="823" t="s">
        <v>3782</v>
      </c>
      <c r="E574" s="824" t="s">
        <v>2429</v>
      </c>
      <c r="F574" s="822" t="s">
        <v>2408</v>
      </c>
      <c r="G574" s="822" t="s">
        <v>3049</v>
      </c>
      <c r="H574" s="822" t="s">
        <v>329</v>
      </c>
      <c r="I574" s="822" t="s">
        <v>3334</v>
      </c>
      <c r="J574" s="822" t="s">
        <v>3335</v>
      </c>
      <c r="K574" s="822" t="s">
        <v>2332</v>
      </c>
      <c r="L574" s="825">
        <v>646.32000000000005</v>
      </c>
      <c r="M574" s="825">
        <v>7755.84</v>
      </c>
      <c r="N574" s="822">
        <v>12</v>
      </c>
      <c r="O574" s="826">
        <v>2</v>
      </c>
      <c r="P574" s="825">
        <v>3877.92</v>
      </c>
      <c r="Q574" s="827">
        <v>0.5</v>
      </c>
      <c r="R574" s="822">
        <v>6</v>
      </c>
      <c r="S574" s="827">
        <v>0.5</v>
      </c>
      <c r="T574" s="826">
        <v>1</v>
      </c>
      <c r="U574" s="828">
        <v>0.5</v>
      </c>
    </row>
    <row r="575" spans="1:21" ht="14.45" customHeight="1" x14ac:dyDescent="0.2">
      <c r="A575" s="821">
        <v>7</v>
      </c>
      <c r="B575" s="822" t="s">
        <v>2407</v>
      </c>
      <c r="C575" s="822" t="s">
        <v>2413</v>
      </c>
      <c r="D575" s="823" t="s">
        <v>3782</v>
      </c>
      <c r="E575" s="824" t="s">
        <v>2429</v>
      </c>
      <c r="F575" s="822" t="s">
        <v>2408</v>
      </c>
      <c r="G575" s="822" t="s">
        <v>3049</v>
      </c>
      <c r="H575" s="822" t="s">
        <v>329</v>
      </c>
      <c r="I575" s="822" t="s">
        <v>3342</v>
      </c>
      <c r="J575" s="822" t="s">
        <v>3343</v>
      </c>
      <c r="K575" s="822" t="s">
        <v>3051</v>
      </c>
      <c r="L575" s="825">
        <v>1508.08</v>
      </c>
      <c r="M575" s="825">
        <v>9048.48</v>
      </c>
      <c r="N575" s="822">
        <v>6</v>
      </c>
      <c r="O575" s="826">
        <v>1</v>
      </c>
      <c r="P575" s="825">
        <v>9048.48</v>
      </c>
      <c r="Q575" s="827">
        <v>1</v>
      </c>
      <c r="R575" s="822">
        <v>6</v>
      </c>
      <c r="S575" s="827">
        <v>1</v>
      </c>
      <c r="T575" s="826">
        <v>1</v>
      </c>
      <c r="U575" s="828">
        <v>1</v>
      </c>
    </row>
    <row r="576" spans="1:21" ht="14.45" customHeight="1" x14ac:dyDescent="0.2">
      <c r="A576" s="821">
        <v>7</v>
      </c>
      <c r="B576" s="822" t="s">
        <v>2407</v>
      </c>
      <c r="C576" s="822" t="s">
        <v>2413</v>
      </c>
      <c r="D576" s="823" t="s">
        <v>3782</v>
      </c>
      <c r="E576" s="824" t="s">
        <v>2429</v>
      </c>
      <c r="F576" s="822" t="s">
        <v>2408</v>
      </c>
      <c r="G576" s="822" t="s">
        <v>2559</v>
      </c>
      <c r="H576" s="822" t="s">
        <v>329</v>
      </c>
      <c r="I576" s="822" t="s">
        <v>2859</v>
      </c>
      <c r="J576" s="822" t="s">
        <v>818</v>
      </c>
      <c r="K576" s="822" t="s">
        <v>780</v>
      </c>
      <c r="L576" s="825">
        <v>65.989999999999995</v>
      </c>
      <c r="M576" s="825">
        <v>8380.73</v>
      </c>
      <c r="N576" s="822">
        <v>127</v>
      </c>
      <c r="O576" s="826">
        <v>37.5</v>
      </c>
      <c r="P576" s="825">
        <v>6203.0599999999986</v>
      </c>
      <c r="Q576" s="827">
        <v>0.74015748031496054</v>
      </c>
      <c r="R576" s="822">
        <v>94</v>
      </c>
      <c r="S576" s="827">
        <v>0.74015748031496065</v>
      </c>
      <c r="T576" s="826">
        <v>30</v>
      </c>
      <c r="U576" s="828">
        <v>0.8</v>
      </c>
    </row>
    <row r="577" spans="1:21" ht="14.45" customHeight="1" x14ac:dyDescent="0.2">
      <c r="A577" s="821">
        <v>7</v>
      </c>
      <c r="B577" s="822" t="s">
        <v>2407</v>
      </c>
      <c r="C577" s="822" t="s">
        <v>2413</v>
      </c>
      <c r="D577" s="823" t="s">
        <v>3782</v>
      </c>
      <c r="E577" s="824" t="s">
        <v>2429</v>
      </c>
      <c r="F577" s="822" t="s">
        <v>2408</v>
      </c>
      <c r="G577" s="822" t="s">
        <v>2559</v>
      </c>
      <c r="H577" s="822" t="s">
        <v>329</v>
      </c>
      <c r="I577" s="822" t="s">
        <v>2560</v>
      </c>
      <c r="J577" s="822" t="s">
        <v>818</v>
      </c>
      <c r="K577" s="822" t="s">
        <v>1583</v>
      </c>
      <c r="L577" s="825">
        <v>132</v>
      </c>
      <c r="M577" s="825">
        <v>2376</v>
      </c>
      <c r="N577" s="822">
        <v>18</v>
      </c>
      <c r="O577" s="826">
        <v>4.5</v>
      </c>
      <c r="P577" s="825">
        <v>1980</v>
      </c>
      <c r="Q577" s="827">
        <v>0.83333333333333337</v>
      </c>
      <c r="R577" s="822">
        <v>15</v>
      </c>
      <c r="S577" s="827">
        <v>0.83333333333333337</v>
      </c>
      <c r="T577" s="826">
        <v>4</v>
      </c>
      <c r="U577" s="828">
        <v>0.88888888888888884</v>
      </c>
    </row>
    <row r="578" spans="1:21" ht="14.45" customHeight="1" x14ac:dyDescent="0.2">
      <c r="A578" s="821">
        <v>7</v>
      </c>
      <c r="B578" s="822" t="s">
        <v>2407</v>
      </c>
      <c r="C578" s="822" t="s">
        <v>2413</v>
      </c>
      <c r="D578" s="823" t="s">
        <v>3782</v>
      </c>
      <c r="E578" s="824" t="s">
        <v>2429</v>
      </c>
      <c r="F578" s="822" t="s">
        <v>2408</v>
      </c>
      <c r="G578" s="822" t="s">
        <v>2703</v>
      </c>
      <c r="H578" s="822" t="s">
        <v>329</v>
      </c>
      <c r="I578" s="822" t="s">
        <v>3055</v>
      </c>
      <c r="J578" s="822" t="s">
        <v>2705</v>
      </c>
      <c r="K578" s="822" t="s">
        <v>3056</v>
      </c>
      <c r="L578" s="825">
        <v>150.26</v>
      </c>
      <c r="M578" s="825">
        <v>1502.6</v>
      </c>
      <c r="N578" s="822">
        <v>10</v>
      </c>
      <c r="O578" s="826">
        <v>3</v>
      </c>
      <c r="P578" s="825">
        <v>450.78</v>
      </c>
      <c r="Q578" s="827">
        <v>0.3</v>
      </c>
      <c r="R578" s="822">
        <v>3</v>
      </c>
      <c r="S578" s="827">
        <v>0.3</v>
      </c>
      <c r="T578" s="826">
        <v>1</v>
      </c>
      <c r="U578" s="828">
        <v>0.33333333333333331</v>
      </c>
    </row>
    <row r="579" spans="1:21" ht="14.45" customHeight="1" x14ac:dyDescent="0.2">
      <c r="A579" s="821">
        <v>7</v>
      </c>
      <c r="B579" s="822" t="s">
        <v>2407</v>
      </c>
      <c r="C579" s="822" t="s">
        <v>2413</v>
      </c>
      <c r="D579" s="823" t="s">
        <v>3782</v>
      </c>
      <c r="E579" s="824" t="s">
        <v>2429</v>
      </c>
      <c r="F579" s="822" t="s">
        <v>2408</v>
      </c>
      <c r="G579" s="822" t="s">
        <v>2566</v>
      </c>
      <c r="H579" s="822" t="s">
        <v>329</v>
      </c>
      <c r="I579" s="822" t="s">
        <v>2567</v>
      </c>
      <c r="J579" s="822" t="s">
        <v>1736</v>
      </c>
      <c r="K579" s="822" t="s">
        <v>2568</v>
      </c>
      <c r="L579" s="825">
        <v>24.68</v>
      </c>
      <c r="M579" s="825">
        <v>3035.639999999999</v>
      </c>
      <c r="N579" s="822">
        <v>123</v>
      </c>
      <c r="O579" s="826">
        <v>37</v>
      </c>
      <c r="P579" s="825">
        <v>2073.1199999999994</v>
      </c>
      <c r="Q579" s="827">
        <v>0.68292682926829273</v>
      </c>
      <c r="R579" s="822">
        <v>84</v>
      </c>
      <c r="S579" s="827">
        <v>0.68292682926829273</v>
      </c>
      <c r="T579" s="826">
        <v>27.5</v>
      </c>
      <c r="U579" s="828">
        <v>0.7432432432432432</v>
      </c>
    </row>
    <row r="580" spans="1:21" ht="14.45" customHeight="1" x14ac:dyDescent="0.2">
      <c r="A580" s="821">
        <v>7</v>
      </c>
      <c r="B580" s="822" t="s">
        <v>2407</v>
      </c>
      <c r="C580" s="822" t="s">
        <v>2413</v>
      </c>
      <c r="D580" s="823" t="s">
        <v>3782</v>
      </c>
      <c r="E580" s="824" t="s">
        <v>2429</v>
      </c>
      <c r="F580" s="822" t="s">
        <v>2408</v>
      </c>
      <c r="G580" s="822" t="s">
        <v>2566</v>
      </c>
      <c r="H580" s="822" t="s">
        <v>329</v>
      </c>
      <c r="I580" s="822" t="s">
        <v>3057</v>
      </c>
      <c r="J580" s="822" t="s">
        <v>1736</v>
      </c>
      <c r="K580" s="822" t="s">
        <v>3058</v>
      </c>
      <c r="L580" s="825">
        <v>74.06</v>
      </c>
      <c r="M580" s="825">
        <v>962.7800000000002</v>
      </c>
      <c r="N580" s="822">
        <v>13</v>
      </c>
      <c r="O580" s="826">
        <v>4</v>
      </c>
      <c r="P580" s="825">
        <v>740.60000000000014</v>
      </c>
      <c r="Q580" s="827">
        <v>0.76923076923076916</v>
      </c>
      <c r="R580" s="822">
        <v>10</v>
      </c>
      <c r="S580" s="827">
        <v>0.76923076923076927</v>
      </c>
      <c r="T580" s="826">
        <v>3.5</v>
      </c>
      <c r="U580" s="828">
        <v>0.875</v>
      </c>
    </row>
    <row r="581" spans="1:21" ht="14.45" customHeight="1" x14ac:dyDescent="0.2">
      <c r="A581" s="821">
        <v>7</v>
      </c>
      <c r="B581" s="822" t="s">
        <v>2407</v>
      </c>
      <c r="C581" s="822" t="s">
        <v>2413</v>
      </c>
      <c r="D581" s="823" t="s">
        <v>3782</v>
      </c>
      <c r="E581" s="824" t="s">
        <v>2429</v>
      </c>
      <c r="F581" s="822" t="s">
        <v>2408</v>
      </c>
      <c r="G581" s="822" t="s">
        <v>3059</v>
      </c>
      <c r="H581" s="822" t="s">
        <v>329</v>
      </c>
      <c r="I581" s="822" t="s">
        <v>3060</v>
      </c>
      <c r="J581" s="822" t="s">
        <v>3061</v>
      </c>
      <c r="K581" s="822" t="s">
        <v>3062</v>
      </c>
      <c r="L581" s="825">
        <v>561.76</v>
      </c>
      <c r="M581" s="825">
        <v>14044</v>
      </c>
      <c r="N581" s="822">
        <v>25</v>
      </c>
      <c r="O581" s="826">
        <v>7</v>
      </c>
      <c r="P581" s="825">
        <v>8988.16</v>
      </c>
      <c r="Q581" s="827">
        <v>0.64</v>
      </c>
      <c r="R581" s="822">
        <v>16</v>
      </c>
      <c r="S581" s="827">
        <v>0.64</v>
      </c>
      <c r="T581" s="826">
        <v>5</v>
      </c>
      <c r="U581" s="828">
        <v>0.7142857142857143</v>
      </c>
    </row>
    <row r="582" spans="1:21" ht="14.45" customHeight="1" x14ac:dyDescent="0.2">
      <c r="A582" s="821">
        <v>7</v>
      </c>
      <c r="B582" s="822" t="s">
        <v>2407</v>
      </c>
      <c r="C582" s="822" t="s">
        <v>2413</v>
      </c>
      <c r="D582" s="823" t="s">
        <v>3782</v>
      </c>
      <c r="E582" s="824" t="s">
        <v>2429</v>
      </c>
      <c r="F582" s="822" t="s">
        <v>2408</v>
      </c>
      <c r="G582" s="822" t="s">
        <v>3065</v>
      </c>
      <c r="H582" s="822" t="s">
        <v>673</v>
      </c>
      <c r="I582" s="822" t="s">
        <v>3344</v>
      </c>
      <c r="J582" s="822" t="s">
        <v>2325</v>
      </c>
      <c r="K582" s="822" t="s">
        <v>3345</v>
      </c>
      <c r="L582" s="825">
        <v>232.68</v>
      </c>
      <c r="M582" s="825">
        <v>9772.56</v>
      </c>
      <c r="N582" s="822">
        <v>42</v>
      </c>
      <c r="O582" s="826">
        <v>7</v>
      </c>
      <c r="P582" s="825">
        <v>9772.56</v>
      </c>
      <c r="Q582" s="827">
        <v>1</v>
      </c>
      <c r="R582" s="822">
        <v>42</v>
      </c>
      <c r="S582" s="827">
        <v>1</v>
      </c>
      <c r="T582" s="826">
        <v>7</v>
      </c>
      <c r="U582" s="828">
        <v>1</v>
      </c>
    </row>
    <row r="583" spans="1:21" ht="14.45" customHeight="1" x14ac:dyDescent="0.2">
      <c r="A583" s="821">
        <v>7</v>
      </c>
      <c r="B583" s="822" t="s">
        <v>2407</v>
      </c>
      <c r="C583" s="822" t="s">
        <v>2413</v>
      </c>
      <c r="D583" s="823" t="s">
        <v>3782</v>
      </c>
      <c r="E583" s="824" t="s">
        <v>2429</v>
      </c>
      <c r="F583" s="822" t="s">
        <v>2408</v>
      </c>
      <c r="G583" s="822" t="s">
        <v>3065</v>
      </c>
      <c r="H583" s="822" t="s">
        <v>673</v>
      </c>
      <c r="I583" s="822" t="s">
        <v>3344</v>
      </c>
      <c r="J583" s="822" t="s">
        <v>2325</v>
      </c>
      <c r="K583" s="822" t="s">
        <v>3345</v>
      </c>
      <c r="L583" s="825">
        <v>162.61000000000001</v>
      </c>
      <c r="M583" s="825">
        <v>975.66000000000008</v>
      </c>
      <c r="N583" s="822">
        <v>6</v>
      </c>
      <c r="O583" s="826">
        <v>1</v>
      </c>
      <c r="P583" s="825">
        <v>975.66000000000008</v>
      </c>
      <c r="Q583" s="827">
        <v>1</v>
      </c>
      <c r="R583" s="822">
        <v>6</v>
      </c>
      <c r="S583" s="827">
        <v>1</v>
      </c>
      <c r="T583" s="826">
        <v>1</v>
      </c>
      <c r="U583" s="828">
        <v>1</v>
      </c>
    </row>
    <row r="584" spans="1:21" ht="14.45" customHeight="1" x14ac:dyDescent="0.2">
      <c r="A584" s="821">
        <v>7</v>
      </c>
      <c r="B584" s="822" t="s">
        <v>2407</v>
      </c>
      <c r="C584" s="822" t="s">
        <v>2413</v>
      </c>
      <c r="D584" s="823" t="s">
        <v>3782</v>
      </c>
      <c r="E584" s="824" t="s">
        <v>2429</v>
      </c>
      <c r="F584" s="822" t="s">
        <v>2408</v>
      </c>
      <c r="G584" s="822" t="s">
        <v>3065</v>
      </c>
      <c r="H584" s="822" t="s">
        <v>673</v>
      </c>
      <c r="I584" s="822" t="s">
        <v>3066</v>
      </c>
      <c r="J584" s="822" t="s">
        <v>3067</v>
      </c>
      <c r="K584" s="822" t="s">
        <v>3068</v>
      </c>
      <c r="L584" s="825">
        <v>1454.23</v>
      </c>
      <c r="M584" s="825">
        <v>11633.84</v>
      </c>
      <c r="N584" s="822">
        <v>8</v>
      </c>
      <c r="O584" s="826">
        <v>2</v>
      </c>
      <c r="P584" s="825">
        <v>11633.84</v>
      </c>
      <c r="Q584" s="827">
        <v>1</v>
      </c>
      <c r="R584" s="822">
        <v>8</v>
      </c>
      <c r="S584" s="827">
        <v>1</v>
      </c>
      <c r="T584" s="826">
        <v>2</v>
      </c>
      <c r="U584" s="828">
        <v>1</v>
      </c>
    </row>
    <row r="585" spans="1:21" ht="14.45" customHeight="1" x14ac:dyDescent="0.2">
      <c r="A585" s="821">
        <v>7</v>
      </c>
      <c r="B585" s="822" t="s">
        <v>2407</v>
      </c>
      <c r="C585" s="822" t="s">
        <v>2413</v>
      </c>
      <c r="D585" s="823" t="s">
        <v>3782</v>
      </c>
      <c r="E585" s="824" t="s">
        <v>2429</v>
      </c>
      <c r="F585" s="822" t="s">
        <v>2408</v>
      </c>
      <c r="G585" s="822" t="s">
        <v>3065</v>
      </c>
      <c r="H585" s="822" t="s">
        <v>673</v>
      </c>
      <c r="I585" s="822" t="s">
        <v>3069</v>
      </c>
      <c r="J585" s="822" t="s">
        <v>3067</v>
      </c>
      <c r="K585" s="822" t="s">
        <v>3070</v>
      </c>
      <c r="L585" s="825">
        <v>1938.97</v>
      </c>
      <c r="M585" s="825">
        <v>23267.64</v>
      </c>
      <c r="N585" s="822">
        <v>12</v>
      </c>
      <c r="O585" s="826">
        <v>2</v>
      </c>
      <c r="P585" s="825">
        <v>23267.64</v>
      </c>
      <c r="Q585" s="827">
        <v>1</v>
      </c>
      <c r="R585" s="822">
        <v>12</v>
      </c>
      <c r="S585" s="827">
        <v>1</v>
      </c>
      <c r="T585" s="826">
        <v>2</v>
      </c>
      <c r="U585" s="828">
        <v>1</v>
      </c>
    </row>
    <row r="586" spans="1:21" ht="14.45" customHeight="1" x14ac:dyDescent="0.2">
      <c r="A586" s="821">
        <v>7</v>
      </c>
      <c r="B586" s="822" t="s">
        <v>2407</v>
      </c>
      <c r="C586" s="822" t="s">
        <v>2413</v>
      </c>
      <c r="D586" s="823" t="s">
        <v>3782</v>
      </c>
      <c r="E586" s="824" t="s">
        <v>2429</v>
      </c>
      <c r="F586" s="822" t="s">
        <v>2408</v>
      </c>
      <c r="G586" s="822" t="s">
        <v>3065</v>
      </c>
      <c r="H586" s="822" t="s">
        <v>673</v>
      </c>
      <c r="I586" s="822" t="s">
        <v>3346</v>
      </c>
      <c r="J586" s="822" t="s">
        <v>3072</v>
      </c>
      <c r="K586" s="822" t="s">
        <v>3347</v>
      </c>
      <c r="L586" s="825">
        <v>5322.08</v>
      </c>
      <c r="M586" s="825">
        <v>10644.16</v>
      </c>
      <c r="N586" s="822">
        <v>2</v>
      </c>
      <c r="O586" s="826">
        <v>1</v>
      </c>
      <c r="P586" s="825">
        <v>10644.16</v>
      </c>
      <c r="Q586" s="827">
        <v>1</v>
      </c>
      <c r="R586" s="822">
        <v>2</v>
      </c>
      <c r="S586" s="827">
        <v>1</v>
      </c>
      <c r="T586" s="826">
        <v>1</v>
      </c>
      <c r="U586" s="828">
        <v>1</v>
      </c>
    </row>
    <row r="587" spans="1:21" ht="14.45" customHeight="1" x14ac:dyDescent="0.2">
      <c r="A587" s="821">
        <v>7</v>
      </c>
      <c r="B587" s="822" t="s">
        <v>2407</v>
      </c>
      <c r="C587" s="822" t="s">
        <v>2413</v>
      </c>
      <c r="D587" s="823" t="s">
        <v>3782</v>
      </c>
      <c r="E587" s="824" t="s">
        <v>2429</v>
      </c>
      <c r="F587" s="822" t="s">
        <v>2408</v>
      </c>
      <c r="G587" s="822" t="s">
        <v>3065</v>
      </c>
      <c r="H587" s="822" t="s">
        <v>673</v>
      </c>
      <c r="I587" s="822" t="s">
        <v>3071</v>
      </c>
      <c r="J587" s="822" t="s">
        <v>3072</v>
      </c>
      <c r="K587" s="822" t="s">
        <v>3073</v>
      </c>
      <c r="L587" s="825">
        <v>5322.08</v>
      </c>
      <c r="M587" s="825">
        <v>5322.08</v>
      </c>
      <c r="N587" s="822">
        <v>1</v>
      </c>
      <c r="O587" s="826">
        <v>1</v>
      </c>
      <c r="P587" s="825">
        <v>5322.08</v>
      </c>
      <c r="Q587" s="827">
        <v>1</v>
      </c>
      <c r="R587" s="822">
        <v>1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7</v>
      </c>
      <c r="B588" s="822" t="s">
        <v>2407</v>
      </c>
      <c r="C588" s="822" t="s">
        <v>2413</v>
      </c>
      <c r="D588" s="823" t="s">
        <v>3782</v>
      </c>
      <c r="E588" s="824" t="s">
        <v>2429</v>
      </c>
      <c r="F588" s="822" t="s">
        <v>2408</v>
      </c>
      <c r="G588" s="822" t="s">
        <v>3065</v>
      </c>
      <c r="H588" s="822" t="s">
        <v>673</v>
      </c>
      <c r="I588" s="822" t="s">
        <v>3348</v>
      </c>
      <c r="J588" s="822" t="s">
        <v>2325</v>
      </c>
      <c r="K588" s="822" t="s">
        <v>3349</v>
      </c>
      <c r="L588" s="825">
        <v>1938.97</v>
      </c>
      <c r="M588" s="825">
        <v>11633.82</v>
      </c>
      <c r="N588" s="822">
        <v>6</v>
      </c>
      <c r="O588" s="826">
        <v>1</v>
      </c>
      <c r="P588" s="825">
        <v>11633.82</v>
      </c>
      <c r="Q588" s="827">
        <v>1</v>
      </c>
      <c r="R588" s="822">
        <v>6</v>
      </c>
      <c r="S588" s="827">
        <v>1</v>
      </c>
      <c r="T588" s="826">
        <v>1</v>
      </c>
      <c r="U588" s="828">
        <v>1</v>
      </c>
    </row>
    <row r="589" spans="1:21" ht="14.45" customHeight="1" x14ac:dyDescent="0.2">
      <c r="A589" s="821">
        <v>7</v>
      </c>
      <c r="B589" s="822" t="s">
        <v>2407</v>
      </c>
      <c r="C589" s="822" t="s">
        <v>2413</v>
      </c>
      <c r="D589" s="823" t="s">
        <v>3782</v>
      </c>
      <c r="E589" s="824" t="s">
        <v>2429</v>
      </c>
      <c r="F589" s="822" t="s">
        <v>2408</v>
      </c>
      <c r="G589" s="822" t="s">
        <v>3065</v>
      </c>
      <c r="H589" s="822" t="s">
        <v>673</v>
      </c>
      <c r="I589" s="822" t="s">
        <v>3074</v>
      </c>
      <c r="J589" s="822" t="s">
        <v>2325</v>
      </c>
      <c r="K589" s="822" t="s">
        <v>3075</v>
      </c>
      <c r="L589" s="825">
        <v>1454.23</v>
      </c>
      <c r="M589" s="825">
        <v>8725.380000000001</v>
      </c>
      <c r="N589" s="822">
        <v>6</v>
      </c>
      <c r="O589" s="826">
        <v>1</v>
      </c>
      <c r="P589" s="825">
        <v>8725.380000000001</v>
      </c>
      <c r="Q589" s="827">
        <v>1</v>
      </c>
      <c r="R589" s="822">
        <v>6</v>
      </c>
      <c r="S589" s="827">
        <v>1</v>
      </c>
      <c r="T589" s="826">
        <v>1</v>
      </c>
      <c r="U589" s="828">
        <v>1</v>
      </c>
    </row>
    <row r="590" spans="1:21" ht="14.45" customHeight="1" x14ac:dyDescent="0.2">
      <c r="A590" s="821">
        <v>7</v>
      </c>
      <c r="B590" s="822" t="s">
        <v>2407</v>
      </c>
      <c r="C590" s="822" t="s">
        <v>2413</v>
      </c>
      <c r="D590" s="823" t="s">
        <v>3782</v>
      </c>
      <c r="E590" s="824" t="s">
        <v>2429</v>
      </c>
      <c r="F590" s="822" t="s">
        <v>2408</v>
      </c>
      <c r="G590" s="822" t="s">
        <v>3065</v>
      </c>
      <c r="H590" s="822" t="s">
        <v>673</v>
      </c>
      <c r="I590" s="822" t="s">
        <v>2324</v>
      </c>
      <c r="J590" s="822" t="s">
        <v>2325</v>
      </c>
      <c r="K590" s="822" t="s">
        <v>2326</v>
      </c>
      <c r="L590" s="825">
        <v>484.75</v>
      </c>
      <c r="M590" s="825">
        <v>12603.5</v>
      </c>
      <c r="N590" s="822">
        <v>26</v>
      </c>
      <c r="O590" s="826">
        <v>5</v>
      </c>
      <c r="P590" s="825">
        <v>9695</v>
      </c>
      <c r="Q590" s="827">
        <v>0.76923076923076927</v>
      </c>
      <c r="R590" s="822">
        <v>20</v>
      </c>
      <c r="S590" s="827">
        <v>0.76923076923076927</v>
      </c>
      <c r="T590" s="826">
        <v>4</v>
      </c>
      <c r="U590" s="828">
        <v>0.8</v>
      </c>
    </row>
    <row r="591" spans="1:21" ht="14.45" customHeight="1" x14ac:dyDescent="0.2">
      <c r="A591" s="821">
        <v>7</v>
      </c>
      <c r="B591" s="822" t="s">
        <v>2407</v>
      </c>
      <c r="C591" s="822" t="s">
        <v>2413</v>
      </c>
      <c r="D591" s="823" t="s">
        <v>3782</v>
      </c>
      <c r="E591" s="824" t="s">
        <v>2429</v>
      </c>
      <c r="F591" s="822" t="s">
        <v>2408</v>
      </c>
      <c r="G591" s="822" t="s">
        <v>3065</v>
      </c>
      <c r="H591" s="822" t="s">
        <v>673</v>
      </c>
      <c r="I591" s="822" t="s">
        <v>2324</v>
      </c>
      <c r="J591" s="822" t="s">
        <v>2325</v>
      </c>
      <c r="K591" s="822" t="s">
        <v>2326</v>
      </c>
      <c r="L591" s="825">
        <v>325.2</v>
      </c>
      <c r="M591" s="825">
        <v>3577.2</v>
      </c>
      <c r="N591" s="822">
        <v>11</v>
      </c>
      <c r="O591" s="826">
        <v>2</v>
      </c>
      <c r="P591" s="825">
        <v>3577.2</v>
      </c>
      <c r="Q591" s="827">
        <v>1</v>
      </c>
      <c r="R591" s="822">
        <v>11</v>
      </c>
      <c r="S591" s="827">
        <v>1</v>
      </c>
      <c r="T591" s="826">
        <v>2</v>
      </c>
      <c r="U591" s="828">
        <v>1</v>
      </c>
    </row>
    <row r="592" spans="1:21" ht="14.45" customHeight="1" x14ac:dyDescent="0.2">
      <c r="A592" s="821">
        <v>7</v>
      </c>
      <c r="B592" s="822" t="s">
        <v>2407</v>
      </c>
      <c r="C592" s="822" t="s">
        <v>2413</v>
      </c>
      <c r="D592" s="823" t="s">
        <v>3782</v>
      </c>
      <c r="E592" s="824" t="s">
        <v>2429</v>
      </c>
      <c r="F592" s="822" t="s">
        <v>2408</v>
      </c>
      <c r="G592" s="822" t="s">
        <v>3065</v>
      </c>
      <c r="H592" s="822" t="s">
        <v>673</v>
      </c>
      <c r="I592" s="822" t="s">
        <v>2327</v>
      </c>
      <c r="J592" s="822" t="s">
        <v>2325</v>
      </c>
      <c r="K592" s="822" t="s">
        <v>2328</v>
      </c>
      <c r="L592" s="825">
        <v>969.48</v>
      </c>
      <c r="M592" s="825">
        <v>11633.76</v>
      </c>
      <c r="N592" s="822">
        <v>12</v>
      </c>
      <c r="O592" s="826">
        <v>2</v>
      </c>
      <c r="P592" s="825">
        <v>11633.76</v>
      </c>
      <c r="Q592" s="827">
        <v>1</v>
      </c>
      <c r="R592" s="822">
        <v>12</v>
      </c>
      <c r="S592" s="827">
        <v>1</v>
      </c>
      <c r="T592" s="826">
        <v>2</v>
      </c>
      <c r="U592" s="828">
        <v>1</v>
      </c>
    </row>
    <row r="593" spans="1:21" ht="14.45" customHeight="1" x14ac:dyDescent="0.2">
      <c r="A593" s="821">
        <v>7</v>
      </c>
      <c r="B593" s="822" t="s">
        <v>2407</v>
      </c>
      <c r="C593" s="822" t="s">
        <v>2413</v>
      </c>
      <c r="D593" s="823" t="s">
        <v>3782</v>
      </c>
      <c r="E593" s="824" t="s">
        <v>2429</v>
      </c>
      <c r="F593" s="822" t="s">
        <v>2408</v>
      </c>
      <c r="G593" s="822" t="s">
        <v>3065</v>
      </c>
      <c r="H593" s="822" t="s">
        <v>329</v>
      </c>
      <c r="I593" s="822" t="s">
        <v>3350</v>
      </c>
      <c r="J593" s="822" t="s">
        <v>3351</v>
      </c>
      <c r="K593" s="822" t="s">
        <v>3352</v>
      </c>
      <c r="L593" s="825">
        <v>1938.97</v>
      </c>
      <c r="M593" s="825">
        <v>1938.97</v>
      </c>
      <c r="N593" s="822">
        <v>1</v>
      </c>
      <c r="O593" s="826">
        <v>1</v>
      </c>
      <c r="P593" s="825">
        <v>1938.97</v>
      </c>
      <c r="Q593" s="827">
        <v>1</v>
      </c>
      <c r="R593" s="822">
        <v>1</v>
      </c>
      <c r="S593" s="827">
        <v>1</v>
      </c>
      <c r="T593" s="826">
        <v>1</v>
      </c>
      <c r="U593" s="828">
        <v>1</v>
      </c>
    </row>
    <row r="594" spans="1:21" ht="14.45" customHeight="1" x14ac:dyDescent="0.2">
      <c r="A594" s="821">
        <v>7</v>
      </c>
      <c r="B594" s="822" t="s">
        <v>2407</v>
      </c>
      <c r="C594" s="822" t="s">
        <v>2413</v>
      </c>
      <c r="D594" s="823" t="s">
        <v>3782</v>
      </c>
      <c r="E594" s="824" t="s">
        <v>2429</v>
      </c>
      <c r="F594" s="822" t="s">
        <v>2408</v>
      </c>
      <c r="G594" s="822" t="s">
        <v>3065</v>
      </c>
      <c r="H594" s="822" t="s">
        <v>329</v>
      </c>
      <c r="I594" s="822" t="s">
        <v>3350</v>
      </c>
      <c r="J594" s="822" t="s">
        <v>3351</v>
      </c>
      <c r="K594" s="822" t="s">
        <v>3352</v>
      </c>
      <c r="L594" s="825">
        <v>1300.79</v>
      </c>
      <c r="M594" s="825">
        <v>7804.74</v>
      </c>
      <c r="N594" s="822">
        <v>6</v>
      </c>
      <c r="O594" s="826">
        <v>1</v>
      </c>
      <c r="P594" s="825">
        <v>7804.74</v>
      </c>
      <c r="Q594" s="827">
        <v>1</v>
      </c>
      <c r="R594" s="822">
        <v>6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7</v>
      </c>
      <c r="B595" s="822" t="s">
        <v>2407</v>
      </c>
      <c r="C595" s="822" t="s">
        <v>2413</v>
      </c>
      <c r="D595" s="823" t="s">
        <v>3782</v>
      </c>
      <c r="E595" s="824" t="s">
        <v>2429</v>
      </c>
      <c r="F595" s="822" t="s">
        <v>2408</v>
      </c>
      <c r="G595" s="822" t="s">
        <v>3065</v>
      </c>
      <c r="H595" s="822" t="s">
        <v>673</v>
      </c>
      <c r="I595" s="822" t="s">
        <v>3076</v>
      </c>
      <c r="J595" s="822" t="s">
        <v>3067</v>
      </c>
      <c r="K595" s="822" t="s">
        <v>2321</v>
      </c>
      <c r="L595" s="825">
        <v>484.75</v>
      </c>
      <c r="M595" s="825">
        <v>2908.5</v>
      </c>
      <c r="N595" s="822">
        <v>6</v>
      </c>
      <c r="O595" s="826">
        <v>1</v>
      </c>
      <c r="P595" s="825">
        <v>2908.5</v>
      </c>
      <c r="Q595" s="827">
        <v>1</v>
      </c>
      <c r="R595" s="822">
        <v>6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7</v>
      </c>
      <c r="B596" s="822" t="s">
        <v>2407</v>
      </c>
      <c r="C596" s="822" t="s">
        <v>2413</v>
      </c>
      <c r="D596" s="823" t="s">
        <v>3782</v>
      </c>
      <c r="E596" s="824" t="s">
        <v>2429</v>
      </c>
      <c r="F596" s="822" t="s">
        <v>2408</v>
      </c>
      <c r="G596" s="822" t="s">
        <v>3065</v>
      </c>
      <c r="H596" s="822" t="s">
        <v>673</v>
      </c>
      <c r="I596" s="822" t="s">
        <v>2319</v>
      </c>
      <c r="J596" s="822" t="s">
        <v>2320</v>
      </c>
      <c r="K596" s="822" t="s">
        <v>2321</v>
      </c>
      <c r="L596" s="825">
        <v>484.75</v>
      </c>
      <c r="M596" s="825">
        <v>13088.25</v>
      </c>
      <c r="N596" s="822">
        <v>27</v>
      </c>
      <c r="O596" s="826">
        <v>5</v>
      </c>
      <c r="P596" s="825">
        <v>13088.25</v>
      </c>
      <c r="Q596" s="827">
        <v>1</v>
      </c>
      <c r="R596" s="822">
        <v>27</v>
      </c>
      <c r="S596" s="827">
        <v>1</v>
      </c>
      <c r="T596" s="826">
        <v>5</v>
      </c>
      <c r="U596" s="828">
        <v>1</v>
      </c>
    </row>
    <row r="597" spans="1:21" ht="14.45" customHeight="1" x14ac:dyDescent="0.2">
      <c r="A597" s="821">
        <v>7</v>
      </c>
      <c r="B597" s="822" t="s">
        <v>2407</v>
      </c>
      <c r="C597" s="822" t="s">
        <v>2413</v>
      </c>
      <c r="D597" s="823" t="s">
        <v>3782</v>
      </c>
      <c r="E597" s="824" t="s">
        <v>2429</v>
      </c>
      <c r="F597" s="822" t="s">
        <v>2408</v>
      </c>
      <c r="G597" s="822" t="s">
        <v>3065</v>
      </c>
      <c r="H597" s="822" t="s">
        <v>673</v>
      </c>
      <c r="I597" s="822" t="s">
        <v>2322</v>
      </c>
      <c r="J597" s="822" t="s">
        <v>2320</v>
      </c>
      <c r="K597" s="822" t="s">
        <v>2323</v>
      </c>
      <c r="L597" s="825">
        <v>969.48</v>
      </c>
      <c r="M597" s="825">
        <v>969.48</v>
      </c>
      <c r="N597" s="822">
        <v>1</v>
      </c>
      <c r="O597" s="826">
        <v>1</v>
      </c>
      <c r="P597" s="825">
        <v>969.48</v>
      </c>
      <c r="Q597" s="827">
        <v>1</v>
      </c>
      <c r="R597" s="822">
        <v>1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7</v>
      </c>
      <c r="B598" s="822" t="s">
        <v>2407</v>
      </c>
      <c r="C598" s="822" t="s">
        <v>2413</v>
      </c>
      <c r="D598" s="823" t="s">
        <v>3782</v>
      </c>
      <c r="E598" s="824" t="s">
        <v>2429</v>
      </c>
      <c r="F598" s="822" t="s">
        <v>2408</v>
      </c>
      <c r="G598" s="822" t="s">
        <v>3065</v>
      </c>
      <c r="H598" s="822" t="s">
        <v>673</v>
      </c>
      <c r="I598" s="822" t="s">
        <v>2322</v>
      </c>
      <c r="J598" s="822" t="s">
        <v>2320</v>
      </c>
      <c r="K598" s="822" t="s">
        <v>2323</v>
      </c>
      <c r="L598" s="825">
        <v>650.4</v>
      </c>
      <c r="M598" s="825">
        <v>7804.7999999999993</v>
      </c>
      <c r="N598" s="822">
        <v>12</v>
      </c>
      <c r="O598" s="826">
        <v>2</v>
      </c>
      <c r="P598" s="825">
        <v>7804.7999999999993</v>
      </c>
      <c r="Q598" s="827">
        <v>1</v>
      </c>
      <c r="R598" s="822">
        <v>12</v>
      </c>
      <c r="S598" s="827">
        <v>1</v>
      </c>
      <c r="T598" s="826">
        <v>2</v>
      </c>
      <c r="U598" s="828">
        <v>1</v>
      </c>
    </row>
    <row r="599" spans="1:21" ht="14.45" customHeight="1" x14ac:dyDescent="0.2">
      <c r="A599" s="821">
        <v>7</v>
      </c>
      <c r="B599" s="822" t="s">
        <v>2407</v>
      </c>
      <c r="C599" s="822" t="s">
        <v>2413</v>
      </c>
      <c r="D599" s="823" t="s">
        <v>3782</v>
      </c>
      <c r="E599" s="824" t="s">
        <v>2429</v>
      </c>
      <c r="F599" s="822" t="s">
        <v>2408</v>
      </c>
      <c r="G599" s="822" t="s">
        <v>3065</v>
      </c>
      <c r="H599" s="822" t="s">
        <v>673</v>
      </c>
      <c r="I599" s="822" t="s">
        <v>3353</v>
      </c>
      <c r="J599" s="822" t="s">
        <v>2320</v>
      </c>
      <c r="K599" s="822" t="s">
        <v>3070</v>
      </c>
      <c r="L599" s="825">
        <v>1300.79</v>
      </c>
      <c r="M599" s="825">
        <v>7804.74</v>
      </c>
      <c r="N599" s="822">
        <v>6</v>
      </c>
      <c r="O599" s="826">
        <v>1</v>
      </c>
      <c r="P599" s="825">
        <v>7804.74</v>
      </c>
      <c r="Q599" s="827">
        <v>1</v>
      </c>
      <c r="R599" s="822">
        <v>6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7</v>
      </c>
      <c r="B600" s="822" t="s">
        <v>2407</v>
      </c>
      <c r="C600" s="822" t="s">
        <v>2413</v>
      </c>
      <c r="D600" s="823" t="s">
        <v>3782</v>
      </c>
      <c r="E600" s="824" t="s">
        <v>2429</v>
      </c>
      <c r="F600" s="822" t="s">
        <v>2408</v>
      </c>
      <c r="G600" s="822" t="s">
        <v>2760</v>
      </c>
      <c r="H600" s="822" t="s">
        <v>673</v>
      </c>
      <c r="I600" s="822" t="s">
        <v>3079</v>
      </c>
      <c r="J600" s="822" t="s">
        <v>2207</v>
      </c>
      <c r="K600" s="822" t="s">
        <v>3080</v>
      </c>
      <c r="L600" s="825">
        <v>339.47</v>
      </c>
      <c r="M600" s="825">
        <v>1697.3500000000001</v>
      </c>
      <c r="N600" s="822">
        <v>5</v>
      </c>
      <c r="O600" s="826">
        <v>1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7</v>
      </c>
      <c r="B601" s="822" t="s">
        <v>2407</v>
      </c>
      <c r="C601" s="822" t="s">
        <v>2413</v>
      </c>
      <c r="D601" s="823" t="s">
        <v>3782</v>
      </c>
      <c r="E601" s="824" t="s">
        <v>2429</v>
      </c>
      <c r="F601" s="822" t="s">
        <v>2408</v>
      </c>
      <c r="G601" s="822" t="s">
        <v>2760</v>
      </c>
      <c r="H601" s="822" t="s">
        <v>673</v>
      </c>
      <c r="I601" s="822" t="s">
        <v>2339</v>
      </c>
      <c r="J601" s="822" t="s">
        <v>2207</v>
      </c>
      <c r="K601" s="822" t="s">
        <v>2340</v>
      </c>
      <c r="L601" s="825">
        <v>113.16</v>
      </c>
      <c r="M601" s="825">
        <v>452.64</v>
      </c>
      <c r="N601" s="822">
        <v>4</v>
      </c>
      <c r="O601" s="826">
        <v>3</v>
      </c>
      <c r="P601" s="825">
        <v>113.16</v>
      </c>
      <c r="Q601" s="827">
        <v>0.25</v>
      </c>
      <c r="R601" s="822">
        <v>1</v>
      </c>
      <c r="S601" s="827">
        <v>0.25</v>
      </c>
      <c r="T601" s="826">
        <v>1</v>
      </c>
      <c r="U601" s="828">
        <v>0.33333333333333331</v>
      </c>
    </row>
    <row r="602" spans="1:21" ht="14.45" customHeight="1" x14ac:dyDescent="0.2">
      <c r="A602" s="821">
        <v>7</v>
      </c>
      <c r="B602" s="822" t="s">
        <v>2407</v>
      </c>
      <c r="C602" s="822" t="s">
        <v>2413</v>
      </c>
      <c r="D602" s="823" t="s">
        <v>3782</v>
      </c>
      <c r="E602" s="824" t="s">
        <v>2429</v>
      </c>
      <c r="F602" s="822" t="s">
        <v>2408</v>
      </c>
      <c r="G602" s="822" t="s">
        <v>2760</v>
      </c>
      <c r="H602" s="822" t="s">
        <v>673</v>
      </c>
      <c r="I602" s="822" t="s">
        <v>2209</v>
      </c>
      <c r="J602" s="822" t="s">
        <v>2207</v>
      </c>
      <c r="K602" s="822" t="s">
        <v>2210</v>
      </c>
      <c r="L602" s="825">
        <v>339.47</v>
      </c>
      <c r="M602" s="825">
        <v>41075.869999999995</v>
      </c>
      <c r="N602" s="822">
        <v>121</v>
      </c>
      <c r="O602" s="826">
        <v>36.5</v>
      </c>
      <c r="P602" s="825">
        <v>19689.259999999998</v>
      </c>
      <c r="Q602" s="827">
        <v>0.47933884297520662</v>
      </c>
      <c r="R602" s="822">
        <v>58</v>
      </c>
      <c r="S602" s="827">
        <v>0.47933884297520662</v>
      </c>
      <c r="T602" s="826">
        <v>17.5</v>
      </c>
      <c r="U602" s="828">
        <v>0.47945205479452052</v>
      </c>
    </row>
    <row r="603" spans="1:21" ht="14.45" customHeight="1" x14ac:dyDescent="0.2">
      <c r="A603" s="821">
        <v>7</v>
      </c>
      <c r="B603" s="822" t="s">
        <v>2407</v>
      </c>
      <c r="C603" s="822" t="s">
        <v>2413</v>
      </c>
      <c r="D603" s="823" t="s">
        <v>3782</v>
      </c>
      <c r="E603" s="824" t="s">
        <v>2429</v>
      </c>
      <c r="F603" s="822" t="s">
        <v>2408</v>
      </c>
      <c r="G603" s="822" t="s">
        <v>2760</v>
      </c>
      <c r="H603" s="822" t="s">
        <v>673</v>
      </c>
      <c r="I603" s="822" t="s">
        <v>3081</v>
      </c>
      <c r="J603" s="822" t="s">
        <v>2207</v>
      </c>
      <c r="K603" s="822" t="s">
        <v>3082</v>
      </c>
      <c r="L603" s="825">
        <v>226.31</v>
      </c>
      <c r="M603" s="825">
        <v>2942.03</v>
      </c>
      <c r="N603" s="822">
        <v>13</v>
      </c>
      <c r="O603" s="826">
        <v>1.5</v>
      </c>
      <c r="P603" s="825">
        <v>2942.03</v>
      </c>
      <c r="Q603" s="827">
        <v>1</v>
      </c>
      <c r="R603" s="822">
        <v>13</v>
      </c>
      <c r="S603" s="827">
        <v>1</v>
      </c>
      <c r="T603" s="826">
        <v>1.5</v>
      </c>
      <c r="U603" s="828">
        <v>1</v>
      </c>
    </row>
    <row r="604" spans="1:21" ht="14.45" customHeight="1" x14ac:dyDescent="0.2">
      <c r="A604" s="821">
        <v>7</v>
      </c>
      <c r="B604" s="822" t="s">
        <v>2407</v>
      </c>
      <c r="C604" s="822" t="s">
        <v>2413</v>
      </c>
      <c r="D604" s="823" t="s">
        <v>3782</v>
      </c>
      <c r="E604" s="824" t="s">
        <v>2429</v>
      </c>
      <c r="F604" s="822" t="s">
        <v>2408</v>
      </c>
      <c r="G604" s="822" t="s">
        <v>2760</v>
      </c>
      <c r="H604" s="822" t="s">
        <v>673</v>
      </c>
      <c r="I604" s="822" t="s">
        <v>3083</v>
      </c>
      <c r="J604" s="822" t="s">
        <v>3084</v>
      </c>
      <c r="K604" s="822" t="s">
        <v>3085</v>
      </c>
      <c r="L604" s="825">
        <v>763.63</v>
      </c>
      <c r="M604" s="825">
        <v>2290.89</v>
      </c>
      <c r="N604" s="822">
        <v>3</v>
      </c>
      <c r="O604" s="826">
        <v>1</v>
      </c>
      <c r="P604" s="825">
        <v>2290.89</v>
      </c>
      <c r="Q604" s="827">
        <v>1</v>
      </c>
      <c r="R604" s="822">
        <v>3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7</v>
      </c>
      <c r="B605" s="822" t="s">
        <v>2407</v>
      </c>
      <c r="C605" s="822" t="s">
        <v>2413</v>
      </c>
      <c r="D605" s="823" t="s">
        <v>3782</v>
      </c>
      <c r="E605" s="824" t="s">
        <v>2429</v>
      </c>
      <c r="F605" s="822" t="s">
        <v>2408</v>
      </c>
      <c r="G605" s="822" t="s">
        <v>2760</v>
      </c>
      <c r="H605" s="822" t="s">
        <v>329</v>
      </c>
      <c r="I605" s="822" t="s">
        <v>3354</v>
      </c>
      <c r="J605" s="822" t="s">
        <v>2207</v>
      </c>
      <c r="K605" s="822" t="s">
        <v>2210</v>
      </c>
      <c r="L605" s="825">
        <v>339.47</v>
      </c>
      <c r="M605" s="825">
        <v>678.94</v>
      </c>
      <c r="N605" s="822">
        <v>2</v>
      </c>
      <c r="O605" s="826">
        <v>1</v>
      </c>
      <c r="P605" s="825">
        <v>678.94</v>
      </c>
      <c r="Q605" s="827">
        <v>1</v>
      </c>
      <c r="R605" s="822">
        <v>2</v>
      </c>
      <c r="S605" s="827">
        <v>1</v>
      </c>
      <c r="T605" s="826">
        <v>1</v>
      </c>
      <c r="U605" s="828">
        <v>1</v>
      </c>
    </row>
    <row r="606" spans="1:21" ht="14.45" customHeight="1" x14ac:dyDescent="0.2">
      <c r="A606" s="821">
        <v>7</v>
      </c>
      <c r="B606" s="822" t="s">
        <v>2407</v>
      </c>
      <c r="C606" s="822" t="s">
        <v>2413</v>
      </c>
      <c r="D606" s="823" t="s">
        <v>3782</v>
      </c>
      <c r="E606" s="824" t="s">
        <v>2429</v>
      </c>
      <c r="F606" s="822" t="s">
        <v>2408</v>
      </c>
      <c r="G606" s="822" t="s">
        <v>2760</v>
      </c>
      <c r="H606" s="822" t="s">
        <v>329</v>
      </c>
      <c r="I606" s="822" t="s">
        <v>3355</v>
      </c>
      <c r="J606" s="822" t="s">
        <v>3356</v>
      </c>
      <c r="K606" s="822" t="s">
        <v>2340</v>
      </c>
      <c r="L606" s="825">
        <v>113.16</v>
      </c>
      <c r="M606" s="825">
        <v>113.16</v>
      </c>
      <c r="N606" s="822">
        <v>1</v>
      </c>
      <c r="O606" s="826">
        <v>1</v>
      </c>
      <c r="P606" s="825">
        <v>113.16</v>
      </c>
      <c r="Q606" s="827">
        <v>1</v>
      </c>
      <c r="R606" s="822">
        <v>1</v>
      </c>
      <c r="S606" s="827">
        <v>1</v>
      </c>
      <c r="T606" s="826">
        <v>1</v>
      </c>
      <c r="U606" s="828">
        <v>1</v>
      </c>
    </row>
    <row r="607" spans="1:21" ht="14.45" customHeight="1" x14ac:dyDescent="0.2">
      <c r="A607" s="821">
        <v>7</v>
      </c>
      <c r="B607" s="822" t="s">
        <v>2407</v>
      </c>
      <c r="C607" s="822" t="s">
        <v>2413</v>
      </c>
      <c r="D607" s="823" t="s">
        <v>3782</v>
      </c>
      <c r="E607" s="824" t="s">
        <v>2429</v>
      </c>
      <c r="F607" s="822" t="s">
        <v>2408</v>
      </c>
      <c r="G607" s="822" t="s">
        <v>3092</v>
      </c>
      <c r="H607" s="822" t="s">
        <v>329</v>
      </c>
      <c r="I607" s="822" t="s">
        <v>3093</v>
      </c>
      <c r="J607" s="822" t="s">
        <v>3094</v>
      </c>
      <c r="K607" s="822" t="s">
        <v>3095</v>
      </c>
      <c r="L607" s="825">
        <v>552.64</v>
      </c>
      <c r="M607" s="825">
        <v>11605.439999999999</v>
      </c>
      <c r="N607" s="822">
        <v>21</v>
      </c>
      <c r="O607" s="826">
        <v>5</v>
      </c>
      <c r="P607" s="825">
        <v>11605.439999999999</v>
      </c>
      <c r="Q607" s="827">
        <v>1</v>
      </c>
      <c r="R607" s="822">
        <v>21</v>
      </c>
      <c r="S607" s="827">
        <v>1</v>
      </c>
      <c r="T607" s="826">
        <v>5</v>
      </c>
      <c r="U607" s="828">
        <v>1</v>
      </c>
    </row>
    <row r="608" spans="1:21" ht="14.45" customHeight="1" x14ac:dyDescent="0.2">
      <c r="A608" s="821">
        <v>7</v>
      </c>
      <c r="B608" s="822" t="s">
        <v>2407</v>
      </c>
      <c r="C608" s="822" t="s">
        <v>2413</v>
      </c>
      <c r="D608" s="823" t="s">
        <v>3782</v>
      </c>
      <c r="E608" s="824" t="s">
        <v>2429</v>
      </c>
      <c r="F608" s="822" t="s">
        <v>2408</v>
      </c>
      <c r="G608" s="822" t="s">
        <v>3092</v>
      </c>
      <c r="H608" s="822" t="s">
        <v>329</v>
      </c>
      <c r="I608" s="822" t="s">
        <v>3096</v>
      </c>
      <c r="J608" s="822" t="s">
        <v>3094</v>
      </c>
      <c r="K608" s="822" t="s">
        <v>3097</v>
      </c>
      <c r="L608" s="825">
        <v>1019.46</v>
      </c>
      <c r="M608" s="825">
        <v>15291.900000000001</v>
      </c>
      <c r="N608" s="822">
        <v>15</v>
      </c>
      <c r="O608" s="826">
        <v>3</v>
      </c>
      <c r="P608" s="825">
        <v>15291.900000000001</v>
      </c>
      <c r="Q608" s="827">
        <v>1</v>
      </c>
      <c r="R608" s="822">
        <v>15</v>
      </c>
      <c r="S608" s="827">
        <v>1</v>
      </c>
      <c r="T608" s="826">
        <v>3</v>
      </c>
      <c r="U608" s="828">
        <v>1</v>
      </c>
    </row>
    <row r="609" spans="1:21" ht="14.45" customHeight="1" x14ac:dyDescent="0.2">
      <c r="A609" s="821">
        <v>7</v>
      </c>
      <c r="B609" s="822" t="s">
        <v>2407</v>
      </c>
      <c r="C609" s="822" t="s">
        <v>2413</v>
      </c>
      <c r="D609" s="823" t="s">
        <v>3782</v>
      </c>
      <c r="E609" s="824" t="s">
        <v>2429</v>
      </c>
      <c r="F609" s="822" t="s">
        <v>2408</v>
      </c>
      <c r="G609" s="822" t="s">
        <v>2582</v>
      </c>
      <c r="H609" s="822" t="s">
        <v>329</v>
      </c>
      <c r="I609" s="822" t="s">
        <v>2583</v>
      </c>
      <c r="J609" s="822" t="s">
        <v>2584</v>
      </c>
      <c r="K609" s="822" t="s">
        <v>2585</v>
      </c>
      <c r="L609" s="825">
        <v>45.89</v>
      </c>
      <c r="M609" s="825">
        <v>229.45</v>
      </c>
      <c r="N609" s="822">
        <v>5</v>
      </c>
      <c r="O609" s="826">
        <v>2.5</v>
      </c>
      <c r="P609" s="825">
        <v>45.89</v>
      </c>
      <c r="Q609" s="827">
        <v>0.2</v>
      </c>
      <c r="R609" s="822">
        <v>1</v>
      </c>
      <c r="S609" s="827">
        <v>0.2</v>
      </c>
      <c r="T609" s="826">
        <v>1</v>
      </c>
      <c r="U609" s="828">
        <v>0.4</v>
      </c>
    </row>
    <row r="610" spans="1:21" ht="14.45" customHeight="1" x14ac:dyDescent="0.2">
      <c r="A610" s="821">
        <v>7</v>
      </c>
      <c r="B610" s="822" t="s">
        <v>2407</v>
      </c>
      <c r="C610" s="822" t="s">
        <v>2413</v>
      </c>
      <c r="D610" s="823" t="s">
        <v>3782</v>
      </c>
      <c r="E610" s="824" t="s">
        <v>2429</v>
      </c>
      <c r="F610" s="822" t="s">
        <v>2408</v>
      </c>
      <c r="G610" s="822" t="s">
        <v>2582</v>
      </c>
      <c r="H610" s="822" t="s">
        <v>329</v>
      </c>
      <c r="I610" s="822" t="s">
        <v>3275</v>
      </c>
      <c r="J610" s="822" t="s">
        <v>2584</v>
      </c>
      <c r="K610" s="822" t="s">
        <v>3276</v>
      </c>
      <c r="L610" s="825">
        <v>91.78</v>
      </c>
      <c r="M610" s="825">
        <v>183.56</v>
      </c>
      <c r="N610" s="822">
        <v>2</v>
      </c>
      <c r="O610" s="826">
        <v>1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7</v>
      </c>
      <c r="B611" s="822" t="s">
        <v>2407</v>
      </c>
      <c r="C611" s="822" t="s">
        <v>2413</v>
      </c>
      <c r="D611" s="823" t="s">
        <v>3782</v>
      </c>
      <c r="E611" s="824" t="s">
        <v>2429</v>
      </c>
      <c r="F611" s="822" t="s">
        <v>2408</v>
      </c>
      <c r="G611" s="822" t="s">
        <v>3102</v>
      </c>
      <c r="H611" s="822" t="s">
        <v>329</v>
      </c>
      <c r="I611" s="822" t="s">
        <v>3357</v>
      </c>
      <c r="J611" s="822" t="s">
        <v>3358</v>
      </c>
      <c r="K611" s="822" t="s">
        <v>782</v>
      </c>
      <c r="L611" s="825">
        <v>68.599999999999994</v>
      </c>
      <c r="M611" s="825">
        <v>823.19999999999993</v>
      </c>
      <c r="N611" s="822">
        <v>12</v>
      </c>
      <c r="O611" s="826">
        <v>2</v>
      </c>
      <c r="P611" s="825">
        <v>548.79999999999995</v>
      </c>
      <c r="Q611" s="827">
        <v>0.66666666666666663</v>
      </c>
      <c r="R611" s="822">
        <v>8</v>
      </c>
      <c r="S611" s="827">
        <v>0.66666666666666663</v>
      </c>
      <c r="T611" s="826">
        <v>1</v>
      </c>
      <c r="U611" s="828">
        <v>0.5</v>
      </c>
    </row>
    <row r="612" spans="1:21" ht="14.45" customHeight="1" x14ac:dyDescent="0.2">
      <c r="A612" s="821">
        <v>7</v>
      </c>
      <c r="B612" s="822" t="s">
        <v>2407</v>
      </c>
      <c r="C612" s="822" t="s">
        <v>2413</v>
      </c>
      <c r="D612" s="823" t="s">
        <v>3782</v>
      </c>
      <c r="E612" s="824" t="s">
        <v>2429</v>
      </c>
      <c r="F612" s="822" t="s">
        <v>2408</v>
      </c>
      <c r="G612" s="822" t="s">
        <v>3109</v>
      </c>
      <c r="H612" s="822" t="s">
        <v>329</v>
      </c>
      <c r="I612" s="822" t="s">
        <v>3110</v>
      </c>
      <c r="J612" s="822" t="s">
        <v>1205</v>
      </c>
      <c r="K612" s="822" t="s">
        <v>3111</v>
      </c>
      <c r="L612" s="825">
        <v>24.37</v>
      </c>
      <c r="M612" s="825">
        <v>24.37</v>
      </c>
      <c r="N612" s="822">
        <v>1</v>
      </c>
      <c r="O612" s="826">
        <v>0.5</v>
      </c>
      <c r="P612" s="825">
        <v>24.37</v>
      </c>
      <c r="Q612" s="827">
        <v>1</v>
      </c>
      <c r="R612" s="822">
        <v>1</v>
      </c>
      <c r="S612" s="827">
        <v>1</v>
      </c>
      <c r="T612" s="826">
        <v>0.5</v>
      </c>
      <c r="U612" s="828">
        <v>1</v>
      </c>
    </row>
    <row r="613" spans="1:21" ht="14.45" customHeight="1" x14ac:dyDescent="0.2">
      <c r="A613" s="821">
        <v>7</v>
      </c>
      <c r="B613" s="822" t="s">
        <v>2407</v>
      </c>
      <c r="C613" s="822" t="s">
        <v>2413</v>
      </c>
      <c r="D613" s="823" t="s">
        <v>3782</v>
      </c>
      <c r="E613" s="824" t="s">
        <v>2429</v>
      </c>
      <c r="F613" s="822" t="s">
        <v>2408</v>
      </c>
      <c r="G613" s="822" t="s">
        <v>3116</v>
      </c>
      <c r="H613" s="822" t="s">
        <v>329</v>
      </c>
      <c r="I613" s="822" t="s">
        <v>3117</v>
      </c>
      <c r="J613" s="822" t="s">
        <v>3118</v>
      </c>
      <c r="K613" s="822" t="s">
        <v>3119</v>
      </c>
      <c r="L613" s="825">
        <v>1561.8</v>
      </c>
      <c r="M613" s="825">
        <v>7809</v>
      </c>
      <c r="N613" s="822">
        <v>5</v>
      </c>
      <c r="O613" s="826">
        <v>0.5</v>
      </c>
      <c r="P613" s="825">
        <v>7809</v>
      </c>
      <c r="Q613" s="827">
        <v>1</v>
      </c>
      <c r="R613" s="822">
        <v>5</v>
      </c>
      <c r="S613" s="827">
        <v>1</v>
      </c>
      <c r="T613" s="826">
        <v>0.5</v>
      </c>
      <c r="U613" s="828">
        <v>1</v>
      </c>
    </row>
    <row r="614" spans="1:21" ht="14.45" customHeight="1" x14ac:dyDescent="0.2">
      <c r="A614" s="821">
        <v>7</v>
      </c>
      <c r="B614" s="822" t="s">
        <v>2407</v>
      </c>
      <c r="C614" s="822" t="s">
        <v>2413</v>
      </c>
      <c r="D614" s="823" t="s">
        <v>3782</v>
      </c>
      <c r="E614" s="824" t="s">
        <v>2429</v>
      </c>
      <c r="F614" s="822" t="s">
        <v>2408</v>
      </c>
      <c r="G614" s="822" t="s">
        <v>2604</v>
      </c>
      <c r="H614" s="822" t="s">
        <v>673</v>
      </c>
      <c r="I614" s="822" t="s">
        <v>2309</v>
      </c>
      <c r="J614" s="822" t="s">
        <v>2310</v>
      </c>
      <c r="K614" s="822" t="s">
        <v>2311</v>
      </c>
      <c r="L614" s="825">
        <v>70.48</v>
      </c>
      <c r="M614" s="825">
        <v>422.88</v>
      </c>
      <c r="N614" s="822">
        <v>6</v>
      </c>
      <c r="O614" s="826">
        <v>2</v>
      </c>
      <c r="P614" s="825">
        <v>422.88</v>
      </c>
      <c r="Q614" s="827">
        <v>1</v>
      </c>
      <c r="R614" s="822">
        <v>6</v>
      </c>
      <c r="S614" s="827">
        <v>1</v>
      </c>
      <c r="T614" s="826">
        <v>2</v>
      </c>
      <c r="U614" s="828">
        <v>1</v>
      </c>
    </row>
    <row r="615" spans="1:21" ht="14.45" customHeight="1" x14ac:dyDescent="0.2">
      <c r="A615" s="821">
        <v>7</v>
      </c>
      <c r="B615" s="822" t="s">
        <v>2407</v>
      </c>
      <c r="C615" s="822" t="s">
        <v>2413</v>
      </c>
      <c r="D615" s="823" t="s">
        <v>3782</v>
      </c>
      <c r="E615" s="824" t="s">
        <v>2429</v>
      </c>
      <c r="F615" s="822" t="s">
        <v>2408</v>
      </c>
      <c r="G615" s="822" t="s">
        <v>2604</v>
      </c>
      <c r="H615" s="822" t="s">
        <v>673</v>
      </c>
      <c r="I615" s="822" t="s">
        <v>2605</v>
      </c>
      <c r="J615" s="822" t="s">
        <v>2310</v>
      </c>
      <c r="K615" s="822" t="s">
        <v>2606</v>
      </c>
      <c r="L615" s="825">
        <v>140.96</v>
      </c>
      <c r="M615" s="825">
        <v>422.88</v>
      </c>
      <c r="N615" s="822">
        <v>3</v>
      </c>
      <c r="O615" s="826">
        <v>2.5</v>
      </c>
      <c r="P615" s="825">
        <v>422.88</v>
      </c>
      <c r="Q615" s="827">
        <v>1</v>
      </c>
      <c r="R615" s="822">
        <v>3</v>
      </c>
      <c r="S615" s="827">
        <v>1</v>
      </c>
      <c r="T615" s="826">
        <v>2.5</v>
      </c>
      <c r="U615" s="828">
        <v>1</v>
      </c>
    </row>
    <row r="616" spans="1:21" ht="14.45" customHeight="1" x14ac:dyDescent="0.2">
      <c r="A616" s="821">
        <v>7</v>
      </c>
      <c r="B616" s="822" t="s">
        <v>2407</v>
      </c>
      <c r="C616" s="822" t="s">
        <v>2413</v>
      </c>
      <c r="D616" s="823" t="s">
        <v>3782</v>
      </c>
      <c r="E616" s="824" t="s">
        <v>2429</v>
      </c>
      <c r="F616" s="822" t="s">
        <v>2408</v>
      </c>
      <c r="G616" s="822" t="s">
        <v>2867</v>
      </c>
      <c r="H616" s="822" t="s">
        <v>329</v>
      </c>
      <c r="I616" s="822" t="s">
        <v>2868</v>
      </c>
      <c r="J616" s="822" t="s">
        <v>846</v>
      </c>
      <c r="K616" s="822" t="s">
        <v>2869</v>
      </c>
      <c r="L616" s="825">
        <v>53.57</v>
      </c>
      <c r="M616" s="825">
        <v>53.57</v>
      </c>
      <c r="N616" s="822">
        <v>1</v>
      </c>
      <c r="O616" s="826">
        <v>1</v>
      </c>
      <c r="P616" s="825">
        <v>53.57</v>
      </c>
      <c r="Q616" s="827">
        <v>1</v>
      </c>
      <c r="R616" s="822">
        <v>1</v>
      </c>
      <c r="S616" s="827">
        <v>1</v>
      </c>
      <c r="T616" s="826">
        <v>1</v>
      </c>
      <c r="U616" s="828">
        <v>1</v>
      </c>
    </row>
    <row r="617" spans="1:21" ht="14.45" customHeight="1" x14ac:dyDescent="0.2">
      <c r="A617" s="821">
        <v>7</v>
      </c>
      <c r="B617" s="822" t="s">
        <v>2407</v>
      </c>
      <c r="C617" s="822" t="s">
        <v>2413</v>
      </c>
      <c r="D617" s="823" t="s">
        <v>3782</v>
      </c>
      <c r="E617" s="824" t="s">
        <v>2429</v>
      </c>
      <c r="F617" s="822" t="s">
        <v>2408</v>
      </c>
      <c r="G617" s="822" t="s">
        <v>3127</v>
      </c>
      <c r="H617" s="822" t="s">
        <v>329</v>
      </c>
      <c r="I617" s="822" t="s">
        <v>3359</v>
      </c>
      <c r="J617" s="822" t="s">
        <v>3337</v>
      </c>
      <c r="K617" s="822" t="s">
        <v>2281</v>
      </c>
      <c r="L617" s="825">
        <v>389.92</v>
      </c>
      <c r="M617" s="825">
        <v>2729.44</v>
      </c>
      <c r="N617" s="822">
        <v>7</v>
      </c>
      <c r="O617" s="826">
        <v>2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7</v>
      </c>
      <c r="B618" s="822" t="s">
        <v>2407</v>
      </c>
      <c r="C618" s="822" t="s">
        <v>2413</v>
      </c>
      <c r="D618" s="823" t="s">
        <v>3782</v>
      </c>
      <c r="E618" s="824" t="s">
        <v>2429</v>
      </c>
      <c r="F618" s="822" t="s">
        <v>2408</v>
      </c>
      <c r="G618" s="822" t="s">
        <v>3127</v>
      </c>
      <c r="H618" s="822" t="s">
        <v>329</v>
      </c>
      <c r="I618" s="822" t="s">
        <v>3360</v>
      </c>
      <c r="J618" s="822" t="s">
        <v>3337</v>
      </c>
      <c r="K618" s="822" t="s">
        <v>1562</v>
      </c>
      <c r="L618" s="825">
        <v>701.65</v>
      </c>
      <c r="M618" s="825">
        <v>16839.599999999999</v>
      </c>
      <c r="N618" s="822">
        <v>24</v>
      </c>
      <c r="O618" s="826">
        <v>3</v>
      </c>
      <c r="P618" s="825">
        <v>4209.8999999999996</v>
      </c>
      <c r="Q618" s="827">
        <v>0.25</v>
      </c>
      <c r="R618" s="822">
        <v>6</v>
      </c>
      <c r="S618" s="827">
        <v>0.25</v>
      </c>
      <c r="T618" s="826">
        <v>1</v>
      </c>
      <c r="U618" s="828">
        <v>0.33333333333333331</v>
      </c>
    </row>
    <row r="619" spans="1:21" ht="14.45" customHeight="1" x14ac:dyDescent="0.2">
      <c r="A619" s="821">
        <v>7</v>
      </c>
      <c r="B619" s="822" t="s">
        <v>2407</v>
      </c>
      <c r="C619" s="822" t="s">
        <v>2413</v>
      </c>
      <c r="D619" s="823" t="s">
        <v>3782</v>
      </c>
      <c r="E619" s="824" t="s">
        <v>2429</v>
      </c>
      <c r="F619" s="822" t="s">
        <v>2408</v>
      </c>
      <c r="G619" s="822" t="s">
        <v>3127</v>
      </c>
      <c r="H619" s="822" t="s">
        <v>329</v>
      </c>
      <c r="I619" s="822" t="s">
        <v>3128</v>
      </c>
      <c r="J619" s="822" t="s">
        <v>3129</v>
      </c>
      <c r="K619" s="822" t="s">
        <v>780</v>
      </c>
      <c r="L619" s="825">
        <v>208.18</v>
      </c>
      <c r="M619" s="825">
        <v>208.18</v>
      </c>
      <c r="N619" s="822">
        <v>1</v>
      </c>
      <c r="O619" s="826">
        <v>1</v>
      </c>
      <c r="P619" s="825">
        <v>208.18</v>
      </c>
      <c r="Q619" s="827">
        <v>1</v>
      </c>
      <c r="R619" s="822">
        <v>1</v>
      </c>
      <c r="S619" s="827">
        <v>1</v>
      </c>
      <c r="T619" s="826">
        <v>1</v>
      </c>
      <c r="U619" s="828">
        <v>1</v>
      </c>
    </row>
    <row r="620" spans="1:21" ht="14.45" customHeight="1" x14ac:dyDescent="0.2">
      <c r="A620" s="821">
        <v>7</v>
      </c>
      <c r="B620" s="822" t="s">
        <v>2407</v>
      </c>
      <c r="C620" s="822" t="s">
        <v>2413</v>
      </c>
      <c r="D620" s="823" t="s">
        <v>3782</v>
      </c>
      <c r="E620" s="824" t="s">
        <v>2429</v>
      </c>
      <c r="F620" s="822" t="s">
        <v>2408</v>
      </c>
      <c r="G620" s="822" t="s">
        <v>3127</v>
      </c>
      <c r="H620" s="822" t="s">
        <v>329</v>
      </c>
      <c r="I620" s="822" t="s">
        <v>3361</v>
      </c>
      <c r="J620" s="822" t="s">
        <v>3129</v>
      </c>
      <c r="K620" s="822" t="s">
        <v>1583</v>
      </c>
      <c r="L620" s="825">
        <v>383.18</v>
      </c>
      <c r="M620" s="825">
        <v>1915.9</v>
      </c>
      <c r="N620" s="822">
        <v>5</v>
      </c>
      <c r="O620" s="826">
        <v>2</v>
      </c>
      <c r="P620" s="825">
        <v>1915.9</v>
      </c>
      <c r="Q620" s="827">
        <v>1</v>
      </c>
      <c r="R620" s="822">
        <v>5</v>
      </c>
      <c r="S620" s="827">
        <v>1</v>
      </c>
      <c r="T620" s="826">
        <v>2</v>
      </c>
      <c r="U620" s="828">
        <v>1</v>
      </c>
    </row>
    <row r="621" spans="1:21" ht="14.45" customHeight="1" x14ac:dyDescent="0.2">
      <c r="A621" s="821">
        <v>7</v>
      </c>
      <c r="B621" s="822" t="s">
        <v>2407</v>
      </c>
      <c r="C621" s="822" t="s">
        <v>2413</v>
      </c>
      <c r="D621" s="823" t="s">
        <v>3782</v>
      </c>
      <c r="E621" s="824" t="s">
        <v>2429</v>
      </c>
      <c r="F621" s="822" t="s">
        <v>2408</v>
      </c>
      <c r="G621" s="822" t="s">
        <v>3127</v>
      </c>
      <c r="H621" s="822" t="s">
        <v>329</v>
      </c>
      <c r="I621" s="822" t="s">
        <v>3339</v>
      </c>
      <c r="J621" s="822" t="s">
        <v>3337</v>
      </c>
      <c r="K621" s="822" t="s">
        <v>3340</v>
      </c>
      <c r="L621" s="825">
        <v>233.95</v>
      </c>
      <c r="M621" s="825">
        <v>935.8</v>
      </c>
      <c r="N621" s="822">
        <v>4</v>
      </c>
      <c r="O621" s="826">
        <v>2</v>
      </c>
      <c r="P621" s="825">
        <v>935.8</v>
      </c>
      <c r="Q621" s="827">
        <v>1</v>
      </c>
      <c r="R621" s="822">
        <v>4</v>
      </c>
      <c r="S621" s="827">
        <v>1</v>
      </c>
      <c r="T621" s="826">
        <v>2</v>
      </c>
      <c r="U621" s="828">
        <v>1</v>
      </c>
    </row>
    <row r="622" spans="1:21" ht="14.45" customHeight="1" x14ac:dyDescent="0.2">
      <c r="A622" s="821">
        <v>7</v>
      </c>
      <c r="B622" s="822" t="s">
        <v>2407</v>
      </c>
      <c r="C622" s="822" t="s">
        <v>2413</v>
      </c>
      <c r="D622" s="823" t="s">
        <v>3782</v>
      </c>
      <c r="E622" s="824" t="s">
        <v>2429</v>
      </c>
      <c r="F622" s="822" t="s">
        <v>2408</v>
      </c>
      <c r="G622" s="822" t="s">
        <v>3282</v>
      </c>
      <c r="H622" s="822" t="s">
        <v>329</v>
      </c>
      <c r="I622" s="822" t="s">
        <v>3283</v>
      </c>
      <c r="J622" s="822" t="s">
        <v>3284</v>
      </c>
      <c r="K622" s="822" t="s">
        <v>3285</v>
      </c>
      <c r="L622" s="825">
        <v>113.93</v>
      </c>
      <c r="M622" s="825">
        <v>911.44</v>
      </c>
      <c r="N622" s="822">
        <v>8</v>
      </c>
      <c r="O622" s="826">
        <v>3</v>
      </c>
      <c r="P622" s="825">
        <v>911.44</v>
      </c>
      <c r="Q622" s="827">
        <v>1</v>
      </c>
      <c r="R622" s="822">
        <v>8</v>
      </c>
      <c r="S622" s="827">
        <v>1</v>
      </c>
      <c r="T622" s="826">
        <v>3</v>
      </c>
      <c r="U622" s="828">
        <v>1</v>
      </c>
    </row>
    <row r="623" spans="1:21" ht="14.45" customHeight="1" x14ac:dyDescent="0.2">
      <c r="A623" s="821">
        <v>7</v>
      </c>
      <c r="B623" s="822" t="s">
        <v>2407</v>
      </c>
      <c r="C623" s="822" t="s">
        <v>2413</v>
      </c>
      <c r="D623" s="823" t="s">
        <v>3782</v>
      </c>
      <c r="E623" s="824" t="s">
        <v>2429</v>
      </c>
      <c r="F623" s="822" t="s">
        <v>2408</v>
      </c>
      <c r="G623" s="822" t="s">
        <v>2506</v>
      </c>
      <c r="H623" s="822" t="s">
        <v>329</v>
      </c>
      <c r="I623" s="822" t="s">
        <v>2752</v>
      </c>
      <c r="J623" s="822" t="s">
        <v>2753</v>
      </c>
      <c r="K623" s="822" t="s">
        <v>803</v>
      </c>
      <c r="L623" s="825">
        <v>35.25</v>
      </c>
      <c r="M623" s="825">
        <v>282</v>
      </c>
      <c r="N623" s="822">
        <v>8</v>
      </c>
      <c r="O623" s="826">
        <v>1.5</v>
      </c>
      <c r="P623" s="825">
        <v>176.25</v>
      </c>
      <c r="Q623" s="827">
        <v>0.625</v>
      </c>
      <c r="R623" s="822">
        <v>5</v>
      </c>
      <c r="S623" s="827">
        <v>0.625</v>
      </c>
      <c r="T623" s="826">
        <v>1</v>
      </c>
      <c r="U623" s="828">
        <v>0.66666666666666663</v>
      </c>
    </row>
    <row r="624" spans="1:21" ht="14.45" customHeight="1" x14ac:dyDescent="0.2">
      <c r="A624" s="821">
        <v>7</v>
      </c>
      <c r="B624" s="822" t="s">
        <v>2407</v>
      </c>
      <c r="C624" s="822" t="s">
        <v>2413</v>
      </c>
      <c r="D624" s="823" t="s">
        <v>3782</v>
      </c>
      <c r="E624" s="824" t="s">
        <v>2429</v>
      </c>
      <c r="F624" s="822" t="s">
        <v>2408</v>
      </c>
      <c r="G624" s="822" t="s">
        <v>2611</v>
      </c>
      <c r="H624" s="822" t="s">
        <v>329</v>
      </c>
      <c r="I624" s="822" t="s">
        <v>2763</v>
      </c>
      <c r="J624" s="822" t="s">
        <v>978</v>
      </c>
      <c r="K624" s="822" t="s">
        <v>2764</v>
      </c>
      <c r="L624" s="825">
        <v>301.2</v>
      </c>
      <c r="M624" s="825">
        <v>301.2</v>
      </c>
      <c r="N624" s="822">
        <v>1</v>
      </c>
      <c r="O624" s="826">
        <v>1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7</v>
      </c>
      <c r="B625" s="822" t="s">
        <v>2407</v>
      </c>
      <c r="C625" s="822" t="s">
        <v>2413</v>
      </c>
      <c r="D625" s="823" t="s">
        <v>3782</v>
      </c>
      <c r="E625" s="824" t="s">
        <v>2429</v>
      </c>
      <c r="F625" s="822" t="s">
        <v>2408</v>
      </c>
      <c r="G625" s="822" t="s">
        <v>2611</v>
      </c>
      <c r="H625" s="822" t="s">
        <v>329</v>
      </c>
      <c r="I625" s="822" t="s">
        <v>2838</v>
      </c>
      <c r="J625" s="822" t="s">
        <v>978</v>
      </c>
      <c r="K625" s="822" t="s">
        <v>2613</v>
      </c>
      <c r="L625" s="825">
        <v>301.2</v>
      </c>
      <c r="M625" s="825">
        <v>602.4</v>
      </c>
      <c r="N625" s="822">
        <v>2</v>
      </c>
      <c r="O625" s="826">
        <v>1</v>
      </c>
      <c r="P625" s="825">
        <v>602.4</v>
      </c>
      <c r="Q625" s="827">
        <v>1</v>
      </c>
      <c r="R625" s="822">
        <v>2</v>
      </c>
      <c r="S625" s="827">
        <v>1</v>
      </c>
      <c r="T625" s="826">
        <v>1</v>
      </c>
      <c r="U625" s="828">
        <v>1</v>
      </c>
    </row>
    <row r="626" spans="1:21" ht="14.45" customHeight="1" x14ac:dyDescent="0.2">
      <c r="A626" s="821">
        <v>7</v>
      </c>
      <c r="B626" s="822" t="s">
        <v>2407</v>
      </c>
      <c r="C626" s="822" t="s">
        <v>2413</v>
      </c>
      <c r="D626" s="823" t="s">
        <v>3782</v>
      </c>
      <c r="E626" s="824" t="s">
        <v>2429</v>
      </c>
      <c r="F626" s="822" t="s">
        <v>2408</v>
      </c>
      <c r="G626" s="822" t="s">
        <v>3137</v>
      </c>
      <c r="H626" s="822" t="s">
        <v>329</v>
      </c>
      <c r="I626" s="822" t="s">
        <v>3141</v>
      </c>
      <c r="J626" s="822" t="s">
        <v>3139</v>
      </c>
      <c r="K626" s="822" t="s">
        <v>3142</v>
      </c>
      <c r="L626" s="825">
        <v>552.64</v>
      </c>
      <c r="M626" s="825">
        <v>1657.92</v>
      </c>
      <c r="N626" s="822">
        <v>3</v>
      </c>
      <c r="O626" s="826">
        <v>1</v>
      </c>
      <c r="P626" s="825">
        <v>1657.92</v>
      </c>
      <c r="Q626" s="827">
        <v>1</v>
      </c>
      <c r="R626" s="822">
        <v>3</v>
      </c>
      <c r="S626" s="827">
        <v>1</v>
      </c>
      <c r="T626" s="826">
        <v>1</v>
      </c>
      <c r="U626" s="828">
        <v>1</v>
      </c>
    </row>
    <row r="627" spans="1:21" ht="14.45" customHeight="1" x14ac:dyDescent="0.2">
      <c r="A627" s="821">
        <v>7</v>
      </c>
      <c r="B627" s="822" t="s">
        <v>2407</v>
      </c>
      <c r="C627" s="822" t="s">
        <v>2413</v>
      </c>
      <c r="D627" s="823" t="s">
        <v>3782</v>
      </c>
      <c r="E627" s="824" t="s">
        <v>2429</v>
      </c>
      <c r="F627" s="822" t="s">
        <v>2408</v>
      </c>
      <c r="G627" s="822" t="s">
        <v>3137</v>
      </c>
      <c r="H627" s="822" t="s">
        <v>329</v>
      </c>
      <c r="I627" s="822" t="s">
        <v>3145</v>
      </c>
      <c r="J627" s="822" t="s">
        <v>3139</v>
      </c>
      <c r="K627" s="822" t="s">
        <v>3146</v>
      </c>
      <c r="L627" s="825">
        <v>1019.46</v>
      </c>
      <c r="M627" s="825">
        <v>11214.060000000001</v>
      </c>
      <c r="N627" s="822">
        <v>11</v>
      </c>
      <c r="O627" s="826">
        <v>2</v>
      </c>
      <c r="P627" s="825">
        <v>11214.060000000001</v>
      </c>
      <c r="Q627" s="827">
        <v>1</v>
      </c>
      <c r="R627" s="822">
        <v>11</v>
      </c>
      <c r="S627" s="827">
        <v>1</v>
      </c>
      <c r="T627" s="826">
        <v>2</v>
      </c>
      <c r="U627" s="828">
        <v>1</v>
      </c>
    </row>
    <row r="628" spans="1:21" ht="14.45" customHeight="1" x14ac:dyDescent="0.2">
      <c r="A628" s="821">
        <v>7</v>
      </c>
      <c r="B628" s="822" t="s">
        <v>2407</v>
      </c>
      <c r="C628" s="822" t="s">
        <v>2413</v>
      </c>
      <c r="D628" s="823" t="s">
        <v>3782</v>
      </c>
      <c r="E628" s="824" t="s">
        <v>2429</v>
      </c>
      <c r="F628" s="822" t="s">
        <v>2408</v>
      </c>
      <c r="G628" s="822" t="s">
        <v>3137</v>
      </c>
      <c r="H628" s="822" t="s">
        <v>673</v>
      </c>
      <c r="I628" s="822" t="s">
        <v>3147</v>
      </c>
      <c r="J628" s="822" t="s">
        <v>3148</v>
      </c>
      <c r="K628" s="822" t="s">
        <v>3140</v>
      </c>
      <c r="L628" s="825">
        <v>2038.93</v>
      </c>
      <c r="M628" s="825">
        <v>53012.18</v>
      </c>
      <c r="N628" s="822">
        <v>26</v>
      </c>
      <c r="O628" s="826">
        <v>6</v>
      </c>
      <c r="P628" s="825">
        <v>53012.18</v>
      </c>
      <c r="Q628" s="827">
        <v>1</v>
      </c>
      <c r="R628" s="822">
        <v>26</v>
      </c>
      <c r="S628" s="827">
        <v>1</v>
      </c>
      <c r="T628" s="826">
        <v>6</v>
      </c>
      <c r="U628" s="828">
        <v>1</v>
      </c>
    </row>
    <row r="629" spans="1:21" ht="14.45" customHeight="1" x14ac:dyDescent="0.2">
      <c r="A629" s="821">
        <v>7</v>
      </c>
      <c r="B629" s="822" t="s">
        <v>2407</v>
      </c>
      <c r="C629" s="822" t="s">
        <v>2413</v>
      </c>
      <c r="D629" s="823" t="s">
        <v>3782</v>
      </c>
      <c r="E629" s="824" t="s">
        <v>2429</v>
      </c>
      <c r="F629" s="822" t="s">
        <v>2408</v>
      </c>
      <c r="G629" s="822" t="s">
        <v>3137</v>
      </c>
      <c r="H629" s="822" t="s">
        <v>673</v>
      </c>
      <c r="I629" s="822" t="s">
        <v>3149</v>
      </c>
      <c r="J629" s="822" t="s">
        <v>3148</v>
      </c>
      <c r="K629" s="822" t="s">
        <v>3144</v>
      </c>
      <c r="L629" s="825">
        <v>355.79</v>
      </c>
      <c r="M629" s="825">
        <v>2134.7400000000002</v>
      </c>
      <c r="N629" s="822">
        <v>6</v>
      </c>
      <c r="O629" s="826">
        <v>2</v>
      </c>
      <c r="P629" s="825">
        <v>2134.7400000000002</v>
      </c>
      <c r="Q629" s="827">
        <v>1</v>
      </c>
      <c r="R629" s="822">
        <v>6</v>
      </c>
      <c r="S629" s="827">
        <v>1</v>
      </c>
      <c r="T629" s="826">
        <v>2</v>
      </c>
      <c r="U629" s="828">
        <v>1</v>
      </c>
    </row>
    <row r="630" spans="1:21" ht="14.45" customHeight="1" x14ac:dyDescent="0.2">
      <c r="A630" s="821">
        <v>7</v>
      </c>
      <c r="B630" s="822" t="s">
        <v>2407</v>
      </c>
      <c r="C630" s="822" t="s">
        <v>2413</v>
      </c>
      <c r="D630" s="823" t="s">
        <v>3782</v>
      </c>
      <c r="E630" s="824" t="s">
        <v>2429</v>
      </c>
      <c r="F630" s="822" t="s">
        <v>2408</v>
      </c>
      <c r="G630" s="822" t="s">
        <v>3137</v>
      </c>
      <c r="H630" s="822" t="s">
        <v>673</v>
      </c>
      <c r="I630" s="822" t="s">
        <v>3150</v>
      </c>
      <c r="J630" s="822" t="s">
        <v>3148</v>
      </c>
      <c r="K630" s="822" t="s">
        <v>3142</v>
      </c>
      <c r="L630" s="825">
        <v>552.64</v>
      </c>
      <c r="M630" s="825">
        <v>33711.039999999994</v>
      </c>
      <c r="N630" s="822">
        <v>61</v>
      </c>
      <c r="O630" s="826">
        <v>18</v>
      </c>
      <c r="P630" s="825">
        <v>33711.039999999994</v>
      </c>
      <c r="Q630" s="827">
        <v>1</v>
      </c>
      <c r="R630" s="822">
        <v>61</v>
      </c>
      <c r="S630" s="827">
        <v>1</v>
      </c>
      <c r="T630" s="826">
        <v>18</v>
      </c>
      <c r="U630" s="828">
        <v>1</v>
      </c>
    </row>
    <row r="631" spans="1:21" ht="14.45" customHeight="1" x14ac:dyDescent="0.2">
      <c r="A631" s="821">
        <v>7</v>
      </c>
      <c r="B631" s="822" t="s">
        <v>2407</v>
      </c>
      <c r="C631" s="822" t="s">
        <v>2413</v>
      </c>
      <c r="D631" s="823" t="s">
        <v>3782</v>
      </c>
      <c r="E631" s="824" t="s">
        <v>2429</v>
      </c>
      <c r="F631" s="822" t="s">
        <v>2408</v>
      </c>
      <c r="G631" s="822" t="s">
        <v>3137</v>
      </c>
      <c r="H631" s="822" t="s">
        <v>673</v>
      </c>
      <c r="I631" s="822" t="s">
        <v>3151</v>
      </c>
      <c r="J631" s="822" t="s">
        <v>3148</v>
      </c>
      <c r="K631" s="822" t="s">
        <v>3146</v>
      </c>
      <c r="L631" s="825">
        <v>1019.46</v>
      </c>
      <c r="M631" s="825">
        <v>83595.72</v>
      </c>
      <c r="N631" s="822">
        <v>82</v>
      </c>
      <c r="O631" s="826">
        <v>18</v>
      </c>
      <c r="P631" s="825">
        <v>75440.040000000008</v>
      </c>
      <c r="Q631" s="827">
        <v>0.90243902439024404</v>
      </c>
      <c r="R631" s="822">
        <v>74</v>
      </c>
      <c r="S631" s="827">
        <v>0.90243902439024393</v>
      </c>
      <c r="T631" s="826">
        <v>16</v>
      </c>
      <c r="U631" s="828">
        <v>0.88888888888888884</v>
      </c>
    </row>
    <row r="632" spans="1:21" ht="14.45" customHeight="1" x14ac:dyDescent="0.2">
      <c r="A632" s="821">
        <v>7</v>
      </c>
      <c r="B632" s="822" t="s">
        <v>2407</v>
      </c>
      <c r="C632" s="822" t="s">
        <v>2413</v>
      </c>
      <c r="D632" s="823" t="s">
        <v>3782</v>
      </c>
      <c r="E632" s="824" t="s">
        <v>2429</v>
      </c>
      <c r="F632" s="822" t="s">
        <v>2408</v>
      </c>
      <c r="G632" s="822" t="s">
        <v>2473</v>
      </c>
      <c r="H632" s="822" t="s">
        <v>329</v>
      </c>
      <c r="I632" s="822" t="s">
        <v>2614</v>
      </c>
      <c r="J632" s="822" t="s">
        <v>2008</v>
      </c>
      <c r="K632" s="822" t="s">
        <v>2615</v>
      </c>
      <c r="L632" s="825">
        <v>205.84</v>
      </c>
      <c r="M632" s="825">
        <v>205.84</v>
      </c>
      <c r="N632" s="822">
        <v>1</v>
      </c>
      <c r="O632" s="826">
        <v>1</v>
      </c>
      <c r="P632" s="825">
        <v>205.84</v>
      </c>
      <c r="Q632" s="827">
        <v>1</v>
      </c>
      <c r="R632" s="822">
        <v>1</v>
      </c>
      <c r="S632" s="827">
        <v>1</v>
      </c>
      <c r="T632" s="826">
        <v>1</v>
      </c>
      <c r="U632" s="828">
        <v>1</v>
      </c>
    </row>
    <row r="633" spans="1:21" ht="14.45" customHeight="1" x14ac:dyDescent="0.2">
      <c r="A633" s="821">
        <v>7</v>
      </c>
      <c r="B633" s="822" t="s">
        <v>2407</v>
      </c>
      <c r="C633" s="822" t="s">
        <v>2413</v>
      </c>
      <c r="D633" s="823" t="s">
        <v>3782</v>
      </c>
      <c r="E633" s="824" t="s">
        <v>2429</v>
      </c>
      <c r="F633" s="822" t="s">
        <v>2408</v>
      </c>
      <c r="G633" s="822" t="s">
        <v>2513</v>
      </c>
      <c r="H633" s="822" t="s">
        <v>329</v>
      </c>
      <c r="I633" s="822" t="s">
        <v>2514</v>
      </c>
      <c r="J633" s="822" t="s">
        <v>724</v>
      </c>
      <c r="K633" s="822" t="s">
        <v>2515</v>
      </c>
      <c r="L633" s="825">
        <v>127.91</v>
      </c>
      <c r="M633" s="825">
        <v>1151.19</v>
      </c>
      <c r="N633" s="822">
        <v>9</v>
      </c>
      <c r="O633" s="826">
        <v>4</v>
      </c>
      <c r="P633" s="825">
        <v>639.54999999999995</v>
      </c>
      <c r="Q633" s="827">
        <v>0.55555555555555547</v>
      </c>
      <c r="R633" s="822">
        <v>5</v>
      </c>
      <c r="S633" s="827">
        <v>0.55555555555555558</v>
      </c>
      <c r="T633" s="826">
        <v>2.5</v>
      </c>
      <c r="U633" s="828">
        <v>0.625</v>
      </c>
    </row>
    <row r="634" spans="1:21" ht="14.45" customHeight="1" x14ac:dyDescent="0.2">
      <c r="A634" s="821">
        <v>7</v>
      </c>
      <c r="B634" s="822" t="s">
        <v>2407</v>
      </c>
      <c r="C634" s="822" t="s">
        <v>2413</v>
      </c>
      <c r="D634" s="823" t="s">
        <v>3782</v>
      </c>
      <c r="E634" s="824" t="s">
        <v>2429</v>
      </c>
      <c r="F634" s="822" t="s">
        <v>2408</v>
      </c>
      <c r="G634" s="822" t="s">
        <v>3155</v>
      </c>
      <c r="H634" s="822" t="s">
        <v>329</v>
      </c>
      <c r="I634" s="822" t="s">
        <v>3362</v>
      </c>
      <c r="J634" s="822" t="s">
        <v>2352</v>
      </c>
      <c r="K634" s="822" t="s">
        <v>3160</v>
      </c>
      <c r="L634" s="825">
        <v>169.29</v>
      </c>
      <c r="M634" s="825">
        <v>338.58</v>
      </c>
      <c r="N634" s="822">
        <v>2</v>
      </c>
      <c r="O634" s="826">
        <v>1</v>
      </c>
      <c r="P634" s="825">
        <v>338.58</v>
      </c>
      <c r="Q634" s="827">
        <v>1</v>
      </c>
      <c r="R634" s="822">
        <v>2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7</v>
      </c>
      <c r="B635" s="822" t="s">
        <v>2407</v>
      </c>
      <c r="C635" s="822" t="s">
        <v>2413</v>
      </c>
      <c r="D635" s="823" t="s">
        <v>3782</v>
      </c>
      <c r="E635" s="824" t="s">
        <v>2429</v>
      </c>
      <c r="F635" s="822" t="s">
        <v>2408</v>
      </c>
      <c r="G635" s="822" t="s">
        <v>3155</v>
      </c>
      <c r="H635" s="822" t="s">
        <v>329</v>
      </c>
      <c r="I635" s="822" t="s">
        <v>3363</v>
      </c>
      <c r="J635" s="822" t="s">
        <v>2352</v>
      </c>
      <c r="K635" s="822" t="s">
        <v>1731</v>
      </c>
      <c r="L635" s="825">
        <v>338.58</v>
      </c>
      <c r="M635" s="825">
        <v>7110.18</v>
      </c>
      <c r="N635" s="822">
        <v>21</v>
      </c>
      <c r="O635" s="826">
        <v>4</v>
      </c>
      <c r="P635" s="825">
        <v>6094.4400000000005</v>
      </c>
      <c r="Q635" s="827">
        <v>0.85714285714285721</v>
      </c>
      <c r="R635" s="822">
        <v>18</v>
      </c>
      <c r="S635" s="827">
        <v>0.8571428571428571</v>
      </c>
      <c r="T635" s="826">
        <v>3</v>
      </c>
      <c r="U635" s="828">
        <v>0.75</v>
      </c>
    </row>
    <row r="636" spans="1:21" ht="14.45" customHeight="1" x14ac:dyDescent="0.2">
      <c r="A636" s="821">
        <v>7</v>
      </c>
      <c r="B636" s="822" t="s">
        <v>2407</v>
      </c>
      <c r="C636" s="822" t="s">
        <v>2413</v>
      </c>
      <c r="D636" s="823" t="s">
        <v>3782</v>
      </c>
      <c r="E636" s="824" t="s">
        <v>2429</v>
      </c>
      <c r="F636" s="822" t="s">
        <v>2408</v>
      </c>
      <c r="G636" s="822" t="s">
        <v>3155</v>
      </c>
      <c r="H636" s="822" t="s">
        <v>329</v>
      </c>
      <c r="I636" s="822" t="s">
        <v>3161</v>
      </c>
      <c r="J636" s="822" t="s">
        <v>1721</v>
      </c>
      <c r="K636" s="822" t="s">
        <v>1731</v>
      </c>
      <c r="L636" s="825">
        <v>338.58</v>
      </c>
      <c r="M636" s="825">
        <v>677.16</v>
      </c>
      <c r="N636" s="822">
        <v>2</v>
      </c>
      <c r="O636" s="826">
        <v>0.5</v>
      </c>
      <c r="P636" s="825">
        <v>677.16</v>
      </c>
      <c r="Q636" s="827">
        <v>1</v>
      </c>
      <c r="R636" s="822">
        <v>2</v>
      </c>
      <c r="S636" s="827">
        <v>1</v>
      </c>
      <c r="T636" s="826">
        <v>0.5</v>
      </c>
      <c r="U636" s="828">
        <v>1</v>
      </c>
    </row>
    <row r="637" spans="1:21" ht="14.45" customHeight="1" x14ac:dyDescent="0.2">
      <c r="A637" s="821">
        <v>7</v>
      </c>
      <c r="B637" s="822" t="s">
        <v>2407</v>
      </c>
      <c r="C637" s="822" t="s">
        <v>2413</v>
      </c>
      <c r="D637" s="823" t="s">
        <v>3782</v>
      </c>
      <c r="E637" s="824" t="s">
        <v>2429</v>
      </c>
      <c r="F637" s="822" t="s">
        <v>2408</v>
      </c>
      <c r="G637" s="822" t="s">
        <v>3155</v>
      </c>
      <c r="H637" s="822" t="s">
        <v>329</v>
      </c>
      <c r="I637" s="822" t="s">
        <v>3162</v>
      </c>
      <c r="J637" s="822" t="s">
        <v>3163</v>
      </c>
      <c r="K637" s="822" t="s">
        <v>3160</v>
      </c>
      <c r="L637" s="825">
        <v>169.29</v>
      </c>
      <c r="M637" s="825">
        <v>1354.32</v>
      </c>
      <c r="N637" s="822">
        <v>8</v>
      </c>
      <c r="O637" s="826">
        <v>1.5</v>
      </c>
      <c r="P637" s="825">
        <v>1354.32</v>
      </c>
      <c r="Q637" s="827">
        <v>1</v>
      </c>
      <c r="R637" s="822">
        <v>8</v>
      </c>
      <c r="S637" s="827">
        <v>1</v>
      </c>
      <c r="T637" s="826">
        <v>1.5</v>
      </c>
      <c r="U637" s="828">
        <v>1</v>
      </c>
    </row>
    <row r="638" spans="1:21" ht="14.45" customHeight="1" x14ac:dyDescent="0.2">
      <c r="A638" s="821">
        <v>7</v>
      </c>
      <c r="B638" s="822" t="s">
        <v>2407</v>
      </c>
      <c r="C638" s="822" t="s">
        <v>2413</v>
      </c>
      <c r="D638" s="823" t="s">
        <v>3782</v>
      </c>
      <c r="E638" s="824" t="s">
        <v>2429</v>
      </c>
      <c r="F638" s="822" t="s">
        <v>2408</v>
      </c>
      <c r="G638" s="822" t="s">
        <v>3155</v>
      </c>
      <c r="H638" s="822" t="s">
        <v>329</v>
      </c>
      <c r="I638" s="822" t="s">
        <v>3164</v>
      </c>
      <c r="J638" s="822" t="s">
        <v>3163</v>
      </c>
      <c r="K638" s="822" t="s">
        <v>1731</v>
      </c>
      <c r="L638" s="825">
        <v>338.58</v>
      </c>
      <c r="M638" s="825">
        <v>1015.74</v>
      </c>
      <c r="N638" s="822">
        <v>3</v>
      </c>
      <c r="O638" s="826">
        <v>1</v>
      </c>
      <c r="P638" s="825">
        <v>1015.74</v>
      </c>
      <c r="Q638" s="827">
        <v>1</v>
      </c>
      <c r="R638" s="822">
        <v>3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7</v>
      </c>
      <c r="B639" s="822" t="s">
        <v>2407</v>
      </c>
      <c r="C639" s="822" t="s">
        <v>2413</v>
      </c>
      <c r="D639" s="823" t="s">
        <v>3782</v>
      </c>
      <c r="E639" s="824" t="s">
        <v>2429</v>
      </c>
      <c r="F639" s="822" t="s">
        <v>2408</v>
      </c>
      <c r="G639" s="822" t="s">
        <v>3155</v>
      </c>
      <c r="H639" s="822" t="s">
        <v>329</v>
      </c>
      <c r="I639" s="822" t="s">
        <v>2351</v>
      </c>
      <c r="J639" s="822" t="s">
        <v>2352</v>
      </c>
      <c r="K639" s="822" t="s">
        <v>2348</v>
      </c>
      <c r="L639" s="825">
        <v>677.17</v>
      </c>
      <c r="M639" s="825">
        <v>2031.5099999999998</v>
      </c>
      <c r="N639" s="822">
        <v>3</v>
      </c>
      <c r="O639" s="826">
        <v>1</v>
      </c>
      <c r="P639" s="825">
        <v>2031.5099999999998</v>
      </c>
      <c r="Q639" s="827">
        <v>1</v>
      </c>
      <c r="R639" s="822">
        <v>3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7</v>
      </c>
      <c r="B640" s="822" t="s">
        <v>2407</v>
      </c>
      <c r="C640" s="822" t="s">
        <v>2413</v>
      </c>
      <c r="D640" s="823" t="s">
        <v>3782</v>
      </c>
      <c r="E640" s="824" t="s">
        <v>2429</v>
      </c>
      <c r="F640" s="822" t="s">
        <v>2408</v>
      </c>
      <c r="G640" s="822" t="s">
        <v>3155</v>
      </c>
      <c r="H640" s="822" t="s">
        <v>673</v>
      </c>
      <c r="I640" s="822" t="s">
        <v>2345</v>
      </c>
      <c r="J640" s="822" t="s">
        <v>1725</v>
      </c>
      <c r="K640" s="822" t="s">
        <v>1726</v>
      </c>
      <c r="L640" s="825">
        <v>1286.6199999999999</v>
      </c>
      <c r="M640" s="825">
        <v>52751.42</v>
      </c>
      <c r="N640" s="822">
        <v>41</v>
      </c>
      <c r="O640" s="826">
        <v>14.5</v>
      </c>
      <c r="P640" s="825">
        <v>27019.019999999997</v>
      </c>
      <c r="Q640" s="827">
        <v>0.51219512195121952</v>
      </c>
      <c r="R640" s="822">
        <v>21</v>
      </c>
      <c r="S640" s="827">
        <v>0.51219512195121952</v>
      </c>
      <c r="T640" s="826">
        <v>7.5</v>
      </c>
      <c r="U640" s="828">
        <v>0.51724137931034486</v>
      </c>
    </row>
    <row r="641" spans="1:21" ht="14.45" customHeight="1" x14ac:dyDescent="0.2">
      <c r="A641" s="821">
        <v>7</v>
      </c>
      <c r="B641" s="822" t="s">
        <v>2407</v>
      </c>
      <c r="C641" s="822" t="s">
        <v>2413</v>
      </c>
      <c r="D641" s="823" t="s">
        <v>3782</v>
      </c>
      <c r="E641" s="824" t="s">
        <v>2429</v>
      </c>
      <c r="F641" s="822" t="s">
        <v>2408</v>
      </c>
      <c r="G641" s="822" t="s">
        <v>3155</v>
      </c>
      <c r="H641" s="822" t="s">
        <v>673</v>
      </c>
      <c r="I641" s="822" t="s">
        <v>2347</v>
      </c>
      <c r="J641" s="822" t="s">
        <v>1725</v>
      </c>
      <c r="K641" s="822" t="s">
        <v>2348</v>
      </c>
      <c r="L641" s="825">
        <v>677.17</v>
      </c>
      <c r="M641" s="825">
        <v>2031.5099999999998</v>
      </c>
      <c r="N641" s="822">
        <v>3</v>
      </c>
      <c r="O641" s="826">
        <v>0.5</v>
      </c>
      <c r="P641" s="825">
        <v>2031.5099999999998</v>
      </c>
      <c r="Q641" s="827">
        <v>1</v>
      </c>
      <c r="R641" s="822">
        <v>3</v>
      </c>
      <c r="S641" s="827">
        <v>1</v>
      </c>
      <c r="T641" s="826">
        <v>0.5</v>
      </c>
      <c r="U641" s="828">
        <v>1</v>
      </c>
    </row>
    <row r="642" spans="1:21" ht="14.45" customHeight="1" x14ac:dyDescent="0.2">
      <c r="A642" s="821">
        <v>7</v>
      </c>
      <c r="B642" s="822" t="s">
        <v>2407</v>
      </c>
      <c r="C642" s="822" t="s">
        <v>2413</v>
      </c>
      <c r="D642" s="823" t="s">
        <v>3782</v>
      </c>
      <c r="E642" s="824" t="s">
        <v>2429</v>
      </c>
      <c r="F642" s="822" t="s">
        <v>2408</v>
      </c>
      <c r="G642" s="822" t="s">
        <v>3155</v>
      </c>
      <c r="H642" s="822" t="s">
        <v>673</v>
      </c>
      <c r="I642" s="822" t="s">
        <v>2346</v>
      </c>
      <c r="J642" s="822" t="s">
        <v>1725</v>
      </c>
      <c r="K642" s="822" t="s">
        <v>1728</v>
      </c>
      <c r="L642" s="825">
        <v>2573.2199999999998</v>
      </c>
      <c r="M642" s="825">
        <v>115794.90000000002</v>
      </c>
      <c r="N642" s="822">
        <v>45</v>
      </c>
      <c r="O642" s="826">
        <v>18.5</v>
      </c>
      <c r="P642" s="825">
        <v>74623.380000000019</v>
      </c>
      <c r="Q642" s="827">
        <v>0.64444444444444449</v>
      </c>
      <c r="R642" s="822">
        <v>29</v>
      </c>
      <c r="S642" s="827">
        <v>0.64444444444444449</v>
      </c>
      <c r="T642" s="826">
        <v>13.5</v>
      </c>
      <c r="U642" s="828">
        <v>0.72972972972972971</v>
      </c>
    </row>
    <row r="643" spans="1:21" ht="14.45" customHeight="1" x14ac:dyDescent="0.2">
      <c r="A643" s="821">
        <v>7</v>
      </c>
      <c r="B643" s="822" t="s">
        <v>2407</v>
      </c>
      <c r="C643" s="822" t="s">
        <v>2413</v>
      </c>
      <c r="D643" s="823" t="s">
        <v>3782</v>
      </c>
      <c r="E643" s="824" t="s">
        <v>2429</v>
      </c>
      <c r="F643" s="822" t="s">
        <v>2408</v>
      </c>
      <c r="G643" s="822" t="s">
        <v>3155</v>
      </c>
      <c r="H643" s="822" t="s">
        <v>329</v>
      </c>
      <c r="I643" s="822" t="s">
        <v>3364</v>
      </c>
      <c r="J643" s="822" t="s">
        <v>3365</v>
      </c>
      <c r="K643" s="822" t="s">
        <v>3160</v>
      </c>
      <c r="L643" s="825">
        <v>1286.19</v>
      </c>
      <c r="M643" s="825">
        <v>3858.57</v>
      </c>
      <c r="N643" s="822">
        <v>3</v>
      </c>
      <c r="O643" s="826">
        <v>0.5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7</v>
      </c>
      <c r="B644" s="822" t="s">
        <v>2407</v>
      </c>
      <c r="C644" s="822" t="s">
        <v>2413</v>
      </c>
      <c r="D644" s="823" t="s">
        <v>3782</v>
      </c>
      <c r="E644" s="824" t="s">
        <v>2429</v>
      </c>
      <c r="F644" s="822" t="s">
        <v>2408</v>
      </c>
      <c r="G644" s="822" t="s">
        <v>3155</v>
      </c>
      <c r="H644" s="822" t="s">
        <v>329</v>
      </c>
      <c r="I644" s="822" t="s">
        <v>3366</v>
      </c>
      <c r="J644" s="822" t="s">
        <v>1721</v>
      </c>
      <c r="K644" s="822" t="s">
        <v>1726</v>
      </c>
      <c r="L644" s="825">
        <v>253.94</v>
      </c>
      <c r="M644" s="825">
        <v>507.88</v>
      </c>
      <c r="N644" s="822">
        <v>2</v>
      </c>
      <c r="O644" s="826">
        <v>0.5</v>
      </c>
      <c r="P644" s="825">
        <v>507.88</v>
      </c>
      <c r="Q644" s="827">
        <v>1</v>
      </c>
      <c r="R644" s="822">
        <v>2</v>
      </c>
      <c r="S644" s="827">
        <v>1</v>
      </c>
      <c r="T644" s="826">
        <v>0.5</v>
      </c>
      <c r="U644" s="828">
        <v>1</v>
      </c>
    </row>
    <row r="645" spans="1:21" ht="14.45" customHeight="1" x14ac:dyDescent="0.2">
      <c r="A645" s="821">
        <v>7</v>
      </c>
      <c r="B645" s="822" t="s">
        <v>2407</v>
      </c>
      <c r="C645" s="822" t="s">
        <v>2413</v>
      </c>
      <c r="D645" s="823" t="s">
        <v>3782</v>
      </c>
      <c r="E645" s="824" t="s">
        <v>2429</v>
      </c>
      <c r="F645" s="822" t="s">
        <v>2408</v>
      </c>
      <c r="G645" s="822" t="s">
        <v>2841</v>
      </c>
      <c r="H645" s="822" t="s">
        <v>673</v>
      </c>
      <c r="I645" s="822" t="s">
        <v>2189</v>
      </c>
      <c r="J645" s="822" t="s">
        <v>700</v>
      </c>
      <c r="K645" s="822" t="s">
        <v>1133</v>
      </c>
      <c r="L645" s="825">
        <v>0</v>
      </c>
      <c r="M645" s="825">
        <v>0</v>
      </c>
      <c r="N645" s="822">
        <v>42</v>
      </c>
      <c r="O645" s="826">
        <v>13</v>
      </c>
      <c r="P645" s="825">
        <v>0</v>
      </c>
      <c r="Q645" s="827"/>
      <c r="R645" s="822">
        <v>29</v>
      </c>
      <c r="S645" s="827">
        <v>0.69047619047619047</v>
      </c>
      <c r="T645" s="826">
        <v>9.5</v>
      </c>
      <c r="U645" s="828">
        <v>0.73076923076923073</v>
      </c>
    </row>
    <row r="646" spans="1:21" ht="14.45" customHeight="1" x14ac:dyDescent="0.2">
      <c r="A646" s="821">
        <v>7</v>
      </c>
      <c r="B646" s="822" t="s">
        <v>2407</v>
      </c>
      <c r="C646" s="822" t="s">
        <v>2413</v>
      </c>
      <c r="D646" s="823" t="s">
        <v>3782</v>
      </c>
      <c r="E646" s="824" t="s">
        <v>2429</v>
      </c>
      <c r="F646" s="822" t="s">
        <v>2408</v>
      </c>
      <c r="G646" s="822" t="s">
        <v>2841</v>
      </c>
      <c r="H646" s="822" t="s">
        <v>673</v>
      </c>
      <c r="I646" s="822" t="s">
        <v>1995</v>
      </c>
      <c r="J646" s="822" t="s">
        <v>700</v>
      </c>
      <c r="K646" s="822" t="s">
        <v>1996</v>
      </c>
      <c r="L646" s="825">
        <v>61.49</v>
      </c>
      <c r="M646" s="825">
        <v>368.94</v>
      </c>
      <c r="N646" s="822">
        <v>6</v>
      </c>
      <c r="O646" s="826">
        <v>0.5</v>
      </c>
      <c r="P646" s="825">
        <v>368.94</v>
      </c>
      <c r="Q646" s="827">
        <v>1</v>
      </c>
      <c r="R646" s="822">
        <v>6</v>
      </c>
      <c r="S646" s="827">
        <v>1</v>
      </c>
      <c r="T646" s="826">
        <v>0.5</v>
      </c>
      <c r="U646" s="828">
        <v>1</v>
      </c>
    </row>
    <row r="647" spans="1:21" ht="14.45" customHeight="1" x14ac:dyDescent="0.2">
      <c r="A647" s="821">
        <v>7</v>
      </c>
      <c r="B647" s="822" t="s">
        <v>2407</v>
      </c>
      <c r="C647" s="822" t="s">
        <v>2413</v>
      </c>
      <c r="D647" s="823" t="s">
        <v>3782</v>
      </c>
      <c r="E647" s="824" t="s">
        <v>2429</v>
      </c>
      <c r="F647" s="822" t="s">
        <v>2408</v>
      </c>
      <c r="G647" s="822" t="s">
        <v>3193</v>
      </c>
      <c r="H647" s="822" t="s">
        <v>329</v>
      </c>
      <c r="I647" s="822" t="s">
        <v>3194</v>
      </c>
      <c r="J647" s="822" t="s">
        <v>3195</v>
      </c>
      <c r="K647" s="822" t="s">
        <v>3196</v>
      </c>
      <c r="L647" s="825">
        <v>355.79</v>
      </c>
      <c r="M647" s="825">
        <v>2134.7400000000002</v>
      </c>
      <c r="N647" s="822">
        <v>6</v>
      </c>
      <c r="O647" s="826">
        <v>2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7</v>
      </c>
      <c r="B648" s="822" t="s">
        <v>2407</v>
      </c>
      <c r="C648" s="822" t="s">
        <v>2413</v>
      </c>
      <c r="D648" s="823" t="s">
        <v>3782</v>
      </c>
      <c r="E648" s="824" t="s">
        <v>2429</v>
      </c>
      <c r="F648" s="822" t="s">
        <v>2408</v>
      </c>
      <c r="G648" s="822" t="s">
        <v>3193</v>
      </c>
      <c r="H648" s="822" t="s">
        <v>329</v>
      </c>
      <c r="I648" s="822" t="s">
        <v>3197</v>
      </c>
      <c r="J648" s="822" t="s">
        <v>3195</v>
      </c>
      <c r="K648" s="822" t="s">
        <v>3198</v>
      </c>
      <c r="L648" s="825">
        <v>552.64</v>
      </c>
      <c r="M648" s="825">
        <v>4973.76</v>
      </c>
      <c r="N648" s="822">
        <v>9</v>
      </c>
      <c r="O648" s="826">
        <v>3</v>
      </c>
      <c r="P648" s="825">
        <v>1657.92</v>
      </c>
      <c r="Q648" s="827">
        <v>0.33333333333333331</v>
      </c>
      <c r="R648" s="822">
        <v>3</v>
      </c>
      <c r="S648" s="827">
        <v>0.33333333333333331</v>
      </c>
      <c r="T648" s="826">
        <v>1</v>
      </c>
      <c r="U648" s="828">
        <v>0.33333333333333331</v>
      </c>
    </row>
    <row r="649" spans="1:21" ht="14.45" customHeight="1" x14ac:dyDescent="0.2">
      <c r="A649" s="821">
        <v>7</v>
      </c>
      <c r="B649" s="822" t="s">
        <v>2407</v>
      </c>
      <c r="C649" s="822" t="s">
        <v>2413</v>
      </c>
      <c r="D649" s="823" t="s">
        <v>3782</v>
      </c>
      <c r="E649" s="824" t="s">
        <v>2429</v>
      </c>
      <c r="F649" s="822" t="s">
        <v>2408</v>
      </c>
      <c r="G649" s="822" t="s">
        <v>3193</v>
      </c>
      <c r="H649" s="822" t="s">
        <v>329</v>
      </c>
      <c r="I649" s="822" t="s">
        <v>3199</v>
      </c>
      <c r="J649" s="822" t="s">
        <v>3195</v>
      </c>
      <c r="K649" s="822" t="s">
        <v>3200</v>
      </c>
      <c r="L649" s="825">
        <v>1019.46</v>
      </c>
      <c r="M649" s="825">
        <v>6116.76</v>
      </c>
      <c r="N649" s="822">
        <v>6</v>
      </c>
      <c r="O649" s="826">
        <v>2</v>
      </c>
      <c r="P649" s="825">
        <v>6116.76</v>
      </c>
      <c r="Q649" s="827">
        <v>1</v>
      </c>
      <c r="R649" s="822">
        <v>6</v>
      </c>
      <c r="S649" s="827">
        <v>1</v>
      </c>
      <c r="T649" s="826">
        <v>2</v>
      </c>
      <c r="U649" s="828">
        <v>1</v>
      </c>
    </row>
    <row r="650" spans="1:21" ht="14.45" customHeight="1" x14ac:dyDescent="0.2">
      <c r="A650" s="821">
        <v>7</v>
      </c>
      <c r="B650" s="822" t="s">
        <v>2407</v>
      </c>
      <c r="C650" s="822" t="s">
        <v>2413</v>
      </c>
      <c r="D650" s="823" t="s">
        <v>3782</v>
      </c>
      <c r="E650" s="824" t="s">
        <v>2429</v>
      </c>
      <c r="F650" s="822" t="s">
        <v>2408</v>
      </c>
      <c r="G650" s="822" t="s">
        <v>3193</v>
      </c>
      <c r="H650" s="822" t="s">
        <v>329</v>
      </c>
      <c r="I650" s="822" t="s">
        <v>3201</v>
      </c>
      <c r="J650" s="822" t="s">
        <v>3195</v>
      </c>
      <c r="K650" s="822" t="s">
        <v>3202</v>
      </c>
      <c r="L650" s="825">
        <v>764.6</v>
      </c>
      <c r="M650" s="825">
        <v>2293.8000000000002</v>
      </c>
      <c r="N650" s="822">
        <v>3</v>
      </c>
      <c r="O650" s="826">
        <v>1</v>
      </c>
      <c r="P650" s="825">
        <v>2293.8000000000002</v>
      </c>
      <c r="Q650" s="827">
        <v>1</v>
      </c>
      <c r="R650" s="822">
        <v>3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7</v>
      </c>
      <c r="B651" s="822" t="s">
        <v>2407</v>
      </c>
      <c r="C651" s="822" t="s">
        <v>2413</v>
      </c>
      <c r="D651" s="823" t="s">
        <v>3782</v>
      </c>
      <c r="E651" s="824" t="s">
        <v>2429</v>
      </c>
      <c r="F651" s="822" t="s">
        <v>2408</v>
      </c>
      <c r="G651" s="822" t="s">
        <v>3193</v>
      </c>
      <c r="H651" s="822" t="s">
        <v>329</v>
      </c>
      <c r="I651" s="822" t="s">
        <v>3367</v>
      </c>
      <c r="J651" s="822" t="s">
        <v>3368</v>
      </c>
      <c r="K651" s="822" t="s">
        <v>3369</v>
      </c>
      <c r="L651" s="825">
        <v>92.11</v>
      </c>
      <c r="M651" s="825">
        <v>368.44</v>
      </c>
      <c r="N651" s="822">
        <v>4</v>
      </c>
      <c r="O651" s="826">
        <v>1</v>
      </c>
      <c r="P651" s="825">
        <v>368.44</v>
      </c>
      <c r="Q651" s="827">
        <v>1</v>
      </c>
      <c r="R651" s="822">
        <v>4</v>
      </c>
      <c r="S651" s="827">
        <v>1</v>
      </c>
      <c r="T651" s="826">
        <v>1</v>
      </c>
      <c r="U651" s="828">
        <v>1</v>
      </c>
    </row>
    <row r="652" spans="1:21" ht="14.45" customHeight="1" x14ac:dyDescent="0.2">
      <c r="A652" s="821">
        <v>7</v>
      </c>
      <c r="B652" s="822" t="s">
        <v>2407</v>
      </c>
      <c r="C652" s="822" t="s">
        <v>2413</v>
      </c>
      <c r="D652" s="823" t="s">
        <v>3782</v>
      </c>
      <c r="E652" s="824" t="s">
        <v>2429</v>
      </c>
      <c r="F652" s="822" t="s">
        <v>2408</v>
      </c>
      <c r="G652" s="822" t="s">
        <v>3193</v>
      </c>
      <c r="H652" s="822" t="s">
        <v>329</v>
      </c>
      <c r="I652" s="822" t="s">
        <v>3203</v>
      </c>
      <c r="J652" s="822" t="s">
        <v>3195</v>
      </c>
      <c r="K652" s="822" t="s">
        <v>3204</v>
      </c>
      <c r="L652" s="825">
        <v>1274.33</v>
      </c>
      <c r="M652" s="825">
        <v>7645.98</v>
      </c>
      <c r="N652" s="822">
        <v>6</v>
      </c>
      <c r="O652" s="826">
        <v>2</v>
      </c>
      <c r="P652" s="825">
        <v>7645.98</v>
      </c>
      <c r="Q652" s="827">
        <v>1</v>
      </c>
      <c r="R652" s="822">
        <v>6</v>
      </c>
      <c r="S652" s="827">
        <v>1</v>
      </c>
      <c r="T652" s="826">
        <v>2</v>
      </c>
      <c r="U652" s="828">
        <v>1</v>
      </c>
    </row>
    <row r="653" spans="1:21" ht="14.45" customHeight="1" x14ac:dyDescent="0.2">
      <c r="A653" s="821">
        <v>7</v>
      </c>
      <c r="B653" s="822" t="s">
        <v>2407</v>
      </c>
      <c r="C653" s="822" t="s">
        <v>2413</v>
      </c>
      <c r="D653" s="823" t="s">
        <v>3782</v>
      </c>
      <c r="E653" s="824" t="s">
        <v>2429</v>
      </c>
      <c r="F653" s="822" t="s">
        <v>2408</v>
      </c>
      <c r="G653" s="822" t="s">
        <v>3193</v>
      </c>
      <c r="H653" s="822" t="s">
        <v>329</v>
      </c>
      <c r="I653" s="822" t="s">
        <v>3370</v>
      </c>
      <c r="J653" s="822" t="s">
        <v>3368</v>
      </c>
      <c r="K653" s="822" t="s">
        <v>3371</v>
      </c>
      <c r="L653" s="825">
        <v>127.43</v>
      </c>
      <c r="M653" s="825">
        <v>127.43</v>
      </c>
      <c r="N653" s="822">
        <v>1</v>
      </c>
      <c r="O653" s="826">
        <v>1</v>
      </c>
      <c r="P653" s="825">
        <v>127.43</v>
      </c>
      <c r="Q653" s="827">
        <v>1</v>
      </c>
      <c r="R653" s="822">
        <v>1</v>
      </c>
      <c r="S653" s="827">
        <v>1</v>
      </c>
      <c r="T653" s="826">
        <v>1</v>
      </c>
      <c r="U653" s="828">
        <v>1</v>
      </c>
    </row>
    <row r="654" spans="1:21" ht="14.45" customHeight="1" x14ac:dyDescent="0.2">
      <c r="A654" s="821">
        <v>7</v>
      </c>
      <c r="B654" s="822" t="s">
        <v>2407</v>
      </c>
      <c r="C654" s="822" t="s">
        <v>2413</v>
      </c>
      <c r="D654" s="823" t="s">
        <v>3782</v>
      </c>
      <c r="E654" s="824" t="s">
        <v>2429</v>
      </c>
      <c r="F654" s="822" t="s">
        <v>2408</v>
      </c>
      <c r="G654" s="822" t="s">
        <v>2942</v>
      </c>
      <c r="H654" s="822" t="s">
        <v>329</v>
      </c>
      <c r="I654" s="822" t="s">
        <v>2943</v>
      </c>
      <c r="J654" s="822" t="s">
        <v>2944</v>
      </c>
      <c r="K654" s="822" t="s">
        <v>2945</v>
      </c>
      <c r="L654" s="825">
        <v>38.56</v>
      </c>
      <c r="M654" s="825">
        <v>115.68</v>
      </c>
      <c r="N654" s="822">
        <v>3</v>
      </c>
      <c r="O654" s="826">
        <v>0.5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7</v>
      </c>
      <c r="B655" s="822" t="s">
        <v>2407</v>
      </c>
      <c r="C655" s="822" t="s">
        <v>2413</v>
      </c>
      <c r="D655" s="823" t="s">
        <v>3782</v>
      </c>
      <c r="E655" s="824" t="s">
        <v>2429</v>
      </c>
      <c r="F655" s="822" t="s">
        <v>2408</v>
      </c>
      <c r="G655" s="822" t="s">
        <v>3205</v>
      </c>
      <c r="H655" s="822" t="s">
        <v>329</v>
      </c>
      <c r="I655" s="822" t="s">
        <v>3206</v>
      </c>
      <c r="J655" s="822" t="s">
        <v>3207</v>
      </c>
      <c r="K655" s="822" t="s">
        <v>3208</v>
      </c>
      <c r="L655" s="825">
        <v>150.26</v>
      </c>
      <c r="M655" s="825">
        <v>1803.12</v>
      </c>
      <c r="N655" s="822">
        <v>12</v>
      </c>
      <c r="O655" s="826">
        <v>2</v>
      </c>
      <c r="P655" s="825">
        <v>901.56</v>
      </c>
      <c r="Q655" s="827">
        <v>0.5</v>
      </c>
      <c r="R655" s="822">
        <v>6</v>
      </c>
      <c r="S655" s="827">
        <v>0.5</v>
      </c>
      <c r="T655" s="826">
        <v>1</v>
      </c>
      <c r="U655" s="828">
        <v>0.5</v>
      </c>
    </row>
    <row r="656" spans="1:21" ht="14.45" customHeight="1" x14ac:dyDescent="0.2">
      <c r="A656" s="821">
        <v>7</v>
      </c>
      <c r="B656" s="822" t="s">
        <v>2407</v>
      </c>
      <c r="C656" s="822" t="s">
        <v>2413</v>
      </c>
      <c r="D656" s="823" t="s">
        <v>3782</v>
      </c>
      <c r="E656" s="824" t="s">
        <v>2429</v>
      </c>
      <c r="F656" s="822" t="s">
        <v>2408</v>
      </c>
      <c r="G656" s="822" t="s">
        <v>3205</v>
      </c>
      <c r="H656" s="822" t="s">
        <v>329</v>
      </c>
      <c r="I656" s="822" t="s">
        <v>3209</v>
      </c>
      <c r="J656" s="822" t="s">
        <v>3210</v>
      </c>
      <c r="K656" s="822" t="s">
        <v>1562</v>
      </c>
      <c r="L656" s="825">
        <v>200.34</v>
      </c>
      <c r="M656" s="825">
        <v>1402.38</v>
      </c>
      <c r="N656" s="822">
        <v>7</v>
      </c>
      <c r="O656" s="826">
        <v>1.5</v>
      </c>
      <c r="P656" s="825">
        <v>801.36</v>
      </c>
      <c r="Q656" s="827">
        <v>0.5714285714285714</v>
      </c>
      <c r="R656" s="822">
        <v>4</v>
      </c>
      <c r="S656" s="827">
        <v>0.5714285714285714</v>
      </c>
      <c r="T656" s="826">
        <v>0.5</v>
      </c>
      <c r="U656" s="828">
        <v>0.33333333333333331</v>
      </c>
    </row>
    <row r="657" spans="1:21" ht="14.45" customHeight="1" x14ac:dyDescent="0.2">
      <c r="A657" s="821">
        <v>7</v>
      </c>
      <c r="B657" s="822" t="s">
        <v>2407</v>
      </c>
      <c r="C657" s="822" t="s">
        <v>2413</v>
      </c>
      <c r="D657" s="823" t="s">
        <v>3782</v>
      </c>
      <c r="E657" s="824" t="s">
        <v>2429</v>
      </c>
      <c r="F657" s="822" t="s">
        <v>2408</v>
      </c>
      <c r="G657" s="822" t="s">
        <v>3205</v>
      </c>
      <c r="H657" s="822" t="s">
        <v>329</v>
      </c>
      <c r="I657" s="822" t="s">
        <v>3211</v>
      </c>
      <c r="J657" s="822" t="s">
        <v>3212</v>
      </c>
      <c r="K657" s="822" t="s">
        <v>2862</v>
      </c>
      <c r="L657" s="825">
        <v>166.96</v>
      </c>
      <c r="M657" s="825">
        <v>166.96</v>
      </c>
      <c r="N657" s="822">
        <v>1</v>
      </c>
      <c r="O657" s="826">
        <v>1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7</v>
      </c>
      <c r="B658" s="822" t="s">
        <v>2407</v>
      </c>
      <c r="C658" s="822" t="s">
        <v>2413</v>
      </c>
      <c r="D658" s="823" t="s">
        <v>3782</v>
      </c>
      <c r="E658" s="824" t="s">
        <v>2429</v>
      </c>
      <c r="F658" s="822" t="s">
        <v>2408</v>
      </c>
      <c r="G658" s="822" t="s">
        <v>3205</v>
      </c>
      <c r="H658" s="822" t="s">
        <v>329</v>
      </c>
      <c r="I658" s="822" t="s">
        <v>3372</v>
      </c>
      <c r="J658" s="822" t="s">
        <v>3373</v>
      </c>
      <c r="K658" s="822" t="s">
        <v>2862</v>
      </c>
      <c r="L658" s="825">
        <v>166.96</v>
      </c>
      <c r="M658" s="825">
        <v>333.92</v>
      </c>
      <c r="N658" s="822">
        <v>2</v>
      </c>
      <c r="O658" s="826">
        <v>1</v>
      </c>
      <c r="P658" s="825">
        <v>333.92</v>
      </c>
      <c r="Q658" s="827">
        <v>1</v>
      </c>
      <c r="R658" s="822">
        <v>2</v>
      </c>
      <c r="S658" s="827">
        <v>1</v>
      </c>
      <c r="T658" s="826">
        <v>1</v>
      </c>
      <c r="U658" s="828">
        <v>1</v>
      </c>
    </row>
    <row r="659" spans="1:21" ht="14.45" customHeight="1" x14ac:dyDescent="0.2">
      <c r="A659" s="821">
        <v>7</v>
      </c>
      <c r="B659" s="822" t="s">
        <v>2407</v>
      </c>
      <c r="C659" s="822" t="s">
        <v>2413</v>
      </c>
      <c r="D659" s="823" t="s">
        <v>3782</v>
      </c>
      <c r="E659" s="824" t="s">
        <v>2429</v>
      </c>
      <c r="F659" s="822" t="s">
        <v>2408</v>
      </c>
      <c r="G659" s="822" t="s">
        <v>3205</v>
      </c>
      <c r="H659" s="822" t="s">
        <v>329</v>
      </c>
      <c r="I659" s="822" t="s">
        <v>3374</v>
      </c>
      <c r="J659" s="822" t="s">
        <v>3217</v>
      </c>
      <c r="K659" s="822" t="s">
        <v>3375</v>
      </c>
      <c r="L659" s="825">
        <v>400.68</v>
      </c>
      <c r="M659" s="825">
        <v>2003.4</v>
      </c>
      <c r="N659" s="822">
        <v>5</v>
      </c>
      <c r="O659" s="826">
        <v>0.5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7</v>
      </c>
      <c r="B660" s="822" t="s">
        <v>2407</v>
      </c>
      <c r="C660" s="822" t="s">
        <v>2413</v>
      </c>
      <c r="D660" s="823" t="s">
        <v>3782</v>
      </c>
      <c r="E660" s="824" t="s">
        <v>2429</v>
      </c>
      <c r="F660" s="822" t="s">
        <v>2408</v>
      </c>
      <c r="G660" s="822" t="s">
        <v>3205</v>
      </c>
      <c r="H660" s="822" t="s">
        <v>329</v>
      </c>
      <c r="I660" s="822" t="s">
        <v>3221</v>
      </c>
      <c r="J660" s="822" t="s">
        <v>3222</v>
      </c>
      <c r="K660" s="822" t="s">
        <v>3208</v>
      </c>
      <c r="L660" s="825">
        <v>150.26</v>
      </c>
      <c r="M660" s="825">
        <v>3906.7599999999998</v>
      </c>
      <c r="N660" s="822">
        <v>26</v>
      </c>
      <c r="O660" s="826">
        <v>3</v>
      </c>
      <c r="P660" s="825">
        <v>3606.24</v>
      </c>
      <c r="Q660" s="827">
        <v>0.92307692307692313</v>
      </c>
      <c r="R660" s="822">
        <v>24</v>
      </c>
      <c r="S660" s="827">
        <v>0.92307692307692313</v>
      </c>
      <c r="T660" s="826">
        <v>2</v>
      </c>
      <c r="U660" s="828">
        <v>0.66666666666666663</v>
      </c>
    </row>
    <row r="661" spans="1:21" ht="14.45" customHeight="1" x14ac:dyDescent="0.2">
      <c r="A661" s="821">
        <v>7</v>
      </c>
      <c r="B661" s="822" t="s">
        <v>2407</v>
      </c>
      <c r="C661" s="822" t="s">
        <v>2413</v>
      </c>
      <c r="D661" s="823" t="s">
        <v>3782</v>
      </c>
      <c r="E661" s="824" t="s">
        <v>2429</v>
      </c>
      <c r="F661" s="822" t="s">
        <v>2408</v>
      </c>
      <c r="G661" s="822" t="s">
        <v>3205</v>
      </c>
      <c r="H661" s="822" t="s">
        <v>329</v>
      </c>
      <c r="I661" s="822" t="s">
        <v>3223</v>
      </c>
      <c r="J661" s="822" t="s">
        <v>3222</v>
      </c>
      <c r="K661" s="822" t="s">
        <v>2862</v>
      </c>
      <c r="L661" s="825">
        <v>166.96</v>
      </c>
      <c r="M661" s="825">
        <v>1001.76</v>
      </c>
      <c r="N661" s="822">
        <v>6</v>
      </c>
      <c r="O661" s="826">
        <v>1</v>
      </c>
      <c r="P661" s="825">
        <v>333.92</v>
      </c>
      <c r="Q661" s="827">
        <v>0.33333333333333337</v>
      </c>
      <c r="R661" s="822">
        <v>2</v>
      </c>
      <c r="S661" s="827">
        <v>0.33333333333333331</v>
      </c>
      <c r="T661" s="826">
        <v>0.5</v>
      </c>
      <c r="U661" s="828">
        <v>0.5</v>
      </c>
    </row>
    <row r="662" spans="1:21" ht="14.45" customHeight="1" x14ac:dyDescent="0.2">
      <c r="A662" s="821">
        <v>7</v>
      </c>
      <c r="B662" s="822" t="s">
        <v>2407</v>
      </c>
      <c r="C662" s="822" t="s">
        <v>2413</v>
      </c>
      <c r="D662" s="823" t="s">
        <v>3782</v>
      </c>
      <c r="E662" s="824" t="s">
        <v>2429</v>
      </c>
      <c r="F662" s="822" t="s">
        <v>2408</v>
      </c>
      <c r="G662" s="822" t="s">
        <v>3205</v>
      </c>
      <c r="H662" s="822" t="s">
        <v>329</v>
      </c>
      <c r="I662" s="822" t="s">
        <v>3224</v>
      </c>
      <c r="J662" s="822" t="s">
        <v>3222</v>
      </c>
      <c r="K662" s="822" t="s">
        <v>1562</v>
      </c>
      <c r="L662" s="825">
        <v>200.34</v>
      </c>
      <c r="M662" s="825">
        <v>601.02</v>
      </c>
      <c r="N662" s="822">
        <v>3</v>
      </c>
      <c r="O662" s="826">
        <v>0.5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7</v>
      </c>
      <c r="B663" s="822" t="s">
        <v>2407</v>
      </c>
      <c r="C663" s="822" t="s">
        <v>2413</v>
      </c>
      <c r="D663" s="823" t="s">
        <v>3782</v>
      </c>
      <c r="E663" s="824" t="s">
        <v>2429</v>
      </c>
      <c r="F663" s="822" t="s">
        <v>2408</v>
      </c>
      <c r="G663" s="822" t="s">
        <v>3205</v>
      </c>
      <c r="H663" s="822" t="s">
        <v>329</v>
      </c>
      <c r="I663" s="822" t="s">
        <v>3225</v>
      </c>
      <c r="J663" s="822" t="s">
        <v>3222</v>
      </c>
      <c r="K663" s="822" t="s">
        <v>2281</v>
      </c>
      <c r="L663" s="825">
        <v>100.17</v>
      </c>
      <c r="M663" s="825">
        <v>601.02</v>
      </c>
      <c r="N663" s="822">
        <v>6</v>
      </c>
      <c r="O663" s="826">
        <v>1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7</v>
      </c>
      <c r="B664" s="822" t="s">
        <v>2407</v>
      </c>
      <c r="C664" s="822" t="s">
        <v>2413</v>
      </c>
      <c r="D664" s="823" t="s">
        <v>3782</v>
      </c>
      <c r="E664" s="824" t="s">
        <v>2429</v>
      </c>
      <c r="F664" s="822" t="s">
        <v>2408</v>
      </c>
      <c r="G664" s="822" t="s">
        <v>2624</v>
      </c>
      <c r="H664" s="822" t="s">
        <v>329</v>
      </c>
      <c r="I664" s="822" t="s">
        <v>2625</v>
      </c>
      <c r="J664" s="822" t="s">
        <v>2626</v>
      </c>
      <c r="K664" s="822" t="s">
        <v>2627</v>
      </c>
      <c r="L664" s="825">
        <v>264</v>
      </c>
      <c r="M664" s="825">
        <v>792</v>
      </c>
      <c r="N664" s="822">
        <v>3</v>
      </c>
      <c r="O664" s="826">
        <v>2</v>
      </c>
      <c r="P664" s="825">
        <v>528</v>
      </c>
      <c r="Q664" s="827">
        <v>0.66666666666666663</v>
      </c>
      <c r="R664" s="822">
        <v>2</v>
      </c>
      <c r="S664" s="827">
        <v>0.66666666666666663</v>
      </c>
      <c r="T664" s="826">
        <v>1.5</v>
      </c>
      <c r="U664" s="828">
        <v>0.75</v>
      </c>
    </row>
    <row r="665" spans="1:21" ht="14.45" customHeight="1" x14ac:dyDescent="0.2">
      <c r="A665" s="821">
        <v>7</v>
      </c>
      <c r="B665" s="822" t="s">
        <v>2407</v>
      </c>
      <c r="C665" s="822" t="s">
        <v>2413</v>
      </c>
      <c r="D665" s="823" t="s">
        <v>3782</v>
      </c>
      <c r="E665" s="824" t="s">
        <v>2429</v>
      </c>
      <c r="F665" s="822" t="s">
        <v>2408</v>
      </c>
      <c r="G665" s="822" t="s">
        <v>3228</v>
      </c>
      <c r="H665" s="822" t="s">
        <v>673</v>
      </c>
      <c r="I665" s="822" t="s">
        <v>3229</v>
      </c>
      <c r="J665" s="822" t="s">
        <v>2372</v>
      </c>
      <c r="K665" s="822" t="s">
        <v>3230</v>
      </c>
      <c r="L665" s="825">
        <v>80.53</v>
      </c>
      <c r="M665" s="825">
        <v>1691.13</v>
      </c>
      <c r="N665" s="822">
        <v>21</v>
      </c>
      <c r="O665" s="826">
        <v>5</v>
      </c>
      <c r="P665" s="825">
        <v>483.18</v>
      </c>
      <c r="Q665" s="827">
        <v>0.2857142857142857</v>
      </c>
      <c r="R665" s="822">
        <v>6</v>
      </c>
      <c r="S665" s="827">
        <v>0.2857142857142857</v>
      </c>
      <c r="T665" s="826">
        <v>2</v>
      </c>
      <c r="U665" s="828">
        <v>0.4</v>
      </c>
    </row>
    <row r="666" spans="1:21" ht="14.45" customHeight="1" x14ac:dyDescent="0.2">
      <c r="A666" s="821">
        <v>7</v>
      </c>
      <c r="B666" s="822" t="s">
        <v>2407</v>
      </c>
      <c r="C666" s="822" t="s">
        <v>2413</v>
      </c>
      <c r="D666" s="823" t="s">
        <v>3782</v>
      </c>
      <c r="E666" s="824" t="s">
        <v>2429</v>
      </c>
      <c r="F666" s="822" t="s">
        <v>2408</v>
      </c>
      <c r="G666" s="822" t="s">
        <v>3228</v>
      </c>
      <c r="H666" s="822" t="s">
        <v>329</v>
      </c>
      <c r="I666" s="822" t="s">
        <v>3231</v>
      </c>
      <c r="J666" s="822" t="s">
        <v>2372</v>
      </c>
      <c r="K666" s="822" t="s">
        <v>1780</v>
      </c>
      <c r="L666" s="825">
        <v>400.17</v>
      </c>
      <c r="M666" s="825">
        <v>800.34</v>
      </c>
      <c r="N666" s="822">
        <v>2</v>
      </c>
      <c r="O666" s="826">
        <v>1.5</v>
      </c>
      <c r="P666" s="825">
        <v>800.34</v>
      </c>
      <c r="Q666" s="827">
        <v>1</v>
      </c>
      <c r="R666" s="822">
        <v>2</v>
      </c>
      <c r="S666" s="827">
        <v>1</v>
      </c>
      <c r="T666" s="826">
        <v>1.5</v>
      </c>
      <c r="U666" s="828">
        <v>1</v>
      </c>
    </row>
    <row r="667" spans="1:21" ht="14.45" customHeight="1" x14ac:dyDescent="0.2">
      <c r="A667" s="821">
        <v>7</v>
      </c>
      <c r="B667" s="822" t="s">
        <v>2407</v>
      </c>
      <c r="C667" s="822" t="s">
        <v>2413</v>
      </c>
      <c r="D667" s="823" t="s">
        <v>3782</v>
      </c>
      <c r="E667" s="824" t="s">
        <v>2429</v>
      </c>
      <c r="F667" s="822" t="s">
        <v>2408</v>
      </c>
      <c r="G667" s="822" t="s">
        <v>3228</v>
      </c>
      <c r="H667" s="822" t="s">
        <v>673</v>
      </c>
      <c r="I667" s="822" t="s">
        <v>3234</v>
      </c>
      <c r="J667" s="822" t="s">
        <v>2372</v>
      </c>
      <c r="K667" s="822" t="s">
        <v>3233</v>
      </c>
      <c r="L667" s="825">
        <v>533.42999999999995</v>
      </c>
      <c r="M667" s="825">
        <v>533.42999999999995</v>
      </c>
      <c r="N667" s="822">
        <v>1</v>
      </c>
      <c r="O667" s="826">
        <v>0.5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7</v>
      </c>
      <c r="B668" s="822" t="s">
        <v>2407</v>
      </c>
      <c r="C668" s="822" t="s">
        <v>2413</v>
      </c>
      <c r="D668" s="823" t="s">
        <v>3782</v>
      </c>
      <c r="E668" s="824" t="s">
        <v>2429</v>
      </c>
      <c r="F668" s="822" t="s">
        <v>2408</v>
      </c>
      <c r="G668" s="822" t="s">
        <v>3228</v>
      </c>
      <c r="H668" s="822" t="s">
        <v>673</v>
      </c>
      <c r="I668" s="822" t="s">
        <v>3341</v>
      </c>
      <c r="J668" s="822" t="s">
        <v>2372</v>
      </c>
      <c r="K668" s="822" t="s">
        <v>3230</v>
      </c>
      <c r="L668" s="825">
        <v>80.53</v>
      </c>
      <c r="M668" s="825">
        <v>483.18</v>
      </c>
      <c r="N668" s="822">
        <v>6</v>
      </c>
      <c r="O668" s="826">
        <v>1</v>
      </c>
      <c r="P668" s="825">
        <v>241.59</v>
      </c>
      <c r="Q668" s="827">
        <v>0.5</v>
      </c>
      <c r="R668" s="822">
        <v>3</v>
      </c>
      <c r="S668" s="827">
        <v>0.5</v>
      </c>
      <c r="T668" s="826">
        <v>0.5</v>
      </c>
      <c r="U668" s="828">
        <v>0.5</v>
      </c>
    </row>
    <row r="669" spans="1:21" ht="14.45" customHeight="1" x14ac:dyDescent="0.2">
      <c r="A669" s="821">
        <v>7</v>
      </c>
      <c r="B669" s="822" t="s">
        <v>2407</v>
      </c>
      <c r="C669" s="822" t="s">
        <v>2413</v>
      </c>
      <c r="D669" s="823" t="s">
        <v>3782</v>
      </c>
      <c r="E669" s="824" t="s">
        <v>2429</v>
      </c>
      <c r="F669" s="822" t="s">
        <v>2408</v>
      </c>
      <c r="G669" s="822" t="s">
        <v>2530</v>
      </c>
      <c r="H669" s="822" t="s">
        <v>673</v>
      </c>
      <c r="I669" s="822" t="s">
        <v>2230</v>
      </c>
      <c r="J669" s="822" t="s">
        <v>1322</v>
      </c>
      <c r="K669" s="822" t="s">
        <v>2231</v>
      </c>
      <c r="L669" s="825">
        <v>0</v>
      </c>
      <c r="M669" s="825">
        <v>0</v>
      </c>
      <c r="N669" s="822">
        <v>14</v>
      </c>
      <c r="O669" s="826">
        <v>5.5</v>
      </c>
      <c r="P669" s="825">
        <v>0</v>
      </c>
      <c r="Q669" s="827"/>
      <c r="R669" s="822">
        <v>8</v>
      </c>
      <c r="S669" s="827">
        <v>0.5714285714285714</v>
      </c>
      <c r="T669" s="826">
        <v>3</v>
      </c>
      <c r="U669" s="828">
        <v>0.54545454545454541</v>
      </c>
    </row>
    <row r="670" spans="1:21" ht="14.45" customHeight="1" x14ac:dyDescent="0.2">
      <c r="A670" s="821">
        <v>7</v>
      </c>
      <c r="B670" s="822" t="s">
        <v>2407</v>
      </c>
      <c r="C670" s="822" t="s">
        <v>2413</v>
      </c>
      <c r="D670" s="823" t="s">
        <v>3782</v>
      </c>
      <c r="E670" s="824" t="s">
        <v>2429</v>
      </c>
      <c r="F670" s="822" t="s">
        <v>2408</v>
      </c>
      <c r="G670" s="822" t="s">
        <v>2640</v>
      </c>
      <c r="H670" s="822" t="s">
        <v>329</v>
      </c>
      <c r="I670" s="822" t="s">
        <v>2641</v>
      </c>
      <c r="J670" s="822" t="s">
        <v>2642</v>
      </c>
      <c r="K670" s="822" t="s">
        <v>2643</v>
      </c>
      <c r="L670" s="825">
        <v>299.83999999999997</v>
      </c>
      <c r="M670" s="825">
        <v>47074.880000000019</v>
      </c>
      <c r="N670" s="822">
        <v>157</v>
      </c>
      <c r="O670" s="826">
        <v>70</v>
      </c>
      <c r="P670" s="825">
        <v>29384.320000000011</v>
      </c>
      <c r="Q670" s="827">
        <v>0.62420382165605093</v>
      </c>
      <c r="R670" s="822">
        <v>98</v>
      </c>
      <c r="S670" s="827">
        <v>0.62420382165605093</v>
      </c>
      <c r="T670" s="826">
        <v>48</v>
      </c>
      <c r="U670" s="828">
        <v>0.68571428571428572</v>
      </c>
    </row>
    <row r="671" spans="1:21" ht="14.45" customHeight="1" x14ac:dyDescent="0.2">
      <c r="A671" s="821">
        <v>7</v>
      </c>
      <c r="B671" s="822" t="s">
        <v>2407</v>
      </c>
      <c r="C671" s="822" t="s">
        <v>2413</v>
      </c>
      <c r="D671" s="823" t="s">
        <v>3782</v>
      </c>
      <c r="E671" s="824" t="s">
        <v>2429</v>
      </c>
      <c r="F671" s="822" t="s">
        <v>2408</v>
      </c>
      <c r="G671" s="822" t="s">
        <v>2640</v>
      </c>
      <c r="H671" s="822" t="s">
        <v>329</v>
      </c>
      <c r="I671" s="822" t="s">
        <v>3238</v>
      </c>
      <c r="J671" s="822" t="s">
        <v>3239</v>
      </c>
      <c r="K671" s="822" t="s">
        <v>3240</v>
      </c>
      <c r="L671" s="825">
        <v>50.32</v>
      </c>
      <c r="M671" s="825">
        <v>905.76</v>
      </c>
      <c r="N671" s="822">
        <v>18</v>
      </c>
      <c r="O671" s="826">
        <v>3</v>
      </c>
      <c r="P671" s="825">
        <v>905.76</v>
      </c>
      <c r="Q671" s="827">
        <v>1</v>
      </c>
      <c r="R671" s="822">
        <v>18</v>
      </c>
      <c r="S671" s="827">
        <v>1</v>
      </c>
      <c r="T671" s="826">
        <v>3</v>
      </c>
      <c r="U671" s="828">
        <v>1</v>
      </c>
    </row>
    <row r="672" spans="1:21" ht="14.45" customHeight="1" x14ac:dyDescent="0.2">
      <c r="A672" s="821">
        <v>7</v>
      </c>
      <c r="B672" s="822" t="s">
        <v>2407</v>
      </c>
      <c r="C672" s="822" t="s">
        <v>2413</v>
      </c>
      <c r="D672" s="823" t="s">
        <v>3782</v>
      </c>
      <c r="E672" s="824" t="s">
        <v>2429</v>
      </c>
      <c r="F672" s="822" t="s">
        <v>2408</v>
      </c>
      <c r="G672" s="822" t="s">
        <v>2640</v>
      </c>
      <c r="H672" s="822" t="s">
        <v>329</v>
      </c>
      <c r="I672" s="822" t="s">
        <v>3241</v>
      </c>
      <c r="J672" s="822" t="s">
        <v>3242</v>
      </c>
      <c r="K672" s="822" t="s">
        <v>3243</v>
      </c>
      <c r="L672" s="825">
        <v>99.94</v>
      </c>
      <c r="M672" s="825">
        <v>1299.2199999999998</v>
      </c>
      <c r="N672" s="822">
        <v>13</v>
      </c>
      <c r="O672" s="826">
        <v>3.5</v>
      </c>
      <c r="P672" s="825">
        <v>1299.2199999999998</v>
      </c>
      <c r="Q672" s="827">
        <v>1</v>
      </c>
      <c r="R672" s="822">
        <v>13</v>
      </c>
      <c r="S672" s="827">
        <v>1</v>
      </c>
      <c r="T672" s="826">
        <v>3.5</v>
      </c>
      <c r="U672" s="828">
        <v>1</v>
      </c>
    </row>
    <row r="673" spans="1:21" ht="14.45" customHeight="1" x14ac:dyDescent="0.2">
      <c r="A673" s="821">
        <v>7</v>
      </c>
      <c r="B673" s="822" t="s">
        <v>2407</v>
      </c>
      <c r="C673" s="822" t="s">
        <v>2413</v>
      </c>
      <c r="D673" s="823" t="s">
        <v>3782</v>
      </c>
      <c r="E673" s="824" t="s">
        <v>2429</v>
      </c>
      <c r="F673" s="822" t="s">
        <v>2408</v>
      </c>
      <c r="G673" s="822" t="s">
        <v>2640</v>
      </c>
      <c r="H673" s="822" t="s">
        <v>329</v>
      </c>
      <c r="I673" s="822" t="s">
        <v>2879</v>
      </c>
      <c r="J673" s="822" t="s">
        <v>1312</v>
      </c>
      <c r="K673" s="822" t="s">
        <v>2880</v>
      </c>
      <c r="L673" s="825">
        <v>50.32</v>
      </c>
      <c r="M673" s="825">
        <v>2415.36</v>
      </c>
      <c r="N673" s="822">
        <v>48</v>
      </c>
      <c r="O673" s="826">
        <v>5</v>
      </c>
      <c r="P673" s="825">
        <v>805.12</v>
      </c>
      <c r="Q673" s="827">
        <v>0.33333333333333331</v>
      </c>
      <c r="R673" s="822">
        <v>16</v>
      </c>
      <c r="S673" s="827">
        <v>0.33333333333333331</v>
      </c>
      <c r="T673" s="826">
        <v>2</v>
      </c>
      <c r="U673" s="828">
        <v>0.4</v>
      </c>
    </row>
    <row r="674" spans="1:21" ht="14.45" customHeight="1" x14ac:dyDescent="0.2">
      <c r="A674" s="821">
        <v>7</v>
      </c>
      <c r="B674" s="822" t="s">
        <v>2407</v>
      </c>
      <c r="C674" s="822" t="s">
        <v>2413</v>
      </c>
      <c r="D674" s="823" t="s">
        <v>3782</v>
      </c>
      <c r="E674" s="824" t="s">
        <v>2429</v>
      </c>
      <c r="F674" s="822" t="s">
        <v>2408</v>
      </c>
      <c r="G674" s="822" t="s">
        <v>2640</v>
      </c>
      <c r="H674" s="822" t="s">
        <v>329</v>
      </c>
      <c r="I674" s="822" t="s">
        <v>3376</v>
      </c>
      <c r="J674" s="822" t="s">
        <v>2642</v>
      </c>
      <c r="K674" s="822" t="s">
        <v>3377</v>
      </c>
      <c r="L674" s="825">
        <v>16.77</v>
      </c>
      <c r="M674" s="825">
        <v>16.77</v>
      </c>
      <c r="N674" s="822">
        <v>1</v>
      </c>
      <c r="O674" s="826">
        <v>0.5</v>
      </c>
      <c r="P674" s="825">
        <v>16.77</v>
      </c>
      <c r="Q674" s="827">
        <v>1</v>
      </c>
      <c r="R674" s="822">
        <v>1</v>
      </c>
      <c r="S674" s="827">
        <v>1</v>
      </c>
      <c r="T674" s="826">
        <v>0.5</v>
      </c>
      <c r="U674" s="828">
        <v>1</v>
      </c>
    </row>
    <row r="675" spans="1:21" ht="14.45" customHeight="1" x14ac:dyDescent="0.2">
      <c r="A675" s="821">
        <v>7</v>
      </c>
      <c r="B675" s="822" t="s">
        <v>2407</v>
      </c>
      <c r="C675" s="822" t="s">
        <v>2413</v>
      </c>
      <c r="D675" s="823" t="s">
        <v>3782</v>
      </c>
      <c r="E675" s="824" t="s">
        <v>2429</v>
      </c>
      <c r="F675" s="822" t="s">
        <v>2408</v>
      </c>
      <c r="G675" s="822" t="s">
        <v>2852</v>
      </c>
      <c r="H675" s="822" t="s">
        <v>329</v>
      </c>
      <c r="I675" s="822" t="s">
        <v>3246</v>
      </c>
      <c r="J675" s="822" t="s">
        <v>1772</v>
      </c>
      <c r="K675" s="822" t="s">
        <v>3247</v>
      </c>
      <c r="L675" s="825">
        <v>65.36</v>
      </c>
      <c r="M675" s="825">
        <v>1503.28</v>
      </c>
      <c r="N675" s="822">
        <v>23</v>
      </c>
      <c r="O675" s="826">
        <v>4.5</v>
      </c>
      <c r="P675" s="825">
        <v>1241.8399999999999</v>
      </c>
      <c r="Q675" s="827">
        <v>0.82608695652173914</v>
      </c>
      <c r="R675" s="822">
        <v>19</v>
      </c>
      <c r="S675" s="827">
        <v>0.82608695652173914</v>
      </c>
      <c r="T675" s="826">
        <v>3.5</v>
      </c>
      <c r="U675" s="828">
        <v>0.77777777777777779</v>
      </c>
    </row>
    <row r="676" spans="1:21" ht="14.45" customHeight="1" x14ac:dyDescent="0.2">
      <c r="A676" s="821">
        <v>7</v>
      </c>
      <c r="B676" s="822" t="s">
        <v>2407</v>
      </c>
      <c r="C676" s="822" t="s">
        <v>2413</v>
      </c>
      <c r="D676" s="823" t="s">
        <v>3782</v>
      </c>
      <c r="E676" s="824" t="s">
        <v>2429</v>
      </c>
      <c r="F676" s="822" t="s">
        <v>2408</v>
      </c>
      <c r="G676" s="822" t="s">
        <v>3248</v>
      </c>
      <c r="H676" s="822" t="s">
        <v>329</v>
      </c>
      <c r="I676" s="822" t="s">
        <v>3249</v>
      </c>
      <c r="J676" s="822" t="s">
        <v>3250</v>
      </c>
      <c r="K676" s="822" t="s">
        <v>3251</v>
      </c>
      <c r="L676" s="825">
        <v>775.17</v>
      </c>
      <c r="M676" s="825">
        <v>15503.4</v>
      </c>
      <c r="N676" s="822">
        <v>20</v>
      </c>
      <c r="O676" s="826">
        <v>6</v>
      </c>
      <c r="P676" s="825">
        <v>11627.55</v>
      </c>
      <c r="Q676" s="827">
        <v>0.75</v>
      </c>
      <c r="R676" s="822">
        <v>15</v>
      </c>
      <c r="S676" s="827">
        <v>0.75</v>
      </c>
      <c r="T676" s="826">
        <v>5</v>
      </c>
      <c r="U676" s="828">
        <v>0.83333333333333337</v>
      </c>
    </row>
    <row r="677" spans="1:21" ht="14.45" customHeight="1" x14ac:dyDescent="0.2">
      <c r="A677" s="821">
        <v>7</v>
      </c>
      <c r="B677" s="822" t="s">
        <v>2407</v>
      </c>
      <c r="C677" s="822" t="s">
        <v>2413</v>
      </c>
      <c r="D677" s="823" t="s">
        <v>3782</v>
      </c>
      <c r="E677" s="824" t="s">
        <v>2429</v>
      </c>
      <c r="F677" s="822" t="s">
        <v>2408</v>
      </c>
      <c r="G677" s="822" t="s">
        <v>3248</v>
      </c>
      <c r="H677" s="822" t="s">
        <v>329</v>
      </c>
      <c r="I677" s="822" t="s">
        <v>3252</v>
      </c>
      <c r="J677" s="822" t="s">
        <v>3250</v>
      </c>
      <c r="K677" s="822" t="s">
        <v>3253</v>
      </c>
      <c r="L677" s="825">
        <v>1391.97</v>
      </c>
      <c r="M677" s="825">
        <v>23663.489999999998</v>
      </c>
      <c r="N677" s="822">
        <v>17</v>
      </c>
      <c r="O677" s="826">
        <v>6</v>
      </c>
      <c r="P677" s="825">
        <v>15311.67</v>
      </c>
      <c r="Q677" s="827">
        <v>0.6470588235294118</v>
      </c>
      <c r="R677" s="822">
        <v>11</v>
      </c>
      <c r="S677" s="827">
        <v>0.6470588235294118</v>
      </c>
      <c r="T677" s="826">
        <v>4</v>
      </c>
      <c r="U677" s="828">
        <v>0.66666666666666663</v>
      </c>
    </row>
    <row r="678" spans="1:21" ht="14.45" customHeight="1" x14ac:dyDescent="0.2">
      <c r="A678" s="821">
        <v>7</v>
      </c>
      <c r="B678" s="822" t="s">
        <v>2407</v>
      </c>
      <c r="C678" s="822" t="s">
        <v>2413</v>
      </c>
      <c r="D678" s="823" t="s">
        <v>3782</v>
      </c>
      <c r="E678" s="824" t="s">
        <v>2429</v>
      </c>
      <c r="F678" s="822" t="s">
        <v>2408</v>
      </c>
      <c r="G678" s="822" t="s">
        <v>3248</v>
      </c>
      <c r="H678" s="822" t="s">
        <v>329</v>
      </c>
      <c r="I678" s="822" t="s">
        <v>3254</v>
      </c>
      <c r="J678" s="822" t="s">
        <v>3250</v>
      </c>
      <c r="K678" s="822" t="s">
        <v>3255</v>
      </c>
      <c r="L678" s="825">
        <v>2620.2600000000002</v>
      </c>
      <c r="M678" s="825">
        <v>7860.7800000000007</v>
      </c>
      <c r="N678" s="822">
        <v>3</v>
      </c>
      <c r="O678" s="826">
        <v>1</v>
      </c>
      <c r="P678" s="825">
        <v>7860.7800000000007</v>
      </c>
      <c r="Q678" s="827">
        <v>1</v>
      </c>
      <c r="R678" s="822">
        <v>3</v>
      </c>
      <c r="S678" s="827">
        <v>1</v>
      </c>
      <c r="T678" s="826">
        <v>1</v>
      </c>
      <c r="U678" s="828">
        <v>1</v>
      </c>
    </row>
    <row r="679" spans="1:21" ht="14.45" customHeight="1" x14ac:dyDescent="0.2">
      <c r="A679" s="821">
        <v>7</v>
      </c>
      <c r="B679" s="822" t="s">
        <v>2407</v>
      </c>
      <c r="C679" s="822" t="s">
        <v>2413</v>
      </c>
      <c r="D679" s="823" t="s">
        <v>3782</v>
      </c>
      <c r="E679" s="824" t="s">
        <v>2429</v>
      </c>
      <c r="F679" s="822" t="s">
        <v>2408</v>
      </c>
      <c r="G679" s="822" t="s">
        <v>2539</v>
      </c>
      <c r="H679" s="822" t="s">
        <v>329</v>
      </c>
      <c r="I679" s="822" t="s">
        <v>2540</v>
      </c>
      <c r="J679" s="822" t="s">
        <v>1089</v>
      </c>
      <c r="K679" s="822" t="s">
        <v>1090</v>
      </c>
      <c r="L679" s="825">
        <v>121.92</v>
      </c>
      <c r="M679" s="825">
        <v>487.68</v>
      </c>
      <c r="N679" s="822">
        <v>4</v>
      </c>
      <c r="O679" s="826">
        <v>1.5</v>
      </c>
      <c r="P679" s="825">
        <v>487.68</v>
      </c>
      <c r="Q679" s="827">
        <v>1</v>
      </c>
      <c r="R679" s="822">
        <v>4</v>
      </c>
      <c r="S679" s="827">
        <v>1</v>
      </c>
      <c r="T679" s="826">
        <v>1.5</v>
      </c>
      <c r="U679" s="828">
        <v>1</v>
      </c>
    </row>
    <row r="680" spans="1:21" ht="14.45" customHeight="1" x14ac:dyDescent="0.2">
      <c r="A680" s="821">
        <v>7</v>
      </c>
      <c r="B680" s="822" t="s">
        <v>2407</v>
      </c>
      <c r="C680" s="822" t="s">
        <v>2413</v>
      </c>
      <c r="D680" s="823" t="s">
        <v>3782</v>
      </c>
      <c r="E680" s="824" t="s">
        <v>2429</v>
      </c>
      <c r="F680" s="822" t="s">
        <v>2409</v>
      </c>
      <c r="G680" s="822" t="s">
        <v>2649</v>
      </c>
      <c r="H680" s="822" t="s">
        <v>329</v>
      </c>
      <c r="I680" s="822" t="s">
        <v>3378</v>
      </c>
      <c r="J680" s="822" t="s">
        <v>2651</v>
      </c>
      <c r="K680" s="822"/>
      <c r="L680" s="825">
        <v>0</v>
      </c>
      <c r="M680" s="825">
        <v>0</v>
      </c>
      <c r="N680" s="822">
        <v>1</v>
      </c>
      <c r="O680" s="826">
        <v>1</v>
      </c>
      <c r="P680" s="825">
        <v>0</v>
      </c>
      <c r="Q680" s="827"/>
      <c r="R680" s="822">
        <v>1</v>
      </c>
      <c r="S680" s="827">
        <v>1</v>
      </c>
      <c r="T680" s="826">
        <v>1</v>
      </c>
      <c r="U680" s="828">
        <v>1</v>
      </c>
    </row>
    <row r="681" spans="1:21" ht="14.45" customHeight="1" x14ac:dyDescent="0.2">
      <c r="A681" s="821">
        <v>7</v>
      </c>
      <c r="B681" s="822" t="s">
        <v>2407</v>
      </c>
      <c r="C681" s="822" t="s">
        <v>2413</v>
      </c>
      <c r="D681" s="823" t="s">
        <v>3782</v>
      </c>
      <c r="E681" s="824" t="s">
        <v>2429</v>
      </c>
      <c r="F681" s="822" t="s">
        <v>2409</v>
      </c>
      <c r="G681" s="822" t="s">
        <v>2649</v>
      </c>
      <c r="H681" s="822" t="s">
        <v>329</v>
      </c>
      <c r="I681" s="822" t="s">
        <v>3379</v>
      </c>
      <c r="J681" s="822" t="s">
        <v>2651</v>
      </c>
      <c r="K681" s="822"/>
      <c r="L681" s="825">
        <v>0</v>
      </c>
      <c r="M681" s="825">
        <v>0</v>
      </c>
      <c r="N681" s="822">
        <v>1</v>
      </c>
      <c r="O681" s="826">
        <v>1</v>
      </c>
      <c r="P681" s="825">
        <v>0</v>
      </c>
      <c r="Q681" s="827"/>
      <c r="R681" s="822">
        <v>1</v>
      </c>
      <c r="S681" s="827">
        <v>1</v>
      </c>
      <c r="T681" s="826">
        <v>1</v>
      </c>
      <c r="U681" s="828">
        <v>1</v>
      </c>
    </row>
    <row r="682" spans="1:21" ht="14.45" customHeight="1" x14ac:dyDescent="0.2">
      <c r="A682" s="821">
        <v>7</v>
      </c>
      <c r="B682" s="822" t="s">
        <v>2407</v>
      </c>
      <c r="C682" s="822" t="s">
        <v>2413</v>
      </c>
      <c r="D682" s="823" t="s">
        <v>3782</v>
      </c>
      <c r="E682" s="824" t="s">
        <v>2432</v>
      </c>
      <c r="F682" s="822" t="s">
        <v>2408</v>
      </c>
      <c r="G682" s="822" t="s">
        <v>2478</v>
      </c>
      <c r="H682" s="822" t="s">
        <v>329</v>
      </c>
      <c r="I682" s="822" t="s">
        <v>2479</v>
      </c>
      <c r="J682" s="822" t="s">
        <v>2480</v>
      </c>
      <c r="K682" s="822" t="s">
        <v>2481</v>
      </c>
      <c r="L682" s="825">
        <v>70.48</v>
      </c>
      <c r="M682" s="825">
        <v>5356.4800000000005</v>
      </c>
      <c r="N682" s="822">
        <v>76</v>
      </c>
      <c r="O682" s="826">
        <v>25</v>
      </c>
      <c r="P682" s="825">
        <v>2748.7200000000003</v>
      </c>
      <c r="Q682" s="827">
        <v>0.51315789473684215</v>
      </c>
      <c r="R682" s="822">
        <v>39</v>
      </c>
      <c r="S682" s="827">
        <v>0.51315789473684215</v>
      </c>
      <c r="T682" s="826">
        <v>11.5</v>
      </c>
      <c r="U682" s="828">
        <v>0.46</v>
      </c>
    </row>
    <row r="683" spans="1:21" ht="14.45" customHeight="1" x14ac:dyDescent="0.2">
      <c r="A683" s="821">
        <v>7</v>
      </c>
      <c r="B683" s="822" t="s">
        <v>2407</v>
      </c>
      <c r="C683" s="822" t="s">
        <v>2413</v>
      </c>
      <c r="D683" s="823" t="s">
        <v>3782</v>
      </c>
      <c r="E683" s="824" t="s">
        <v>2432</v>
      </c>
      <c r="F683" s="822" t="s">
        <v>2408</v>
      </c>
      <c r="G683" s="822" t="s">
        <v>2478</v>
      </c>
      <c r="H683" s="822" t="s">
        <v>329</v>
      </c>
      <c r="I683" s="822" t="s">
        <v>3032</v>
      </c>
      <c r="J683" s="822" t="s">
        <v>2480</v>
      </c>
      <c r="K683" s="822" t="s">
        <v>3033</v>
      </c>
      <c r="L683" s="825">
        <v>0</v>
      </c>
      <c r="M683" s="825">
        <v>0</v>
      </c>
      <c r="N683" s="822">
        <v>15</v>
      </c>
      <c r="O683" s="826">
        <v>3</v>
      </c>
      <c r="P683" s="825">
        <v>0</v>
      </c>
      <c r="Q683" s="827"/>
      <c r="R683" s="822">
        <v>2</v>
      </c>
      <c r="S683" s="827">
        <v>0.13333333333333333</v>
      </c>
      <c r="T683" s="826">
        <v>0.5</v>
      </c>
      <c r="U683" s="828">
        <v>0.16666666666666666</v>
      </c>
    </row>
    <row r="684" spans="1:21" ht="14.45" customHeight="1" x14ac:dyDescent="0.2">
      <c r="A684" s="821">
        <v>7</v>
      </c>
      <c r="B684" s="822" t="s">
        <v>2407</v>
      </c>
      <c r="C684" s="822" t="s">
        <v>2413</v>
      </c>
      <c r="D684" s="823" t="s">
        <v>3782</v>
      </c>
      <c r="E684" s="824" t="s">
        <v>2432</v>
      </c>
      <c r="F684" s="822" t="s">
        <v>2408</v>
      </c>
      <c r="G684" s="822" t="s">
        <v>2545</v>
      </c>
      <c r="H684" s="822" t="s">
        <v>673</v>
      </c>
      <c r="I684" s="822" t="s">
        <v>2220</v>
      </c>
      <c r="J684" s="822" t="s">
        <v>2221</v>
      </c>
      <c r="K684" s="822" t="s">
        <v>2222</v>
      </c>
      <c r="L684" s="825">
        <v>23.4</v>
      </c>
      <c r="M684" s="825">
        <v>93.6</v>
      </c>
      <c r="N684" s="822">
        <v>4</v>
      </c>
      <c r="O684" s="826">
        <v>1</v>
      </c>
      <c r="P684" s="825">
        <v>70.199999999999989</v>
      </c>
      <c r="Q684" s="827">
        <v>0.74999999999999989</v>
      </c>
      <c r="R684" s="822">
        <v>3</v>
      </c>
      <c r="S684" s="827">
        <v>0.75</v>
      </c>
      <c r="T684" s="826">
        <v>0.5</v>
      </c>
      <c r="U684" s="828">
        <v>0.5</v>
      </c>
    </row>
    <row r="685" spans="1:21" ht="14.45" customHeight="1" x14ac:dyDescent="0.2">
      <c r="A685" s="821">
        <v>7</v>
      </c>
      <c r="B685" s="822" t="s">
        <v>2407</v>
      </c>
      <c r="C685" s="822" t="s">
        <v>2413</v>
      </c>
      <c r="D685" s="823" t="s">
        <v>3782</v>
      </c>
      <c r="E685" s="824" t="s">
        <v>2432</v>
      </c>
      <c r="F685" s="822" t="s">
        <v>2408</v>
      </c>
      <c r="G685" s="822" t="s">
        <v>2545</v>
      </c>
      <c r="H685" s="822" t="s">
        <v>329</v>
      </c>
      <c r="I685" s="822" t="s">
        <v>3380</v>
      </c>
      <c r="J685" s="822" t="s">
        <v>3035</v>
      </c>
      <c r="K685" s="822" t="s">
        <v>2222</v>
      </c>
      <c r="L685" s="825">
        <v>23.4</v>
      </c>
      <c r="M685" s="825">
        <v>70.199999999999989</v>
      </c>
      <c r="N685" s="822">
        <v>3</v>
      </c>
      <c r="O685" s="826">
        <v>0.5</v>
      </c>
      <c r="P685" s="825">
        <v>70.199999999999989</v>
      </c>
      <c r="Q685" s="827">
        <v>1</v>
      </c>
      <c r="R685" s="822">
        <v>3</v>
      </c>
      <c r="S685" s="827">
        <v>1</v>
      </c>
      <c r="T685" s="826">
        <v>0.5</v>
      </c>
      <c r="U685" s="828">
        <v>1</v>
      </c>
    </row>
    <row r="686" spans="1:21" ht="14.45" customHeight="1" x14ac:dyDescent="0.2">
      <c r="A686" s="821">
        <v>7</v>
      </c>
      <c r="B686" s="822" t="s">
        <v>2407</v>
      </c>
      <c r="C686" s="822" t="s">
        <v>2413</v>
      </c>
      <c r="D686" s="823" t="s">
        <v>3782</v>
      </c>
      <c r="E686" s="824" t="s">
        <v>2432</v>
      </c>
      <c r="F686" s="822" t="s">
        <v>2408</v>
      </c>
      <c r="G686" s="822" t="s">
        <v>2545</v>
      </c>
      <c r="H686" s="822" t="s">
        <v>329</v>
      </c>
      <c r="I686" s="822" t="s">
        <v>3034</v>
      </c>
      <c r="J686" s="822" t="s">
        <v>3035</v>
      </c>
      <c r="K686" s="822" t="s">
        <v>2362</v>
      </c>
      <c r="L686" s="825">
        <v>46.81</v>
      </c>
      <c r="M686" s="825">
        <v>140.43</v>
      </c>
      <c r="N686" s="822">
        <v>3</v>
      </c>
      <c r="O686" s="826">
        <v>1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7</v>
      </c>
      <c r="B687" s="822" t="s">
        <v>2407</v>
      </c>
      <c r="C687" s="822" t="s">
        <v>2413</v>
      </c>
      <c r="D687" s="823" t="s">
        <v>3782</v>
      </c>
      <c r="E687" s="824" t="s">
        <v>2432</v>
      </c>
      <c r="F687" s="822" t="s">
        <v>2408</v>
      </c>
      <c r="G687" s="822" t="s">
        <v>3331</v>
      </c>
      <c r="H687" s="822" t="s">
        <v>329</v>
      </c>
      <c r="I687" s="822" t="s">
        <v>3332</v>
      </c>
      <c r="J687" s="822" t="s">
        <v>690</v>
      </c>
      <c r="K687" s="822" t="s">
        <v>3333</v>
      </c>
      <c r="L687" s="825">
        <v>0</v>
      </c>
      <c r="M687" s="825">
        <v>0</v>
      </c>
      <c r="N687" s="822">
        <v>1</v>
      </c>
      <c r="O687" s="826">
        <v>0.5</v>
      </c>
      <c r="P687" s="825"/>
      <c r="Q687" s="827"/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7</v>
      </c>
      <c r="B688" s="822" t="s">
        <v>2407</v>
      </c>
      <c r="C688" s="822" t="s">
        <v>2413</v>
      </c>
      <c r="D688" s="823" t="s">
        <v>3782</v>
      </c>
      <c r="E688" s="824" t="s">
        <v>2432</v>
      </c>
      <c r="F688" s="822" t="s">
        <v>2408</v>
      </c>
      <c r="G688" s="822" t="s">
        <v>3036</v>
      </c>
      <c r="H688" s="822" t="s">
        <v>329</v>
      </c>
      <c r="I688" s="822" t="s">
        <v>3037</v>
      </c>
      <c r="J688" s="822" t="s">
        <v>3038</v>
      </c>
      <c r="K688" s="822" t="s">
        <v>3039</v>
      </c>
      <c r="L688" s="825">
        <v>51.43</v>
      </c>
      <c r="M688" s="825">
        <v>205.72</v>
      </c>
      <c r="N688" s="822">
        <v>4</v>
      </c>
      <c r="O688" s="826">
        <v>1</v>
      </c>
      <c r="P688" s="825">
        <v>205.72</v>
      </c>
      <c r="Q688" s="827">
        <v>1</v>
      </c>
      <c r="R688" s="822">
        <v>4</v>
      </c>
      <c r="S688" s="827">
        <v>1</v>
      </c>
      <c r="T688" s="826">
        <v>1</v>
      </c>
      <c r="U688" s="828">
        <v>1</v>
      </c>
    </row>
    <row r="689" spans="1:21" ht="14.45" customHeight="1" x14ac:dyDescent="0.2">
      <c r="A689" s="821">
        <v>7</v>
      </c>
      <c r="B689" s="822" t="s">
        <v>2407</v>
      </c>
      <c r="C689" s="822" t="s">
        <v>2413</v>
      </c>
      <c r="D689" s="823" t="s">
        <v>3782</v>
      </c>
      <c r="E689" s="824" t="s">
        <v>2432</v>
      </c>
      <c r="F689" s="822" t="s">
        <v>2408</v>
      </c>
      <c r="G689" s="822" t="s">
        <v>3036</v>
      </c>
      <c r="H689" s="822" t="s">
        <v>329</v>
      </c>
      <c r="I689" s="822" t="s">
        <v>3040</v>
      </c>
      <c r="J689" s="822" t="s">
        <v>3038</v>
      </c>
      <c r="K689" s="822" t="s">
        <v>3039</v>
      </c>
      <c r="L689" s="825">
        <v>51.43</v>
      </c>
      <c r="M689" s="825">
        <v>1285.75</v>
      </c>
      <c r="N689" s="822">
        <v>25</v>
      </c>
      <c r="O689" s="826">
        <v>9</v>
      </c>
      <c r="P689" s="825">
        <v>771.44999999999993</v>
      </c>
      <c r="Q689" s="827">
        <v>0.6</v>
      </c>
      <c r="R689" s="822">
        <v>15</v>
      </c>
      <c r="S689" s="827">
        <v>0.6</v>
      </c>
      <c r="T689" s="826">
        <v>5.5</v>
      </c>
      <c r="U689" s="828">
        <v>0.61111111111111116</v>
      </c>
    </row>
    <row r="690" spans="1:21" ht="14.45" customHeight="1" x14ac:dyDescent="0.2">
      <c r="A690" s="821">
        <v>7</v>
      </c>
      <c r="B690" s="822" t="s">
        <v>2407</v>
      </c>
      <c r="C690" s="822" t="s">
        <v>2413</v>
      </c>
      <c r="D690" s="823" t="s">
        <v>3782</v>
      </c>
      <c r="E690" s="824" t="s">
        <v>2432</v>
      </c>
      <c r="F690" s="822" t="s">
        <v>2408</v>
      </c>
      <c r="G690" s="822" t="s">
        <v>2779</v>
      </c>
      <c r="H690" s="822" t="s">
        <v>673</v>
      </c>
      <c r="I690" s="822" t="s">
        <v>3381</v>
      </c>
      <c r="J690" s="822" t="s">
        <v>2062</v>
      </c>
      <c r="K690" s="822" t="s">
        <v>1577</v>
      </c>
      <c r="L690" s="825">
        <v>186.55</v>
      </c>
      <c r="M690" s="825">
        <v>186.55</v>
      </c>
      <c r="N690" s="822">
        <v>1</v>
      </c>
      <c r="O690" s="826">
        <v>1</v>
      </c>
      <c r="P690" s="825">
        <v>186.55</v>
      </c>
      <c r="Q690" s="827">
        <v>1</v>
      </c>
      <c r="R690" s="822">
        <v>1</v>
      </c>
      <c r="S690" s="827">
        <v>1</v>
      </c>
      <c r="T690" s="826">
        <v>1</v>
      </c>
      <c r="U690" s="828">
        <v>1</v>
      </c>
    </row>
    <row r="691" spans="1:21" ht="14.45" customHeight="1" x14ac:dyDescent="0.2">
      <c r="A691" s="821">
        <v>7</v>
      </c>
      <c r="B691" s="822" t="s">
        <v>2407</v>
      </c>
      <c r="C691" s="822" t="s">
        <v>2413</v>
      </c>
      <c r="D691" s="823" t="s">
        <v>3782</v>
      </c>
      <c r="E691" s="824" t="s">
        <v>2432</v>
      </c>
      <c r="F691" s="822" t="s">
        <v>2408</v>
      </c>
      <c r="G691" s="822" t="s">
        <v>2779</v>
      </c>
      <c r="H691" s="822" t="s">
        <v>673</v>
      </c>
      <c r="I691" s="822" t="s">
        <v>3382</v>
      </c>
      <c r="J691" s="822" t="s">
        <v>2062</v>
      </c>
      <c r="K691" s="822" t="s">
        <v>3383</v>
      </c>
      <c r="L691" s="825">
        <v>31.09</v>
      </c>
      <c r="M691" s="825">
        <v>93.27</v>
      </c>
      <c r="N691" s="822">
        <v>3</v>
      </c>
      <c r="O691" s="826">
        <v>0.5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7</v>
      </c>
      <c r="B692" s="822" t="s">
        <v>2407</v>
      </c>
      <c r="C692" s="822" t="s">
        <v>2413</v>
      </c>
      <c r="D692" s="823" t="s">
        <v>3782</v>
      </c>
      <c r="E692" s="824" t="s">
        <v>2432</v>
      </c>
      <c r="F692" s="822" t="s">
        <v>2408</v>
      </c>
      <c r="G692" s="822" t="s">
        <v>2462</v>
      </c>
      <c r="H692" s="822" t="s">
        <v>673</v>
      </c>
      <c r="I692" s="822" t="s">
        <v>2129</v>
      </c>
      <c r="J692" s="822" t="s">
        <v>2130</v>
      </c>
      <c r="K692" s="822" t="s">
        <v>2131</v>
      </c>
      <c r="L692" s="825">
        <v>119.7</v>
      </c>
      <c r="M692" s="825">
        <v>239.4</v>
      </c>
      <c r="N692" s="822">
        <v>2</v>
      </c>
      <c r="O692" s="826">
        <v>1</v>
      </c>
      <c r="P692" s="825">
        <v>239.4</v>
      </c>
      <c r="Q692" s="827">
        <v>1</v>
      </c>
      <c r="R692" s="822">
        <v>2</v>
      </c>
      <c r="S692" s="827">
        <v>1</v>
      </c>
      <c r="T692" s="826">
        <v>1</v>
      </c>
      <c r="U692" s="828">
        <v>1</v>
      </c>
    </row>
    <row r="693" spans="1:21" ht="14.45" customHeight="1" x14ac:dyDescent="0.2">
      <c r="A693" s="821">
        <v>7</v>
      </c>
      <c r="B693" s="822" t="s">
        <v>2407</v>
      </c>
      <c r="C693" s="822" t="s">
        <v>2413</v>
      </c>
      <c r="D693" s="823" t="s">
        <v>3782</v>
      </c>
      <c r="E693" s="824" t="s">
        <v>2432</v>
      </c>
      <c r="F693" s="822" t="s">
        <v>2408</v>
      </c>
      <c r="G693" s="822" t="s">
        <v>2462</v>
      </c>
      <c r="H693" s="822" t="s">
        <v>673</v>
      </c>
      <c r="I693" s="822" t="s">
        <v>2463</v>
      </c>
      <c r="J693" s="822" t="s">
        <v>2130</v>
      </c>
      <c r="K693" s="822" t="s">
        <v>2464</v>
      </c>
      <c r="L693" s="825">
        <v>119.7</v>
      </c>
      <c r="M693" s="825">
        <v>239.4</v>
      </c>
      <c r="N693" s="822">
        <v>2</v>
      </c>
      <c r="O693" s="826">
        <v>1</v>
      </c>
      <c r="P693" s="825">
        <v>239.4</v>
      </c>
      <c r="Q693" s="827">
        <v>1</v>
      </c>
      <c r="R693" s="822">
        <v>2</v>
      </c>
      <c r="S693" s="827">
        <v>1</v>
      </c>
      <c r="T693" s="826">
        <v>1</v>
      </c>
      <c r="U693" s="828">
        <v>1</v>
      </c>
    </row>
    <row r="694" spans="1:21" ht="14.45" customHeight="1" x14ac:dyDescent="0.2">
      <c r="A694" s="821">
        <v>7</v>
      </c>
      <c r="B694" s="822" t="s">
        <v>2407</v>
      </c>
      <c r="C694" s="822" t="s">
        <v>2413</v>
      </c>
      <c r="D694" s="823" t="s">
        <v>3782</v>
      </c>
      <c r="E694" s="824" t="s">
        <v>2432</v>
      </c>
      <c r="F694" s="822" t="s">
        <v>2408</v>
      </c>
      <c r="G694" s="822" t="s">
        <v>2482</v>
      </c>
      <c r="H694" s="822" t="s">
        <v>329</v>
      </c>
      <c r="I694" s="822" t="s">
        <v>3041</v>
      </c>
      <c r="J694" s="822" t="s">
        <v>2484</v>
      </c>
      <c r="K694" s="822" t="s">
        <v>1581</v>
      </c>
      <c r="L694" s="825">
        <v>55.95</v>
      </c>
      <c r="M694" s="825">
        <v>503.55</v>
      </c>
      <c r="N694" s="822">
        <v>9</v>
      </c>
      <c r="O694" s="826">
        <v>3.5</v>
      </c>
      <c r="P694" s="825">
        <v>279.75</v>
      </c>
      <c r="Q694" s="827">
        <v>0.55555555555555558</v>
      </c>
      <c r="R694" s="822">
        <v>5</v>
      </c>
      <c r="S694" s="827">
        <v>0.55555555555555558</v>
      </c>
      <c r="T694" s="826">
        <v>2</v>
      </c>
      <c r="U694" s="828">
        <v>0.5714285714285714</v>
      </c>
    </row>
    <row r="695" spans="1:21" ht="14.45" customHeight="1" x14ac:dyDescent="0.2">
      <c r="A695" s="821">
        <v>7</v>
      </c>
      <c r="B695" s="822" t="s">
        <v>2407</v>
      </c>
      <c r="C695" s="822" t="s">
        <v>2413</v>
      </c>
      <c r="D695" s="823" t="s">
        <v>3782</v>
      </c>
      <c r="E695" s="824" t="s">
        <v>2432</v>
      </c>
      <c r="F695" s="822" t="s">
        <v>2408</v>
      </c>
      <c r="G695" s="822" t="s">
        <v>2482</v>
      </c>
      <c r="H695" s="822" t="s">
        <v>329</v>
      </c>
      <c r="I695" s="822" t="s">
        <v>2483</v>
      </c>
      <c r="J695" s="822" t="s">
        <v>2484</v>
      </c>
      <c r="K695" s="822" t="s">
        <v>2485</v>
      </c>
      <c r="L695" s="825">
        <v>128.55000000000001</v>
      </c>
      <c r="M695" s="825">
        <v>642.75</v>
      </c>
      <c r="N695" s="822">
        <v>5</v>
      </c>
      <c r="O695" s="826">
        <v>2</v>
      </c>
      <c r="P695" s="825">
        <v>642.75</v>
      </c>
      <c r="Q695" s="827">
        <v>1</v>
      </c>
      <c r="R695" s="822">
        <v>5</v>
      </c>
      <c r="S695" s="827">
        <v>1</v>
      </c>
      <c r="T695" s="826">
        <v>2</v>
      </c>
      <c r="U695" s="828">
        <v>1</v>
      </c>
    </row>
    <row r="696" spans="1:21" ht="14.45" customHeight="1" x14ac:dyDescent="0.2">
      <c r="A696" s="821">
        <v>7</v>
      </c>
      <c r="B696" s="822" t="s">
        <v>2407</v>
      </c>
      <c r="C696" s="822" t="s">
        <v>2413</v>
      </c>
      <c r="D696" s="823" t="s">
        <v>3782</v>
      </c>
      <c r="E696" s="824" t="s">
        <v>2432</v>
      </c>
      <c r="F696" s="822" t="s">
        <v>2408</v>
      </c>
      <c r="G696" s="822" t="s">
        <v>2541</v>
      </c>
      <c r="H696" s="822" t="s">
        <v>329</v>
      </c>
      <c r="I696" s="822" t="s">
        <v>2542</v>
      </c>
      <c r="J696" s="822" t="s">
        <v>2543</v>
      </c>
      <c r="K696" s="822" t="s">
        <v>2544</v>
      </c>
      <c r="L696" s="825">
        <v>97.96</v>
      </c>
      <c r="M696" s="825">
        <v>97.96</v>
      </c>
      <c r="N696" s="822">
        <v>1</v>
      </c>
      <c r="O696" s="826">
        <v>1</v>
      </c>
      <c r="P696" s="825">
        <v>97.96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7</v>
      </c>
      <c r="B697" s="822" t="s">
        <v>2407</v>
      </c>
      <c r="C697" s="822" t="s">
        <v>2413</v>
      </c>
      <c r="D697" s="823" t="s">
        <v>3782</v>
      </c>
      <c r="E697" s="824" t="s">
        <v>2432</v>
      </c>
      <c r="F697" s="822" t="s">
        <v>2408</v>
      </c>
      <c r="G697" s="822" t="s">
        <v>3042</v>
      </c>
      <c r="H697" s="822" t="s">
        <v>329</v>
      </c>
      <c r="I697" s="822" t="s">
        <v>3043</v>
      </c>
      <c r="J697" s="822" t="s">
        <v>3044</v>
      </c>
      <c r="K697" s="822" t="s">
        <v>3045</v>
      </c>
      <c r="L697" s="825">
        <v>0</v>
      </c>
      <c r="M697" s="825">
        <v>0</v>
      </c>
      <c r="N697" s="822">
        <v>3</v>
      </c>
      <c r="O697" s="826">
        <v>2</v>
      </c>
      <c r="P697" s="825">
        <v>0</v>
      </c>
      <c r="Q697" s="827"/>
      <c r="R697" s="822">
        <v>1</v>
      </c>
      <c r="S697" s="827">
        <v>0.33333333333333331</v>
      </c>
      <c r="T697" s="826">
        <v>0.5</v>
      </c>
      <c r="U697" s="828">
        <v>0.25</v>
      </c>
    </row>
    <row r="698" spans="1:21" ht="14.45" customHeight="1" x14ac:dyDescent="0.2">
      <c r="A698" s="821">
        <v>7</v>
      </c>
      <c r="B698" s="822" t="s">
        <v>2407</v>
      </c>
      <c r="C698" s="822" t="s">
        <v>2413</v>
      </c>
      <c r="D698" s="823" t="s">
        <v>3782</v>
      </c>
      <c r="E698" s="824" t="s">
        <v>2432</v>
      </c>
      <c r="F698" s="822" t="s">
        <v>2408</v>
      </c>
      <c r="G698" s="822" t="s">
        <v>2713</v>
      </c>
      <c r="H698" s="822" t="s">
        <v>329</v>
      </c>
      <c r="I698" s="822" t="s">
        <v>3303</v>
      </c>
      <c r="J698" s="822" t="s">
        <v>2715</v>
      </c>
      <c r="K698" s="822" t="s">
        <v>3304</v>
      </c>
      <c r="L698" s="825">
        <v>0</v>
      </c>
      <c r="M698" s="825">
        <v>0</v>
      </c>
      <c r="N698" s="822">
        <v>3</v>
      </c>
      <c r="O698" s="826">
        <v>3</v>
      </c>
      <c r="P698" s="825">
        <v>0</v>
      </c>
      <c r="Q698" s="827"/>
      <c r="R698" s="822">
        <v>1</v>
      </c>
      <c r="S698" s="827">
        <v>0.33333333333333331</v>
      </c>
      <c r="T698" s="826">
        <v>1</v>
      </c>
      <c r="U698" s="828">
        <v>0.33333333333333331</v>
      </c>
    </row>
    <row r="699" spans="1:21" ht="14.45" customHeight="1" x14ac:dyDescent="0.2">
      <c r="A699" s="821">
        <v>7</v>
      </c>
      <c r="B699" s="822" t="s">
        <v>2407</v>
      </c>
      <c r="C699" s="822" t="s">
        <v>2413</v>
      </c>
      <c r="D699" s="823" t="s">
        <v>3782</v>
      </c>
      <c r="E699" s="824" t="s">
        <v>2432</v>
      </c>
      <c r="F699" s="822" t="s">
        <v>2408</v>
      </c>
      <c r="G699" s="822" t="s">
        <v>2713</v>
      </c>
      <c r="H699" s="822" t="s">
        <v>329</v>
      </c>
      <c r="I699" s="822" t="s">
        <v>2714</v>
      </c>
      <c r="J699" s="822" t="s">
        <v>2715</v>
      </c>
      <c r="K699" s="822" t="s">
        <v>1075</v>
      </c>
      <c r="L699" s="825">
        <v>0</v>
      </c>
      <c r="M699" s="825">
        <v>0</v>
      </c>
      <c r="N699" s="822">
        <v>9</v>
      </c>
      <c r="O699" s="826">
        <v>4</v>
      </c>
      <c r="P699" s="825">
        <v>0</v>
      </c>
      <c r="Q699" s="827"/>
      <c r="R699" s="822">
        <v>9</v>
      </c>
      <c r="S699" s="827">
        <v>1</v>
      </c>
      <c r="T699" s="826">
        <v>4</v>
      </c>
      <c r="U699" s="828">
        <v>1</v>
      </c>
    </row>
    <row r="700" spans="1:21" ht="14.45" customHeight="1" x14ac:dyDescent="0.2">
      <c r="A700" s="821">
        <v>7</v>
      </c>
      <c r="B700" s="822" t="s">
        <v>2407</v>
      </c>
      <c r="C700" s="822" t="s">
        <v>2413</v>
      </c>
      <c r="D700" s="823" t="s">
        <v>3782</v>
      </c>
      <c r="E700" s="824" t="s">
        <v>2432</v>
      </c>
      <c r="F700" s="822" t="s">
        <v>2408</v>
      </c>
      <c r="G700" s="822" t="s">
        <v>2713</v>
      </c>
      <c r="H700" s="822" t="s">
        <v>329</v>
      </c>
      <c r="I700" s="822" t="s">
        <v>3384</v>
      </c>
      <c r="J700" s="822" t="s">
        <v>2715</v>
      </c>
      <c r="K700" s="822" t="s">
        <v>1672</v>
      </c>
      <c r="L700" s="825">
        <v>0</v>
      </c>
      <c r="M700" s="825">
        <v>0</v>
      </c>
      <c r="N700" s="822">
        <v>1</v>
      </c>
      <c r="O700" s="826">
        <v>1</v>
      </c>
      <c r="P700" s="825">
        <v>0</v>
      </c>
      <c r="Q700" s="827"/>
      <c r="R700" s="822">
        <v>1</v>
      </c>
      <c r="S700" s="827">
        <v>1</v>
      </c>
      <c r="T700" s="826">
        <v>1</v>
      </c>
      <c r="U700" s="828">
        <v>1</v>
      </c>
    </row>
    <row r="701" spans="1:21" ht="14.45" customHeight="1" x14ac:dyDescent="0.2">
      <c r="A701" s="821">
        <v>7</v>
      </c>
      <c r="B701" s="822" t="s">
        <v>2407</v>
      </c>
      <c r="C701" s="822" t="s">
        <v>2413</v>
      </c>
      <c r="D701" s="823" t="s">
        <v>3782</v>
      </c>
      <c r="E701" s="824" t="s">
        <v>2432</v>
      </c>
      <c r="F701" s="822" t="s">
        <v>2408</v>
      </c>
      <c r="G701" s="822" t="s">
        <v>3049</v>
      </c>
      <c r="H701" s="822" t="s">
        <v>673</v>
      </c>
      <c r="I701" s="822" t="s">
        <v>2330</v>
      </c>
      <c r="J701" s="822" t="s">
        <v>2331</v>
      </c>
      <c r="K701" s="822" t="s">
        <v>2332</v>
      </c>
      <c r="L701" s="825">
        <v>754.04</v>
      </c>
      <c r="M701" s="825">
        <v>27899.479999999996</v>
      </c>
      <c r="N701" s="822">
        <v>37</v>
      </c>
      <c r="O701" s="826">
        <v>8</v>
      </c>
      <c r="P701" s="825">
        <v>23375.239999999998</v>
      </c>
      <c r="Q701" s="827">
        <v>0.83783783783783794</v>
      </c>
      <c r="R701" s="822">
        <v>31</v>
      </c>
      <c r="S701" s="827">
        <v>0.83783783783783783</v>
      </c>
      <c r="T701" s="826">
        <v>7</v>
      </c>
      <c r="U701" s="828">
        <v>0.875</v>
      </c>
    </row>
    <row r="702" spans="1:21" ht="14.45" customHeight="1" x14ac:dyDescent="0.2">
      <c r="A702" s="821">
        <v>7</v>
      </c>
      <c r="B702" s="822" t="s">
        <v>2407</v>
      </c>
      <c r="C702" s="822" t="s">
        <v>2413</v>
      </c>
      <c r="D702" s="823" t="s">
        <v>3782</v>
      </c>
      <c r="E702" s="824" t="s">
        <v>2432</v>
      </c>
      <c r="F702" s="822" t="s">
        <v>2408</v>
      </c>
      <c r="G702" s="822" t="s">
        <v>3049</v>
      </c>
      <c r="H702" s="822" t="s">
        <v>673</v>
      </c>
      <c r="I702" s="822" t="s">
        <v>2333</v>
      </c>
      <c r="J702" s="822" t="s">
        <v>2331</v>
      </c>
      <c r="K702" s="822" t="s">
        <v>2334</v>
      </c>
      <c r="L702" s="825">
        <v>1131.06</v>
      </c>
      <c r="M702" s="825">
        <v>6786.36</v>
      </c>
      <c r="N702" s="822">
        <v>6</v>
      </c>
      <c r="O702" s="826">
        <v>1</v>
      </c>
      <c r="P702" s="825">
        <v>6786.36</v>
      </c>
      <c r="Q702" s="827">
        <v>1</v>
      </c>
      <c r="R702" s="822">
        <v>6</v>
      </c>
      <c r="S702" s="827">
        <v>1</v>
      </c>
      <c r="T702" s="826">
        <v>1</v>
      </c>
      <c r="U702" s="828">
        <v>1</v>
      </c>
    </row>
    <row r="703" spans="1:21" ht="14.45" customHeight="1" x14ac:dyDescent="0.2">
      <c r="A703" s="821">
        <v>7</v>
      </c>
      <c r="B703" s="822" t="s">
        <v>2407</v>
      </c>
      <c r="C703" s="822" t="s">
        <v>2413</v>
      </c>
      <c r="D703" s="823" t="s">
        <v>3782</v>
      </c>
      <c r="E703" s="824" t="s">
        <v>2432</v>
      </c>
      <c r="F703" s="822" t="s">
        <v>2408</v>
      </c>
      <c r="G703" s="822" t="s">
        <v>3049</v>
      </c>
      <c r="H703" s="822" t="s">
        <v>673</v>
      </c>
      <c r="I703" s="822" t="s">
        <v>3050</v>
      </c>
      <c r="J703" s="822" t="s">
        <v>2331</v>
      </c>
      <c r="K703" s="822" t="s">
        <v>3051</v>
      </c>
      <c r="L703" s="825">
        <v>1508.08</v>
      </c>
      <c r="M703" s="825">
        <v>36193.919999999998</v>
      </c>
      <c r="N703" s="822">
        <v>24</v>
      </c>
      <c r="O703" s="826">
        <v>4</v>
      </c>
      <c r="P703" s="825">
        <v>36193.919999999998</v>
      </c>
      <c r="Q703" s="827">
        <v>1</v>
      </c>
      <c r="R703" s="822">
        <v>24</v>
      </c>
      <c r="S703" s="827">
        <v>1</v>
      </c>
      <c r="T703" s="826">
        <v>4</v>
      </c>
      <c r="U703" s="828">
        <v>1</v>
      </c>
    </row>
    <row r="704" spans="1:21" ht="14.45" customHeight="1" x14ac:dyDescent="0.2">
      <c r="A704" s="821">
        <v>7</v>
      </c>
      <c r="B704" s="822" t="s">
        <v>2407</v>
      </c>
      <c r="C704" s="822" t="s">
        <v>2413</v>
      </c>
      <c r="D704" s="823" t="s">
        <v>3782</v>
      </c>
      <c r="E704" s="824" t="s">
        <v>2432</v>
      </c>
      <c r="F704" s="822" t="s">
        <v>2408</v>
      </c>
      <c r="G704" s="822" t="s">
        <v>3049</v>
      </c>
      <c r="H704" s="822" t="s">
        <v>329</v>
      </c>
      <c r="I704" s="822" t="s">
        <v>3385</v>
      </c>
      <c r="J704" s="822" t="s">
        <v>3335</v>
      </c>
      <c r="K704" s="822" t="s">
        <v>3051</v>
      </c>
      <c r="L704" s="825">
        <v>1292.6500000000001</v>
      </c>
      <c r="M704" s="825">
        <v>7755.9000000000005</v>
      </c>
      <c r="N704" s="822">
        <v>6</v>
      </c>
      <c r="O704" s="826">
        <v>1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7</v>
      </c>
      <c r="B705" s="822" t="s">
        <v>2407</v>
      </c>
      <c r="C705" s="822" t="s">
        <v>2413</v>
      </c>
      <c r="D705" s="823" t="s">
        <v>3782</v>
      </c>
      <c r="E705" s="824" t="s">
        <v>2432</v>
      </c>
      <c r="F705" s="822" t="s">
        <v>2408</v>
      </c>
      <c r="G705" s="822" t="s">
        <v>3049</v>
      </c>
      <c r="H705" s="822" t="s">
        <v>329</v>
      </c>
      <c r="I705" s="822" t="s">
        <v>3334</v>
      </c>
      <c r="J705" s="822" t="s">
        <v>3335</v>
      </c>
      <c r="K705" s="822" t="s">
        <v>2332</v>
      </c>
      <c r="L705" s="825">
        <v>433.6</v>
      </c>
      <c r="M705" s="825">
        <v>2601.6000000000004</v>
      </c>
      <c r="N705" s="822">
        <v>6</v>
      </c>
      <c r="O705" s="826">
        <v>1</v>
      </c>
      <c r="P705" s="825">
        <v>2601.6000000000004</v>
      </c>
      <c r="Q705" s="827">
        <v>1</v>
      </c>
      <c r="R705" s="822">
        <v>6</v>
      </c>
      <c r="S705" s="827">
        <v>1</v>
      </c>
      <c r="T705" s="826">
        <v>1</v>
      </c>
      <c r="U705" s="828">
        <v>1</v>
      </c>
    </row>
    <row r="706" spans="1:21" ht="14.45" customHeight="1" x14ac:dyDescent="0.2">
      <c r="A706" s="821">
        <v>7</v>
      </c>
      <c r="B706" s="822" t="s">
        <v>2407</v>
      </c>
      <c r="C706" s="822" t="s">
        <v>2413</v>
      </c>
      <c r="D706" s="823" t="s">
        <v>3782</v>
      </c>
      <c r="E706" s="824" t="s">
        <v>2432</v>
      </c>
      <c r="F706" s="822" t="s">
        <v>2408</v>
      </c>
      <c r="G706" s="822" t="s">
        <v>3049</v>
      </c>
      <c r="H706" s="822" t="s">
        <v>329</v>
      </c>
      <c r="I706" s="822" t="s">
        <v>3271</v>
      </c>
      <c r="J706" s="822" t="s">
        <v>3053</v>
      </c>
      <c r="K706" s="822" t="s">
        <v>2332</v>
      </c>
      <c r="L706" s="825">
        <v>505.86</v>
      </c>
      <c r="M706" s="825">
        <v>1517.58</v>
      </c>
      <c r="N706" s="822">
        <v>3</v>
      </c>
      <c r="O706" s="826">
        <v>1</v>
      </c>
      <c r="P706" s="825">
        <v>1517.58</v>
      </c>
      <c r="Q706" s="827">
        <v>1</v>
      </c>
      <c r="R706" s="822">
        <v>3</v>
      </c>
      <c r="S706" s="827">
        <v>1</v>
      </c>
      <c r="T706" s="826">
        <v>1</v>
      </c>
      <c r="U706" s="828">
        <v>1</v>
      </c>
    </row>
    <row r="707" spans="1:21" ht="14.45" customHeight="1" x14ac:dyDescent="0.2">
      <c r="A707" s="821">
        <v>7</v>
      </c>
      <c r="B707" s="822" t="s">
        <v>2407</v>
      </c>
      <c r="C707" s="822" t="s">
        <v>2413</v>
      </c>
      <c r="D707" s="823" t="s">
        <v>3782</v>
      </c>
      <c r="E707" s="824" t="s">
        <v>2432</v>
      </c>
      <c r="F707" s="822" t="s">
        <v>2408</v>
      </c>
      <c r="G707" s="822" t="s">
        <v>3049</v>
      </c>
      <c r="H707" s="822" t="s">
        <v>329</v>
      </c>
      <c r="I707" s="822" t="s">
        <v>3052</v>
      </c>
      <c r="J707" s="822" t="s">
        <v>3053</v>
      </c>
      <c r="K707" s="822" t="s">
        <v>2334</v>
      </c>
      <c r="L707" s="825">
        <v>1131.06</v>
      </c>
      <c r="M707" s="825">
        <v>6786.36</v>
      </c>
      <c r="N707" s="822">
        <v>6</v>
      </c>
      <c r="O707" s="826">
        <v>1</v>
      </c>
      <c r="P707" s="825">
        <v>6786.36</v>
      </c>
      <c r="Q707" s="827">
        <v>1</v>
      </c>
      <c r="R707" s="822">
        <v>6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7</v>
      </c>
      <c r="B708" s="822" t="s">
        <v>2407</v>
      </c>
      <c r="C708" s="822" t="s">
        <v>2413</v>
      </c>
      <c r="D708" s="823" t="s">
        <v>3782</v>
      </c>
      <c r="E708" s="824" t="s">
        <v>2432</v>
      </c>
      <c r="F708" s="822" t="s">
        <v>2408</v>
      </c>
      <c r="G708" s="822" t="s">
        <v>3386</v>
      </c>
      <c r="H708" s="822" t="s">
        <v>329</v>
      </c>
      <c r="I708" s="822" t="s">
        <v>3387</v>
      </c>
      <c r="J708" s="822" t="s">
        <v>3388</v>
      </c>
      <c r="K708" s="822" t="s">
        <v>3389</v>
      </c>
      <c r="L708" s="825">
        <v>17.47</v>
      </c>
      <c r="M708" s="825">
        <v>34.94</v>
      </c>
      <c r="N708" s="822">
        <v>2</v>
      </c>
      <c r="O708" s="826">
        <v>1</v>
      </c>
      <c r="P708" s="825">
        <v>34.94</v>
      </c>
      <c r="Q708" s="827">
        <v>1</v>
      </c>
      <c r="R708" s="822">
        <v>2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7</v>
      </c>
      <c r="B709" s="822" t="s">
        <v>2407</v>
      </c>
      <c r="C709" s="822" t="s">
        <v>2413</v>
      </c>
      <c r="D709" s="823" t="s">
        <v>3782</v>
      </c>
      <c r="E709" s="824" t="s">
        <v>2432</v>
      </c>
      <c r="F709" s="822" t="s">
        <v>2408</v>
      </c>
      <c r="G709" s="822" t="s">
        <v>2553</v>
      </c>
      <c r="H709" s="822" t="s">
        <v>673</v>
      </c>
      <c r="I709" s="822" t="s">
        <v>3390</v>
      </c>
      <c r="J709" s="822" t="s">
        <v>2558</v>
      </c>
      <c r="K709" s="822" t="s">
        <v>3391</v>
      </c>
      <c r="L709" s="825">
        <v>48.01</v>
      </c>
      <c r="M709" s="825">
        <v>48.01</v>
      </c>
      <c r="N709" s="822">
        <v>1</v>
      </c>
      <c r="O709" s="826">
        <v>1</v>
      </c>
      <c r="P709" s="825">
        <v>48.01</v>
      </c>
      <c r="Q709" s="827">
        <v>1</v>
      </c>
      <c r="R709" s="822">
        <v>1</v>
      </c>
      <c r="S709" s="827">
        <v>1</v>
      </c>
      <c r="T709" s="826">
        <v>1</v>
      </c>
      <c r="U709" s="828">
        <v>1</v>
      </c>
    </row>
    <row r="710" spans="1:21" ht="14.45" customHeight="1" x14ac:dyDescent="0.2">
      <c r="A710" s="821">
        <v>7</v>
      </c>
      <c r="B710" s="822" t="s">
        <v>2407</v>
      </c>
      <c r="C710" s="822" t="s">
        <v>2413</v>
      </c>
      <c r="D710" s="823" t="s">
        <v>3782</v>
      </c>
      <c r="E710" s="824" t="s">
        <v>2432</v>
      </c>
      <c r="F710" s="822" t="s">
        <v>2408</v>
      </c>
      <c r="G710" s="822" t="s">
        <v>2690</v>
      </c>
      <c r="H710" s="822" t="s">
        <v>673</v>
      </c>
      <c r="I710" s="822" t="s">
        <v>2251</v>
      </c>
      <c r="J710" s="822" t="s">
        <v>1316</v>
      </c>
      <c r="K710" s="822" t="s">
        <v>2252</v>
      </c>
      <c r="L710" s="825">
        <v>176.32</v>
      </c>
      <c r="M710" s="825">
        <v>1057.92</v>
      </c>
      <c r="N710" s="822">
        <v>6</v>
      </c>
      <c r="O710" s="826">
        <v>5.5</v>
      </c>
      <c r="P710" s="825">
        <v>352.64</v>
      </c>
      <c r="Q710" s="827">
        <v>0.33333333333333331</v>
      </c>
      <c r="R710" s="822">
        <v>2</v>
      </c>
      <c r="S710" s="827">
        <v>0.33333333333333331</v>
      </c>
      <c r="T710" s="826">
        <v>2</v>
      </c>
      <c r="U710" s="828">
        <v>0.36363636363636365</v>
      </c>
    </row>
    <row r="711" spans="1:21" ht="14.45" customHeight="1" x14ac:dyDescent="0.2">
      <c r="A711" s="821">
        <v>7</v>
      </c>
      <c r="B711" s="822" t="s">
        <v>2407</v>
      </c>
      <c r="C711" s="822" t="s">
        <v>2413</v>
      </c>
      <c r="D711" s="823" t="s">
        <v>3782</v>
      </c>
      <c r="E711" s="824" t="s">
        <v>2432</v>
      </c>
      <c r="F711" s="822" t="s">
        <v>2408</v>
      </c>
      <c r="G711" s="822" t="s">
        <v>2559</v>
      </c>
      <c r="H711" s="822" t="s">
        <v>673</v>
      </c>
      <c r="I711" s="822" t="s">
        <v>3392</v>
      </c>
      <c r="J711" s="822" t="s">
        <v>1582</v>
      </c>
      <c r="K711" s="822" t="s">
        <v>1583</v>
      </c>
      <c r="L711" s="825">
        <v>132</v>
      </c>
      <c r="M711" s="825">
        <v>396</v>
      </c>
      <c r="N711" s="822">
        <v>3</v>
      </c>
      <c r="O711" s="826">
        <v>0.5</v>
      </c>
      <c r="P711" s="825">
        <v>396</v>
      </c>
      <c r="Q711" s="827">
        <v>1</v>
      </c>
      <c r="R711" s="822">
        <v>3</v>
      </c>
      <c r="S711" s="827">
        <v>1</v>
      </c>
      <c r="T711" s="826">
        <v>0.5</v>
      </c>
      <c r="U711" s="828">
        <v>1</v>
      </c>
    </row>
    <row r="712" spans="1:21" ht="14.45" customHeight="1" x14ac:dyDescent="0.2">
      <c r="A712" s="821">
        <v>7</v>
      </c>
      <c r="B712" s="822" t="s">
        <v>2407</v>
      </c>
      <c r="C712" s="822" t="s">
        <v>2413</v>
      </c>
      <c r="D712" s="823" t="s">
        <v>3782</v>
      </c>
      <c r="E712" s="824" t="s">
        <v>2432</v>
      </c>
      <c r="F712" s="822" t="s">
        <v>2408</v>
      </c>
      <c r="G712" s="822" t="s">
        <v>2559</v>
      </c>
      <c r="H712" s="822" t="s">
        <v>329</v>
      </c>
      <c r="I712" s="822" t="s">
        <v>2859</v>
      </c>
      <c r="J712" s="822" t="s">
        <v>818</v>
      </c>
      <c r="K712" s="822" t="s">
        <v>780</v>
      </c>
      <c r="L712" s="825">
        <v>65.989999999999995</v>
      </c>
      <c r="M712" s="825">
        <v>1385.7899999999997</v>
      </c>
      <c r="N712" s="822">
        <v>21</v>
      </c>
      <c r="O712" s="826">
        <v>5.5</v>
      </c>
      <c r="P712" s="825">
        <v>791.87999999999988</v>
      </c>
      <c r="Q712" s="827">
        <v>0.5714285714285714</v>
      </c>
      <c r="R712" s="822">
        <v>12</v>
      </c>
      <c r="S712" s="827">
        <v>0.5714285714285714</v>
      </c>
      <c r="T712" s="826">
        <v>3.5</v>
      </c>
      <c r="U712" s="828">
        <v>0.63636363636363635</v>
      </c>
    </row>
    <row r="713" spans="1:21" ht="14.45" customHeight="1" x14ac:dyDescent="0.2">
      <c r="A713" s="821">
        <v>7</v>
      </c>
      <c r="B713" s="822" t="s">
        <v>2407</v>
      </c>
      <c r="C713" s="822" t="s">
        <v>2413</v>
      </c>
      <c r="D713" s="823" t="s">
        <v>3782</v>
      </c>
      <c r="E713" s="824" t="s">
        <v>2432</v>
      </c>
      <c r="F713" s="822" t="s">
        <v>2408</v>
      </c>
      <c r="G713" s="822" t="s">
        <v>2559</v>
      </c>
      <c r="H713" s="822" t="s">
        <v>329</v>
      </c>
      <c r="I713" s="822" t="s">
        <v>2560</v>
      </c>
      <c r="J713" s="822" t="s">
        <v>818</v>
      </c>
      <c r="K713" s="822" t="s">
        <v>1583</v>
      </c>
      <c r="L713" s="825">
        <v>132</v>
      </c>
      <c r="M713" s="825">
        <v>924</v>
      </c>
      <c r="N713" s="822">
        <v>7</v>
      </c>
      <c r="O713" s="826">
        <v>2.5</v>
      </c>
      <c r="P713" s="825">
        <v>924</v>
      </c>
      <c r="Q713" s="827">
        <v>1</v>
      </c>
      <c r="R713" s="822">
        <v>7</v>
      </c>
      <c r="S713" s="827">
        <v>1</v>
      </c>
      <c r="T713" s="826">
        <v>2.5</v>
      </c>
      <c r="U713" s="828">
        <v>1</v>
      </c>
    </row>
    <row r="714" spans="1:21" ht="14.45" customHeight="1" x14ac:dyDescent="0.2">
      <c r="A714" s="821">
        <v>7</v>
      </c>
      <c r="B714" s="822" t="s">
        <v>2407</v>
      </c>
      <c r="C714" s="822" t="s">
        <v>2413</v>
      </c>
      <c r="D714" s="823" t="s">
        <v>3782</v>
      </c>
      <c r="E714" s="824" t="s">
        <v>2432</v>
      </c>
      <c r="F714" s="822" t="s">
        <v>2408</v>
      </c>
      <c r="G714" s="822" t="s">
        <v>2465</v>
      </c>
      <c r="H714" s="822" t="s">
        <v>329</v>
      </c>
      <c r="I714" s="822" t="s">
        <v>2466</v>
      </c>
      <c r="J714" s="822" t="s">
        <v>2467</v>
      </c>
      <c r="K714" s="822" t="s">
        <v>2468</v>
      </c>
      <c r="L714" s="825">
        <v>23.51</v>
      </c>
      <c r="M714" s="825">
        <v>47.02</v>
      </c>
      <c r="N714" s="822">
        <v>2</v>
      </c>
      <c r="O714" s="826">
        <v>0.5</v>
      </c>
      <c r="P714" s="825">
        <v>47.02</v>
      </c>
      <c r="Q714" s="827">
        <v>1</v>
      </c>
      <c r="R714" s="822">
        <v>2</v>
      </c>
      <c r="S714" s="827">
        <v>1</v>
      </c>
      <c r="T714" s="826">
        <v>0.5</v>
      </c>
      <c r="U714" s="828">
        <v>1</v>
      </c>
    </row>
    <row r="715" spans="1:21" ht="14.45" customHeight="1" x14ac:dyDescent="0.2">
      <c r="A715" s="821">
        <v>7</v>
      </c>
      <c r="B715" s="822" t="s">
        <v>2407</v>
      </c>
      <c r="C715" s="822" t="s">
        <v>2413</v>
      </c>
      <c r="D715" s="823" t="s">
        <v>3782</v>
      </c>
      <c r="E715" s="824" t="s">
        <v>2432</v>
      </c>
      <c r="F715" s="822" t="s">
        <v>2408</v>
      </c>
      <c r="G715" s="822" t="s">
        <v>2710</v>
      </c>
      <c r="H715" s="822" t="s">
        <v>329</v>
      </c>
      <c r="I715" s="822" t="s">
        <v>3393</v>
      </c>
      <c r="J715" s="822" t="s">
        <v>3394</v>
      </c>
      <c r="K715" s="822" t="s">
        <v>3395</v>
      </c>
      <c r="L715" s="825">
        <v>516</v>
      </c>
      <c r="M715" s="825">
        <v>2580</v>
      </c>
      <c r="N715" s="822">
        <v>5</v>
      </c>
      <c r="O715" s="826">
        <v>1</v>
      </c>
      <c r="P715" s="825">
        <v>1548</v>
      </c>
      <c r="Q715" s="827">
        <v>0.6</v>
      </c>
      <c r="R715" s="822">
        <v>3</v>
      </c>
      <c r="S715" s="827">
        <v>0.6</v>
      </c>
      <c r="T715" s="826">
        <v>0.5</v>
      </c>
      <c r="U715" s="828">
        <v>0.5</v>
      </c>
    </row>
    <row r="716" spans="1:21" ht="14.45" customHeight="1" x14ac:dyDescent="0.2">
      <c r="A716" s="821">
        <v>7</v>
      </c>
      <c r="B716" s="822" t="s">
        <v>2407</v>
      </c>
      <c r="C716" s="822" t="s">
        <v>2413</v>
      </c>
      <c r="D716" s="823" t="s">
        <v>3782</v>
      </c>
      <c r="E716" s="824" t="s">
        <v>2432</v>
      </c>
      <c r="F716" s="822" t="s">
        <v>2408</v>
      </c>
      <c r="G716" s="822" t="s">
        <v>3396</v>
      </c>
      <c r="H716" s="822" t="s">
        <v>329</v>
      </c>
      <c r="I716" s="822" t="s">
        <v>3397</v>
      </c>
      <c r="J716" s="822" t="s">
        <v>3398</v>
      </c>
      <c r="K716" s="822" t="s">
        <v>3399</v>
      </c>
      <c r="L716" s="825">
        <v>0</v>
      </c>
      <c r="M716" s="825">
        <v>0</v>
      </c>
      <c r="N716" s="822">
        <v>1</v>
      </c>
      <c r="O716" s="826">
        <v>1</v>
      </c>
      <c r="P716" s="825">
        <v>0</v>
      </c>
      <c r="Q716" s="827"/>
      <c r="R716" s="822">
        <v>1</v>
      </c>
      <c r="S716" s="827">
        <v>1</v>
      </c>
      <c r="T716" s="826">
        <v>1</v>
      </c>
      <c r="U716" s="828">
        <v>1</v>
      </c>
    </row>
    <row r="717" spans="1:21" ht="14.45" customHeight="1" x14ac:dyDescent="0.2">
      <c r="A717" s="821">
        <v>7</v>
      </c>
      <c r="B717" s="822" t="s">
        <v>2407</v>
      </c>
      <c r="C717" s="822" t="s">
        <v>2413</v>
      </c>
      <c r="D717" s="823" t="s">
        <v>3782</v>
      </c>
      <c r="E717" s="824" t="s">
        <v>2432</v>
      </c>
      <c r="F717" s="822" t="s">
        <v>2408</v>
      </c>
      <c r="G717" s="822" t="s">
        <v>3396</v>
      </c>
      <c r="H717" s="822" t="s">
        <v>329</v>
      </c>
      <c r="I717" s="822" t="s">
        <v>3400</v>
      </c>
      <c r="J717" s="822" t="s">
        <v>3401</v>
      </c>
      <c r="K717" s="822" t="s">
        <v>3402</v>
      </c>
      <c r="L717" s="825">
        <v>51</v>
      </c>
      <c r="M717" s="825">
        <v>51</v>
      </c>
      <c r="N717" s="822">
        <v>1</v>
      </c>
      <c r="O717" s="826">
        <v>0.5</v>
      </c>
      <c r="P717" s="825">
        <v>51</v>
      </c>
      <c r="Q717" s="827">
        <v>1</v>
      </c>
      <c r="R717" s="822">
        <v>1</v>
      </c>
      <c r="S717" s="827">
        <v>1</v>
      </c>
      <c r="T717" s="826">
        <v>0.5</v>
      </c>
      <c r="U717" s="828">
        <v>1</v>
      </c>
    </row>
    <row r="718" spans="1:21" ht="14.45" customHeight="1" x14ac:dyDescent="0.2">
      <c r="A718" s="821">
        <v>7</v>
      </c>
      <c r="B718" s="822" t="s">
        <v>2407</v>
      </c>
      <c r="C718" s="822" t="s">
        <v>2413</v>
      </c>
      <c r="D718" s="823" t="s">
        <v>3782</v>
      </c>
      <c r="E718" s="824" t="s">
        <v>2432</v>
      </c>
      <c r="F718" s="822" t="s">
        <v>2408</v>
      </c>
      <c r="G718" s="822" t="s">
        <v>2703</v>
      </c>
      <c r="H718" s="822" t="s">
        <v>329</v>
      </c>
      <c r="I718" s="822" t="s">
        <v>3055</v>
      </c>
      <c r="J718" s="822" t="s">
        <v>2705</v>
      </c>
      <c r="K718" s="822" t="s">
        <v>3056</v>
      </c>
      <c r="L718" s="825">
        <v>150.26</v>
      </c>
      <c r="M718" s="825">
        <v>450.78</v>
      </c>
      <c r="N718" s="822">
        <v>3</v>
      </c>
      <c r="O718" s="826">
        <v>2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7</v>
      </c>
      <c r="B719" s="822" t="s">
        <v>2407</v>
      </c>
      <c r="C719" s="822" t="s">
        <v>2413</v>
      </c>
      <c r="D719" s="823" t="s">
        <v>3782</v>
      </c>
      <c r="E719" s="824" t="s">
        <v>2432</v>
      </c>
      <c r="F719" s="822" t="s">
        <v>2408</v>
      </c>
      <c r="G719" s="822" t="s">
        <v>2703</v>
      </c>
      <c r="H719" s="822" t="s">
        <v>329</v>
      </c>
      <c r="I719" s="822" t="s">
        <v>3403</v>
      </c>
      <c r="J719" s="822" t="s">
        <v>2705</v>
      </c>
      <c r="K719" s="822" t="s">
        <v>3404</v>
      </c>
      <c r="L719" s="825">
        <v>225.39</v>
      </c>
      <c r="M719" s="825">
        <v>1352.34</v>
      </c>
      <c r="N719" s="822">
        <v>6</v>
      </c>
      <c r="O719" s="826">
        <v>1.5</v>
      </c>
      <c r="P719" s="825">
        <v>676.17</v>
      </c>
      <c r="Q719" s="827">
        <v>0.5</v>
      </c>
      <c r="R719" s="822">
        <v>3</v>
      </c>
      <c r="S719" s="827">
        <v>0.5</v>
      </c>
      <c r="T719" s="826">
        <v>0.5</v>
      </c>
      <c r="U719" s="828">
        <v>0.33333333333333331</v>
      </c>
    </row>
    <row r="720" spans="1:21" ht="14.45" customHeight="1" x14ac:dyDescent="0.2">
      <c r="A720" s="821">
        <v>7</v>
      </c>
      <c r="B720" s="822" t="s">
        <v>2407</v>
      </c>
      <c r="C720" s="822" t="s">
        <v>2413</v>
      </c>
      <c r="D720" s="823" t="s">
        <v>3782</v>
      </c>
      <c r="E720" s="824" t="s">
        <v>2432</v>
      </c>
      <c r="F720" s="822" t="s">
        <v>2408</v>
      </c>
      <c r="G720" s="822" t="s">
        <v>2703</v>
      </c>
      <c r="H720" s="822" t="s">
        <v>329</v>
      </c>
      <c r="I720" s="822" t="s">
        <v>2704</v>
      </c>
      <c r="J720" s="822" t="s">
        <v>2705</v>
      </c>
      <c r="K720" s="822" t="s">
        <v>2706</v>
      </c>
      <c r="L720" s="825">
        <v>300.51</v>
      </c>
      <c r="M720" s="825">
        <v>300.51</v>
      </c>
      <c r="N720" s="822">
        <v>1</v>
      </c>
      <c r="O720" s="826">
        <v>0.5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7</v>
      </c>
      <c r="B721" s="822" t="s">
        <v>2407</v>
      </c>
      <c r="C721" s="822" t="s">
        <v>2413</v>
      </c>
      <c r="D721" s="823" t="s">
        <v>3782</v>
      </c>
      <c r="E721" s="824" t="s">
        <v>2432</v>
      </c>
      <c r="F721" s="822" t="s">
        <v>2408</v>
      </c>
      <c r="G721" s="822" t="s">
        <v>2726</v>
      </c>
      <c r="H721" s="822" t="s">
        <v>329</v>
      </c>
      <c r="I721" s="822" t="s">
        <v>3405</v>
      </c>
      <c r="J721" s="822" t="s">
        <v>3406</v>
      </c>
      <c r="K721" s="822" t="s">
        <v>3407</v>
      </c>
      <c r="L721" s="825">
        <v>52.87</v>
      </c>
      <c r="M721" s="825">
        <v>211.48</v>
      </c>
      <c r="N721" s="822">
        <v>4</v>
      </c>
      <c r="O721" s="826">
        <v>2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7</v>
      </c>
      <c r="B722" s="822" t="s">
        <v>2407</v>
      </c>
      <c r="C722" s="822" t="s">
        <v>2413</v>
      </c>
      <c r="D722" s="823" t="s">
        <v>3782</v>
      </c>
      <c r="E722" s="824" t="s">
        <v>2432</v>
      </c>
      <c r="F722" s="822" t="s">
        <v>2408</v>
      </c>
      <c r="G722" s="822" t="s">
        <v>2726</v>
      </c>
      <c r="H722" s="822" t="s">
        <v>329</v>
      </c>
      <c r="I722" s="822" t="s">
        <v>3408</v>
      </c>
      <c r="J722" s="822" t="s">
        <v>3409</v>
      </c>
      <c r="K722" s="822" t="s">
        <v>3410</v>
      </c>
      <c r="L722" s="825">
        <v>46.99</v>
      </c>
      <c r="M722" s="825">
        <v>93.98</v>
      </c>
      <c r="N722" s="822">
        <v>2</v>
      </c>
      <c r="O722" s="826">
        <v>1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7</v>
      </c>
      <c r="B723" s="822" t="s">
        <v>2407</v>
      </c>
      <c r="C723" s="822" t="s">
        <v>2413</v>
      </c>
      <c r="D723" s="823" t="s">
        <v>3782</v>
      </c>
      <c r="E723" s="824" t="s">
        <v>2432</v>
      </c>
      <c r="F723" s="822" t="s">
        <v>2408</v>
      </c>
      <c r="G723" s="822" t="s">
        <v>2726</v>
      </c>
      <c r="H723" s="822" t="s">
        <v>329</v>
      </c>
      <c r="I723" s="822" t="s">
        <v>3411</v>
      </c>
      <c r="J723" s="822" t="s">
        <v>3406</v>
      </c>
      <c r="K723" s="822" t="s">
        <v>3407</v>
      </c>
      <c r="L723" s="825">
        <v>52.87</v>
      </c>
      <c r="M723" s="825">
        <v>105.74</v>
      </c>
      <c r="N723" s="822">
        <v>2</v>
      </c>
      <c r="O723" s="826">
        <v>0.5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7</v>
      </c>
      <c r="B724" s="822" t="s">
        <v>2407</v>
      </c>
      <c r="C724" s="822" t="s">
        <v>2413</v>
      </c>
      <c r="D724" s="823" t="s">
        <v>3782</v>
      </c>
      <c r="E724" s="824" t="s">
        <v>2432</v>
      </c>
      <c r="F724" s="822" t="s">
        <v>2408</v>
      </c>
      <c r="G724" s="822" t="s">
        <v>2488</v>
      </c>
      <c r="H724" s="822" t="s">
        <v>329</v>
      </c>
      <c r="I724" s="822" t="s">
        <v>2741</v>
      </c>
      <c r="J724" s="822" t="s">
        <v>2490</v>
      </c>
      <c r="K724" s="822" t="s">
        <v>2742</v>
      </c>
      <c r="L724" s="825">
        <v>91.11</v>
      </c>
      <c r="M724" s="825">
        <v>273.33</v>
      </c>
      <c r="N724" s="822">
        <v>3</v>
      </c>
      <c r="O724" s="826">
        <v>0.5</v>
      </c>
      <c r="P724" s="825">
        <v>273.33</v>
      </c>
      <c r="Q724" s="827">
        <v>1</v>
      </c>
      <c r="R724" s="822">
        <v>3</v>
      </c>
      <c r="S724" s="827">
        <v>1</v>
      </c>
      <c r="T724" s="826">
        <v>0.5</v>
      </c>
      <c r="U724" s="828">
        <v>1</v>
      </c>
    </row>
    <row r="725" spans="1:21" ht="14.45" customHeight="1" x14ac:dyDescent="0.2">
      <c r="A725" s="821">
        <v>7</v>
      </c>
      <c r="B725" s="822" t="s">
        <v>2407</v>
      </c>
      <c r="C725" s="822" t="s">
        <v>2413</v>
      </c>
      <c r="D725" s="823" t="s">
        <v>3782</v>
      </c>
      <c r="E725" s="824" t="s">
        <v>2432</v>
      </c>
      <c r="F725" s="822" t="s">
        <v>2408</v>
      </c>
      <c r="G725" s="822" t="s">
        <v>2566</v>
      </c>
      <c r="H725" s="822" t="s">
        <v>329</v>
      </c>
      <c r="I725" s="822" t="s">
        <v>2567</v>
      </c>
      <c r="J725" s="822" t="s">
        <v>1736</v>
      </c>
      <c r="K725" s="822" t="s">
        <v>2568</v>
      </c>
      <c r="L725" s="825">
        <v>24.68</v>
      </c>
      <c r="M725" s="825">
        <v>715.71999999999991</v>
      </c>
      <c r="N725" s="822">
        <v>29</v>
      </c>
      <c r="O725" s="826">
        <v>8</v>
      </c>
      <c r="P725" s="825">
        <v>370.19999999999993</v>
      </c>
      <c r="Q725" s="827">
        <v>0.51724137931034475</v>
      </c>
      <c r="R725" s="822">
        <v>15</v>
      </c>
      <c r="S725" s="827">
        <v>0.51724137931034486</v>
      </c>
      <c r="T725" s="826">
        <v>4</v>
      </c>
      <c r="U725" s="828">
        <v>0.5</v>
      </c>
    </row>
    <row r="726" spans="1:21" ht="14.45" customHeight="1" x14ac:dyDescent="0.2">
      <c r="A726" s="821">
        <v>7</v>
      </c>
      <c r="B726" s="822" t="s">
        <v>2407</v>
      </c>
      <c r="C726" s="822" t="s">
        <v>2413</v>
      </c>
      <c r="D726" s="823" t="s">
        <v>3782</v>
      </c>
      <c r="E726" s="824" t="s">
        <v>2432</v>
      </c>
      <c r="F726" s="822" t="s">
        <v>2408</v>
      </c>
      <c r="G726" s="822" t="s">
        <v>2566</v>
      </c>
      <c r="H726" s="822" t="s">
        <v>329</v>
      </c>
      <c r="I726" s="822" t="s">
        <v>3057</v>
      </c>
      <c r="J726" s="822" t="s">
        <v>1736</v>
      </c>
      <c r="K726" s="822" t="s">
        <v>3058</v>
      </c>
      <c r="L726" s="825">
        <v>74.06</v>
      </c>
      <c r="M726" s="825">
        <v>1333.0800000000002</v>
      </c>
      <c r="N726" s="822">
        <v>18</v>
      </c>
      <c r="O726" s="826">
        <v>5.5</v>
      </c>
      <c r="P726" s="825">
        <v>740.60000000000014</v>
      </c>
      <c r="Q726" s="827">
        <v>0.55555555555555558</v>
      </c>
      <c r="R726" s="822">
        <v>10</v>
      </c>
      <c r="S726" s="827">
        <v>0.55555555555555558</v>
      </c>
      <c r="T726" s="826">
        <v>2</v>
      </c>
      <c r="U726" s="828">
        <v>0.36363636363636365</v>
      </c>
    </row>
    <row r="727" spans="1:21" ht="14.45" customHeight="1" x14ac:dyDescent="0.2">
      <c r="A727" s="821">
        <v>7</v>
      </c>
      <c r="B727" s="822" t="s">
        <v>2407</v>
      </c>
      <c r="C727" s="822" t="s">
        <v>2413</v>
      </c>
      <c r="D727" s="823" t="s">
        <v>3782</v>
      </c>
      <c r="E727" s="824" t="s">
        <v>2432</v>
      </c>
      <c r="F727" s="822" t="s">
        <v>2408</v>
      </c>
      <c r="G727" s="822" t="s">
        <v>3059</v>
      </c>
      <c r="H727" s="822" t="s">
        <v>329</v>
      </c>
      <c r="I727" s="822" t="s">
        <v>3060</v>
      </c>
      <c r="J727" s="822" t="s">
        <v>3061</v>
      </c>
      <c r="K727" s="822" t="s">
        <v>3062</v>
      </c>
      <c r="L727" s="825">
        <v>561.76</v>
      </c>
      <c r="M727" s="825">
        <v>3932.3199999999997</v>
      </c>
      <c r="N727" s="822">
        <v>7</v>
      </c>
      <c r="O727" s="826">
        <v>1.5</v>
      </c>
      <c r="P727" s="825">
        <v>3932.3199999999997</v>
      </c>
      <c r="Q727" s="827">
        <v>1</v>
      </c>
      <c r="R727" s="822">
        <v>7</v>
      </c>
      <c r="S727" s="827">
        <v>1</v>
      </c>
      <c r="T727" s="826">
        <v>1.5</v>
      </c>
      <c r="U727" s="828">
        <v>1</v>
      </c>
    </row>
    <row r="728" spans="1:21" ht="14.45" customHeight="1" x14ac:dyDescent="0.2">
      <c r="A728" s="821">
        <v>7</v>
      </c>
      <c r="B728" s="822" t="s">
        <v>2407</v>
      </c>
      <c r="C728" s="822" t="s">
        <v>2413</v>
      </c>
      <c r="D728" s="823" t="s">
        <v>3782</v>
      </c>
      <c r="E728" s="824" t="s">
        <v>2432</v>
      </c>
      <c r="F728" s="822" t="s">
        <v>2408</v>
      </c>
      <c r="G728" s="822" t="s">
        <v>3059</v>
      </c>
      <c r="H728" s="822" t="s">
        <v>329</v>
      </c>
      <c r="I728" s="822" t="s">
        <v>3412</v>
      </c>
      <c r="J728" s="822" t="s">
        <v>3061</v>
      </c>
      <c r="K728" s="822" t="s">
        <v>3413</v>
      </c>
      <c r="L728" s="825">
        <v>70.23</v>
      </c>
      <c r="M728" s="825">
        <v>210.69</v>
      </c>
      <c r="N728" s="822">
        <v>3</v>
      </c>
      <c r="O728" s="826">
        <v>0.5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7</v>
      </c>
      <c r="B729" s="822" t="s">
        <v>2407</v>
      </c>
      <c r="C729" s="822" t="s">
        <v>2413</v>
      </c>
      <c r="D729" s="823" t="s">
        <v>3782</v>
      </c>
      <c r="E729" s="824" t="s">
        <v>2432</v>
      </c>
      <c r="F729" s="822" t="s">
        <v>2408</v>
      </c>
      <c r="G729" s="822" t="s">
        <v>2716</v>
      </c>
      <c r="H729" s="822" t="s">
        <v>329</v>
      </c>
      <c r="I729" s="822" t="s">
        <v>2367</v>
      </c>
      <c r="J729" s="822" t="s">
        <v>2243</v>
      </c>
      <c r="K729" s="822" t="s">
        <v>2368</v>
      </c>
      <c r="L729" s="825">
        <v>123.2</v>
      </c>
      <c r="M729" s="825">
        <v>369.6</v>
      </c>
      <c r="N729" s="822">
        <v>3</v>
      </c>
      <c r="O729" s="826">
        <v>0.5</v>
      </c>
      <c r="P729" s="825">
        <v>369.6</v>
      </c>
      <c r="Q729" s="827">
        <v>1</v>
      </c>
      <c r="R729" s="822">
        <v>3</v>
      </c>
      <c r="S729" s="827">
        <v>1</v>
      </c>
      <c r="T729" s="826">
        <v>0.5</v>
      </c>
      <c r="U729" s="828">
        <v>1</v>
      </c>
    </row>
    <row r="730" spans="1:21" ht="14.45" customHeight="1" x14ac:dyDescent="0.2">
      <c r="A730" s="821">
        <v>7</v>
      </c>
      <c r="B730" s="822" t="s">
        <v>2407</v>
      </c>
      <c r="C730" s="822" t="s">
        <v>2413</v>
      </c>
      <c r="D730" s="823" t="s">
        <v>3782</v>
      </c>
      <c r="E730" s="824" t="s">
        <v>2432</v>
      </c>
      <c r="F730" s="822" t="s">
        <v>2408</v>
      </c>
      <c r="G730" s="822" t="s">
        <v>2716</v>
      </c>
      <c r="H730" s="822" t="s">
        <v>329</v>
      </c>
      <c r="I730" s="822" t="s">
        <v>3063</v>
      </c>
      <c r="J730" s="822" t="s">
        <v>2243</v>
      </c>
      <c r="K730" s="822" t="s">
        <v>3064</v>
      </c>
      <c r="L730" s="825">
        <v>431.18</v>
      </c>
      <c r="M730" s="825">
        <v>431.18</v>
      </c>
      <c r="N730" s="822">
        <v>1</v>
      </c>
      <c r="O730" s="826">
        <v>0.5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7</v>
      </c>
      <c r="B731" s="822" t="s">
        <v>2407</v>
      </c>
      <c r="C731" s="822" t="s">
        <v>2413</v>
      </c>
      <c r="D731" s="823" t="s">
        <v>3782</v>
      </c>
      <c r="E731" s="824" t="s">
        <v>2432</v>
      </c>
      <c r="F731" s="822" t="s">
        <v>2408</v>
      </c>
      <c r="G731" s="822" t="s">
        <v>2716</v>
      </c>
      <c r="H731" s="822" t="s">
        <v>329</v>
      </c>
      <c r="I731" s="822" t="s">
        <v>2242</v>
      </c>
      <c r="J731" s="822" t="s">
        <v>2243</v>
      </c>
      <c r="K731" s="822" t="s">
        <v>2244</v>
      </c>
      <c r="L731" s="825">
        <v>246.39</v>
      </c>
      <c r="M731" s="825">
        <v>492.78</v>
      </c>
      <c r="N731" s="822">
        <v>2</v>
      </c>
      <c r="O731" s="826">
        <v>0.5</v>
      </c>
      <c r="P731" s="825">
        <v>492.78</v>
      </c>
      <c r="Q731" s="827">
        <v>1</v>
      </c>
      <c r="R731" s="822">
        <v>2</v>
      </c>
      <c r="S731" s="827">
        <v>1</v>
      </c>
      <c r="T731" s="826">
        <v>0.5</v>
      </c>
      <c r="U731" s="828">
        <v>1</v>
      </c>
    </row>
    <row r="732" spans="1:21" ht="14.45" customHeight="1" x14ac:dyDescent="0.2">
      <c r="A732" s="821">
        <v>7</v>
      </c>
      <c r="B732" s="822" t="s">
        <v>2407</v>
      </c>
      <c r="C732" s="822" t="s">
        <v>2413</v>
      </c>
      <c r="D732" s="823" t="s">
        <v>3782</v>
      </c>
      <c r="E732" s="824" t="s">
        <v>2432</v>
      </c>
      <c r="F732" s="822" t="s">
        <v>2408</v>
      </c>
      <c r="G732" s="822" t="s">
        <v>3065</v>
      </c>
      <c r="H732" s="822" t="s">
        <v>673</v>
      </c>
      <c r="I732" s="822" t="s">
        <v>3344</v>
      </c>
      <c r="J732" s="822" t="s">
        <v>2325</v>
      </c>
      <c r="K732" s="822" t="s">
        <v>3345</v>
      </c>
      <c r="L732" s="825">
        <v>232.68</v>
      </c>
      <c r="M732" s="825">
        <v>1396.08</v>
      </c>
      <c r="N732" s="822">
        <v>6</v>
      </c>
      <c r="O732" s="826">
        <v>1</v>
      </c>
      <c r="P732" s="825">
        <v>1396.08</v>
      </c>
      <c r="Q732" s="827">
        <v>1</v>
      </c>
      <c r="R732" s="822">
        <v>6</v>
      </c>
      <c r="S732" s="827">
        <v>1</v>
      </c>
      <c r="T732" s="826">
        <v>1</v>
      </c>
      <c r="U732" s="828">
        <v>1</v>
      </c>
    </row>
    <row r="733" spans="1:21" ht="14.45" customHeight="1" x14ac:dyDescent="0.2">
      <c r="A733" s="821">
        <v>7</v>
      </c>
      <c r="B733" s="822" t="s">
        <v>2407</v>
      </c>
      <c r="C733" s="822" t="s">
        <v>2413</v>
      </c>
      <c r="D733" s="823" t="s">
        <v>3782</v>
      </c>
      <c r="E733" s="824" t="s">
        <v>2432</v>
      </c>
      <c r="F733" s="822" t="s">
        <v>2408</v>
      </c>
      <c r="G733" s="822" t="s">
        <v>3065</v>
      </c>
      <c r="H733" s="822" t="s">
        <v>673</v>
      </c>
      <c r="I733" s="822" t="s">
        <v>3414</v>
      </c>
      <c r="J733" s="822" t="s">
        <v>3067</v>
      </c>
      <c r="K733" s="822" t="s">
        <v>2323</v>
      </c>
      <c r="L733" s="825">
        <v>969.48</v>
      </c>
      <c r="M733" s="825">
        <v>5816.88</v>
      </c>
      <c r="N733" s="822">
        <v>6</v>
      </c>
      <c r="O733" s="826">
        <v>1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7</v>
      </c>
      <c r="B734" s="822" t="s">
        <v>2407</v>
      </c>
      <c r="C734" s="822" t="s">
        <v>2413</v>
      </c>
      <c r="D734" s="823" t="s">
        <v>3782</v>
      </c>
      <c r="E734" s="824" t="s">
        <v>2432</v>
      </c>
      <c r="F734" s="822" t="s">
        <v>2408</v>
      </c>
      <c r="G734" s="822" t="s">
        <v>3065</v>
      </c>
      <c r="H734" s="822" t="s">
        <v>673</v>
      </c>
      <c r="I734" s="822" t="s">
        <v>3069</v>
      </c>
      <c r="J734" s="822" t="s">
        <v>3067</v>
      </c>
      <c r="K734" s="822" t="s">
        <v>3070</v>
      </c>
      <c r="L734" s="825">
        <v>1938.97</v>
      </c>
      <c r="M734" s="825">
        <v>38779.399999999994</v>
      </c>
      <c r="N734" s="822">
        <v>20</v>
      </c>
      <c r="O734" s="826">
        <v>4</v>
      </c>
      <c r="P734" s="825">
        <v>27145.579999999998</v>
      </c>
      <c r="Q734" s="827">
        <v>0.70000000000000007</v>
      </c>
      <c r="R734" s="822">
        <v>14</v>
      </c>
      <c r="S734" s="827">
        <v>0.7</v>
      </c>
      <c r="T734" s="826">
        <v>3</v>
      </c>
      <c r="U734" s="828">
        <v>0.75</v>
      </c>
    </row>
    <row r="735" spans="1:21" ht="14.45" customHeight="1" x14ac:dyDescent="0.2">
      <c r="A735" s="821">
        <v>7</v>
      </c>
      <c r="B735" s="822" t="s">
        <v>2407</v>
      </c>
      <c r="C735" s="822" t="s">
        <v>2413</v>
      </c>
      <c r="D735" s="823" t="s">
        <v>3782</v>
      </c>
      <c r="E735" s="824" t="s">
        <v>2432</v>
      </c>
      <c r="F735" s="822" t="s">
        <v>2408</v>
      </c>
      <c r="G735" s="822" t="s">
        <v>3065</v>
      </c>
      <c r="H735" s="822" t="s">
        <v>673</v>
      </c>
      <c r="I735" s="822" t="s">
        <v>3346</v>
      </c>
      <c r="J735" s="822" t="s">
        <v>3072</v>
      </c>
      <c r="K735" s="822" t="s">
        <v>3347</v>
      </c>
      <c r="L735" s="825">
        <v>5322.08</v>
      </c>
      <c r="M735" s="825">
        <v>37254.559999999998</v>
      </c>
      <c r="N735" s="822">
        <v>7</v>
      </c>
      <c r="O735" s="826">
        <v>5</v>
      </c>
      <c r="P735" s="825">
        <v>26610.400000000001</v>
      </c>
      <c r="Q735" s="827">
        <v>0.71428571428571441</v>
      </c>
      <c r="R735" s="822">
        <v>5</v>
      </c>
      <c r="S735" s="827">
        <v>0.7142857142857143</v>
      </c>
      <c r="T735" s="826">
        <v>4</v>
      </c>
      <c r="U735" s="828">
        <v>0.8</v>
      </c>
    </row>
    <row r="736" spans="1:21" ht="14.45" customHeight="1" x14ac:dyDescent="0.2">
      <c r="A736" s="821">
        <v>7</v>
      </c>
      <c r="B736" s="822" t="s">
        <v>2407</v>
      </c>
      <c r="C736" s="822" t="s">
        <v>2413</v>
      </c>
      <c r="D736" s="823" t="s">
        <v>3782</v>
      </c>
      <c r="E736" s="824" t="s">
        <v>2432</v>
      </c>
      <c r="F736" s="822" t="s">
        <v>2408</v>
      </c>
      <c r="G736" s="822" t="s">
        <v>3065</v>
      </c>
      <c r="H736" s="822" t="s">
        <v>673</v>
      </c>
      <c r="I736" s="822" t="s">
        <v>3071</v>
      </c>
      <c r="J736" s="822" t="s">
        <v>3072</v>
      </c>
      <c r="K736" s="822" t="s">
        <v>3073</v>
      </c>
      <c r="L736" s="825">
        <v>5322.08</v>
      </c>
      <c r="M736" s="825">
        <v>10644.16</v>
      </c>
      <c r="N736" s="822">
        <v>2</v>
      </c>
      <c r="O736" s="826">
        <v>1</v>
      </c>
      <c r="P736" s="825">
        <v>10644.16</v>
      </c>
      <c r="Q736" s="827">
        <v>1</v>
      </c>
      <c r="R736" s="822">
        <v>2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7</v>
      </c>
      <c r="B737" s="822" t="s">
        <v>2407</v>
      </c>
      <c r="C737" s="822" t="s">
        <v>2413</v>
      </c>
      <c r="D737" s="823" t="s">
        <v>3782</v>
      </c>
      <c r="E737" s="824" t="s">
        <v>2432</v>
      </c>
      <c r="F737" s="822" t="s">
        <v>2408</v>
      </c>
      <c r="G737" s="822" t="s">
        <v>3065</v>
      </c>
      <c r="H737" s="822" t="s">
        <v>673</v>
      </c>
      <c r="I737" s="822" t="s">
        <v>3348</v>
      </c>
      <c r="J737" s="822" t="s">
        <v>2325</v>
      </c>
      <c r="K737" s="822" t="s">
        <v>3349</v>
      </c>
      <c r="L737" s="825">
        <v>1938.97</v>
      </c>
      <c r="M737" s="825">
        <v>21328.670000000002</v>
      </c>
      <c r="N737" s="822">
        <v>11</v>
      </c>
      <c r="O737" s="826">
        <v>2</v>
      </c>
      <c r="P737" s="825">
        <v>21328.670000000002</v>
      </c>
      <c r="Q737" s="827">
        <v>1</v>
      </c>
      <c r="R737" s="822">
        <v>11</v>
      </c>
      <c r="S737" s="827">
        <v>1</v>
      </c>
      <c r="T737" s="826">
        <v>2</v>
      </c>
      <c r="U737" s="828">
        <v>1</v>
      </c>
    </row>
    <row r="738" spans="1:21" ht="14.45" customHeight="1" x14ac:dyDescent="0.2">
      <c r="A738" s="821">
        <v>7</v>
      </c>
      <c r="B738" s="822" t="s">
        <v>2407</v>
      </c>
      <c r="C738" s="822" t="s">
        <v>2413</v>
      </c>
      <c r="D738" s="823" t="s">
        <v>3782</v>
      </c>
      <c r="E738" s="824" t="s">
        <v>2432</v>
      </c>
      <c r="F738" s="822" t="s">
        <v>2408</v>
      </c>
      <c r="G738" s="822" t="s">
        <v>3065</v>
      </c>
      <c r="H738" s="822" t="s">
        <v>673</v>
      </c>
      <c r="I738" s="822" t="s">
        <v>3074</v>
      </c>
      <c r="J738" s="822" t="s">
        <v>2325</v>
      </c>
      <c r="K738" s="822" t="s">
        <v>3075</v>
      </c>
      <c r="L738" s="825">
        <v>1454.23</v>
      </c>
      <c r="M738" s="825">
        <v>17450.760000000002</v>
      </c>
      <c r="N738" s="822">
        <v>12</v>
      </c>
      <c r="O738" s="826">
        <v>3</v>
      </c>
      <c r="P738" s="825">
        <v>17450.760000000002</v>
      </c>
      <c r="Q738" s="827">
        <v>1</v>
      </c>
      <c r="R738" s="822">
        <v>12</v>
      </c>
      <c r="S738" s="827">
        <v>1</v>
      </c>
      <c r="T738" s="826">
        <v>3</v>
      </c>
      <c r="U738" s="828">
        <v>1</v>
      </c>
    </row>
    <row r="739" spans="1:21" ht="14.45" customHeight="1" x14ac:dyDescent="0.2">
      <c r="A739" s="821">
        <v>7</v>
      </c>
      <c r="B739" s="822" t="s">
        <v>2407</v>
      </c>
      <c r="C739" s="822" t="s">
        <v>2413</v>
      </c>
      <c r="D739" s="823" t="s">
        <v>3782</v>
      </c>
      <c r="E739" s="824" t="s">
        <v>2432</v>
      </c>
      <c r="F739" s="822" t="s">
        <v>2408</v>
      </c>
      <c r="G739" s="822" t="s">
        <v>3065</v>
      </c>
      <c r="H739" s="822" t="s">
        <v>673</v>
      </c>
      <c r="I739" s="822" t="s">
        <v>2324</v>
      </c>
      <c r="J739" s="822" t="s">
        <v>2325</v>
      </c>
      <c r="K739" s="822" t="s">
        <v>2326</v>
      </c>
      <c r="L739" s="825">
        <v>484.75</v>
      </c>
      <c r="M739" s="825">
        <v>2908.5</v>
      </c>
      <c r="N739" s="822">
        <v>6</v>
      </c>
      <c r="O739" s="826">
        <v>1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7</v>
      </c>
      <c r="B740" s="822" t="s">
        <v>2407</v>
      </c>
      <c r="C740" s="822" t="s">
        <v>2413</v>
      </c>
      <c r="D740" s="823" t="s">
        <v>3782</v>
      </c>
      <c r="E740" s="824" t="s">
        <v>2432</v>
      </c>
      <c r="F740" s="822" t="s">
        <v>2408</v>
      </c>
      <c r="G740" s="822" t="s">
        <v>3065</v>
      </c>
      <c r="H740" s="822" t="s">
        <v>673</v>
      </c>
      <c r="I740" s="822" t="s">
        <v>2327</v>
      </c>
      <c r="J740" s="822" t="s">
        <v>2325</v>
      </c>
      <c r="K740" s="822" t="s">
        <v>2328</v>
      </c>
      <c r="L740" s="825">
        <v>969.48</v>
      </c>
      <c r="M740" s="825">
        <v>11633.76</v>
      </c>
      <c r="N740" s="822">
        <v>12</v>
      </c>
      <c r="O740" s="826">
        <v>2</v>
      </c>
      <c r="P740" s="825">
        <v>11633.76</v>
      </c>
      <c r="Q740" s="827">
        <v>1</v>
      </c>
      <c r="R740" s="822">
        <v>12</v>
      </c>
      <c r="S740" s="827">
        <v>1</v>
      </c>
      <c r="T740" s="826">
        <v>2</v>
      </c>
      <c r="U740" s="828">
        <v>1</v>
      </c>
    </row>
    <row r="741" spans="1:21" ht="14.45" customHeight="1" x14ac:dyDescent="0.2">
      <c r="A741" s="821">
        <v>7</v>
      </c>
      <c r="B741" s="822" t="s">
        <v>2407</v>
      </c>
      <c r="C741" s="822" t="s">
        <v>2413</v>
      </c>
      <c r="D741" s="823" t="s">
        <v>3782</v>
      </c>
      <c r="E741" s="824" t="s">
        <v>2432</v>
      </c>
      <c r="F741" s="822" t="s">
        <v>2408</v>
      </c>
      <c r="G741" s="822" t="s">
        <v>3065</v>
      </c>
      <c r="H741" s="822" t="s">
        <v>673</v>
      </c>
      <c r="I741" s="822" t="s">
        <v>2327</v>
      </c>
      <c r="J741" s="822" t="s">
        <v>2325</v>
      </c>
      <c r="K741" s="822" t="s">
        <v>2328</v>
      </c>
      <c r="L741" s="825">
        <v>650.4</v>
      </c>
      <c r="M741" s="825">
        <v>650.4</v>
      </c>
      <c r="N741" s="822">
        <v>1</v>
      </c>
      <c r="O741" s="826">
        <v>1</v>
      </c>
      <c r="P741" s="825">
        <v>650.4</v>
      </c>
      <c r="Q741" s="827">
        <v>1</v>
      </c>
      <c r="R741" s="822">
        <v>1</v>
      </c>
      <c r="S741" s="827">
        <v>1</v>
      </c>
      <c r="T741" s="826">
        <v>1</v>
      </c>
      <c r="U741" s="828">
        <v>1</v>
      </c>
    </row>
    <row r="742" spans="1:21" ht="14.45" customHeight="1" x14ac:dyDescent="0.2">
      <c r="A742" s="821">
        <v>7</v>
      </c>
      <c r="B742" s="822" t="s">
        <v>2407</v>
      </c>
      <c r="C742" s="822" t="s">
        <v>2413</v>
      </c>
      <c r="D742" s="823" t="s">
        <v>3782</v>
      </c>
      <c r="E742" s="824" t="s">
        <v>2432</v>
      </c>
      <c r="F742" s="822" t="s">
        <v>2408</v>
      </c>
      <c r="G742" s="822" t="s">
        <v>3065</v>
      </c>
      <c r="H742" s="822" t="s">
        <v>329</v>
      </c>
      <c r="I742" s="822" t="s">
        <v>3350</v>
      </c>
      <c r="J742" s="822" t="s">
        <v>3351</v>
      </c>
      <c r="K742" s="822" t="s">
        <v>3352</v>
      </c>
      <c r="L742" s="825">
        <v>1938.97</v>
      </c>
      <c r="M742" s="825">
        <v>27145.58</v>
      </c>
      <c r="N742" s="822">
        <v>14</v>
      </c>
      <c r="O742" s="826">
        <v>3</v>
      </c>
      <c r="P742" s="825">
        <v>27145.58</v>
      </c>
      <c r="Q742" s="827">
        <v>1</v>
      </c>
      <c r="R742" s="822">
        <v>14</v>
      </c>
      <c r="S742" s="827">
        <v>1</v>
      </c>
      <c r="T742" s="826">
        <v>3</v>
      </c>
      <c r="U742" s="828">
        <v>1</v>
      </c>
    </row>
    <row r="743" spans="1:21" ht="14.45" customHeight="1" x14ac:dyDescent="0.2">
      <c r="A743" s="821">
        <v>7</v>
      </c>
      <c r="B743" s="822" t="s">
        <v>2407</v>
      </c>
      <c r="C743" s="822" t="s">
        <v>2413</v>
      </c>
      <c r="D743" s="823" t="s">
        <v>3782</v>
      </c>
      <c r="E743" s="824" t="s">
        <v>2432</v>
      </c>
      <c r="F743" s="822" t="s">
        <v>2408</v>
      </c>
      <c r="G743" s="822" t="s">
        <v>3065</v>
      </c>
      <c r="H743" s="822" t="s">
        <v>673</v>
      </c>
      <c r="I743" s="822" t="s">
        <v>3076</v>
      </c>
      <c r="J743" s="822" t="s">
        <v>3067</v>
      </c>
      <c r="K743" s="822" t="s">
        <v>2321</v>
      </c>
      <c r="L743" s="825">
        <v>484.75</v>
      </c>
      <c r="M743" s="825">
        <v>2908.5</v>
      </c>
      <c r="N743" s="822">
        <v>6</v>
      </c>
      <c r="O743" s="826">
        <v>1</v>
      </c>
      <c r="P743" s="825">
        <v>2908.5</v>
      </c>
      <c r="Q743" s="827">
        <v>1</v>
      </c>
      <c r="R743" s="822">
        <v>6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7</v>
      </c>
      <c r="B744" s="822" t="s">
        <v>2407</v>
      </c>
      <c r="C744" s="822" t="s">
        <v>2413</v>
      </c>
      <c r="D744" s="823" t="s">
        <v>3782</v>
      </c>
      <c r="E744" s="824" t="s">
        <v>2432</v>
      </c>
      <c r="F744" s="822" t="s">
        <v>2408</v>
      </c>
      <c r="G744" s="822" t="s">
        <v>3065</v>
      </c>
      <c r="H744" s="822" t="s">
        <v>673</v>
      </c>
      <c r="I744" s="822" t="s">
        <v>3076</v>
      </c>
      <c r="J744" s="822" t="s">
        <v>3067</v>
      </c>
      <c r="K744" s="822" t="s">
        <v>2321</v>
      </c>
      <c r="L744" s="825">
        <v>325.2</v>
      </c>
      <c r="M744" s="825">
        <v>1951.1999999999998</v>
      </c>
      <c r="N744" s="822">
        <v>6</v>
      </c>
      <c r="O744" s="826">
        <v>1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7</v>
      </c>
      <c r="B745" s="822" t="s">
        <v>2407</v>
      </c>
      <c r="C745" s="822" t="s">
        <v>2413</v>
      </c>
      <c r="D745" s="823" t="s">
        <v>3782</v>
      </c>
      <c r="E745" s="824" t="s">
        <v>2432</v>
      </c>
      <c r="F745" s="822" t="s">
        <v>2408</v>
      </c>
      <c r="G745" s="822" t="s">
        <v>3065</v>
      </c>
      <c r="H745" s="822" t="s">
        <v>329</v>
      </c>
      <c r="I745" s="822" t="s">
        <v>3415</v>
      </c>
      <c r="J745" s="822" t="s">
        <v>3351</v>
      </c>
      <c r="K745" s="822" t="s">
        <v>3416</v>
      </c>
      <c r="L745" s="825">
        <v>484.75</v>
      </c>
      <c r="M745" s="825">
        <v>8725.5</v>
      </c>
      <c r="N745" s="822">
        <v>18</v>
      </c>
      <c r="O745" s="826">
        <v>3</v>
      </c>
      <c r="P745" s="825">
        <v>2908.5</v>
      </c>
      <c r="Q745" s="827">
        <v>0.33333333333333331</v>
      </c>
      <c r="R745" s="822">
        <v>6</v>
      </c>
      <c r="S745" s="827">
        <v>0.33333333333333331</v>
      </c>
      <c r="T745" s="826">
        <v>1</v>
      </c>
      <c r="U745" s="828">
        <v>0.33333333333333331</v>
      </c>
    </row>
    <row r="746" spans="1:21" ht="14.45" customHeight="1" x14ac:dyDescent="0.2">
      <c r="A746" s="821">
        <v>7</v>
      </c>
      <c r="B746" s="822" t="s">
        <v>2407</v>
      </c>
      <c r="C746" s="822" t="s">
        <v>2413</v>
      </c>
      <c r="D746" s="823" t="s">
        <v>3782</v>
      </c>
      <c r="E746" s="824" t="s">
        <v>2432</v>
      </c>
      <c r="F746" s="822" t="s">
        <v>2408</v>
      </c>
      <c r="G746" s="822" t="s">
        <v>3065</v>
      </c>
      <c r="H746" s="822" t="s">
        <v>329</v>
      </c>
      <c r="I746" s="822" t="s">
        <v>3415</v>
      </c>
      <c r="J746" s="822" t="s">
        <v>3351</v>
      </c>
      <c r="K746" s="822" t="s">
        <v>3416</v>
      </c>
      <c r="L746" s="825">
        <v>325.2</v>
      </c>
      <c r="M746" s="825">
        <v>1951.1999999999998</v>
      </c>
      <c r="N746" s="822">
        <v>6</v>
      </c>
      <c r="O746" s="826">
        <v>1</v>
      </c>
      <c r="P746" s="825">
        <v>1951.1999999999998</v>
      </c>
      <c r="Q746" s="827">
        <v>1</v>
      </c>
      <c r="R746" s="822">
        <v>6</v>
      </c>
      <c r="S746" s="827">
        <v>1</v>
      </c>
      <c r="T746" s="826">
        <v>1</v>
      </c>
      <c r="U746" s="828">
        <v>1</v>
      </c>
    </row>
    <row r="747" spans="1:21" ht="14.45" customHeight="1" x14ac:dyDescent="0.2">
      <c r="A747" s="821">
        <v>7</v>
      </c>
      <c r="B747" s="822" t="s">
        <v>2407</v>
      </c>
      <c r="C747" s="822" t="s">
        <v>2413</v>
      </c>
      <c r="D747" s="823" t="s">
        <v>3782</v>
      </c>
      <c r="E747" s="824" t="s">
        <v>2432</v>
      </c>
      <c r="F747" s="822" t="s">
        <v>2408</v>
      </c>
      <c r="G747" s="822" t="s">
        <v>3065</v>
      </c>
      <c r="H747" s="822" t="s">
        <v>329</v>
      </c>
      <c r="I747" s="822" t="s">
        <v>3417</v>
      </c>
      <c r="J747" s="822" t="s">
        <v>3351</v>
      </c>
      <c r="K747" s="822" t="s">
        <v>3418</v>
      </c>
      <c r="L747" s="825">
        <v>969.48</v>
      </c>
      <c r="M747" s="825">
        <v>11633.76</v>
      </c>
      <c r="N747" s="822">
        <v>12</v>
      </c>
      <c r="O747" s="826">
        <v>2</v>
      </c>
      <c r="P747" s="825">
        <v>5816.88</v>
      </c>
      <c r="Q747" s="827">
        <v>0.5</v>
      </c>
      <c r="R747" s="822">
        <v>6</v>
      </c>
      <c r="S747" s="827">
        <v>0.5</v>
      </c>
      <c r="T747" s="826">
        <v>1</v>
      </c>
      <c r="U747" s="828">
        <v>0.5</v>
      </c>
    </row>
    <row r="748" spans="1:21" ht="14.45" customHeight="1" x14ac:dyDescent="0.2">
      <c r="A748" s="821">
        <v>7</v>
      </c>
      <c r="B748" s="822" t="s">
        <v>2407</v>
      </c>
      <c r="C748" s="822" t="s">
        <v>2413</v>
      </c>
      <c r="D748" s="823" t="s">
        <v>3782</v>
      </c>
      <c r="E748" s="824" t="s">
        <v>2432</v>
      </c>
      <c r="F748" s="822" t="s">
        <v>2408</v>
      </c>
      <c r="G748" s="822" t="s">
        <v>3065</v>
      </c>
      <c r="H748" s="822" t="s">
        <v>673</v>
      </c>
      <c r="I748" s="822" t="s">
        <v>2319</v>
      </c>
      <c r="J748" s="822" t="s">
        <v>2320</v>
      </c>
      <c r="K748" s="822" t="s">
        <v>2321</v>
      </c>
      <c r="L748" s="825">
        <v>484.75</v>
      </c>
      <c r="M748" s="825">
        <v>17451</v>
      </c>
      <c r="N748" s="822">
        <v>36</v>
      </c>
      <c r="O748" s="826">
        <v>8</v>
      </c>
      <c r="P748" s="825">
        <v>17451</v>
      </c>
      <c r="Q748" s="827">
        <v>1</v>
      </c>
      <c r="R748" s="822">
        <v>36</v>
      </c>
      <c r="S748" s="827">
        <v>1</v>
      </c>
      <c r="T748" s="826">
        <v>8</v>
      </c>
      <c r="U748" s="828">
        <v>1</v>
      </c>
    </row>
    <row r="749" spans="1:21" ht="14.45" customHeight="1" x14ac:dyDescent="0.2">
      <c r="A749" s="821">
        <v>7</v>
      </c>
      <c r="B749" s="822" t="s">
        <v>2407</v>
      </c>
      <c r="C749" s="822" t="s">
        <v>2413</v>
      </c>
      <c r="D749" s="823" t="s">
        <v>3782</v>
      </c>
      <c r="E749" s="824" t="s">
        <v>2432</v>
      </c>
      <c r="F749" s="822" t="s">
        <v>2408</v>
      </c>
      <c r="G749" s="822" t="s">
        <v>3065</v>
      </c>
      <c r="H749" s="822" t="s">
        <v>673</v>
      </c>
      <c r="I749" s="822" t="s">
        <v>2322</v>
      </c>
      <c r="J749" s="822" t="s">
        <v>2320</v>
      </c>
      <c r="K749" s="822" t="s">
        <v>2323</v>
      </c>
      <c r="L749" s="825">
        <v>969.48</v>
      </c>
      <c r="M749" s="825">
        <v>23267.520000000004</v>
      </c>
      <c r="N749" s="822">
        <v>24</v>
      </c>
      <c r="O749" s="826">
        <v>5</v>
      </c>
      <c r="P749" s="825">
        <v>23267.520000000004</v>
      </c>
      <c r="Q749" s="827">
        <v>1</v>
      </c>
      <c r="R749" s="822">
        <v>24</v>
      </c>
      <c r="S749" s="827">
        <v>1</v>
      </c>
      <c r="T749" s="826">
        <v>5</v>
      </c>
      <c r="U749" s="828">
        <v>1</v>
      </c>
    </row>
    <row r="750" spans="1:21" ht="14.45" customHeight="1" x14ac:dyDescent="0.2">
      <c r="A750" s="821">
        <v>7</v>
      </c>
      <c r="B750" s="822" t="s">
        <v>2407</v>
      </c>
      <c r="C750" s="822" t="s">
        <v>2413</v>
      </c>
      <c r="D750" s="823" t="s">
        <v>3782</v>
      </c>
      <c r="E750" s="824" t="s">
        <v>2432</v>
      </c>
      <c r="F750" s="822" t="s">
        <v>2408</v>
      </c>
      <c r="G750" s="822" t="s">
        <v>3065</v>
      </c>
      <c r="H750" s="822" t="s">
        <v>673</v>
      </c>
      <c r="I750" s="822" t="s">
        <v>3353</v>
      </c>
      <c r="J750" s="822" t="s">
        <v>2320</v>
      </c>
      <c r="K750" s="822" t="s">
        <v>3070</v>
      </c>
      <c r="L750" s="825">
        <v>1938.97</v>
      </c>
      <c r="M750" s="825">
        <v>48474.25</v>
      </c>
      <c r="N750" s="822">
        <v>25</v>
      </c>
      <c r="O750" s="826">
        <v>7</v>
      </c>
      <c r="P750" s="825">
        <v>48474.25</v>
      </c>
      <c r="Q750" s="827">
        <v>1</v>
      </c>
      <c r="R750" s="822">
        <v>25</v>
      </c>
      <c r="S750" s="827">
        <v>1</v>
      </c>
      <c r="T750" s="826">
        <v>7</v>
      </c>
      <c r="U750" s="828">
        <v>1</v>
      </c>
    </row>
    <row r="751" spans="1:21" ht="14.45" customHeight="1" x14ac:dyDescent="0.2">
      <c r="A751" s="821">
        <v>7</v>
      </c>
      <c r="B751" s="822" t="s">
        <v>2407</v>
      </c>
      <c r="C751" s="822" t="s">
        <v>2413</v>
      </c>
      <c r="D751" s="823" t="s">
        <v>3782</v>
      </c>
      <c r="E751" s="824" t="s">
        <v>2432</v>
      </c>
      <c r="F751" s="822" t="s">
        <v>2408</v>
      </c>
      <c r="G751" s="822" t="s">
        <v>3065</v>
      </c>
      <c r="H751" s="822" t="s">
        <v>673</v>
      </c>
      <c r="I751" s="822" t="s">
        <v>3353</v>
      </c>
      <c r="J751" s="822" t="s">
        <v>2320</v>
      </c>
      <c r="K751" s="822" t="s">
        <v>3070</v>
      </c>
      <c r="L751" s="825">
        <v>1300.79</v>
      </c>
      <c r="M751" s="825">
        <v>7804.74</v>
      </c>
      <c r="N751" s="822">
        <v>6</v>
      </c>
      <c r="O751" s="826">
        <v>1</v>
      </c>
      <c r="P751" s="825">
        <v>7804.74</v>
      </c>
      <c r="Q751" s="827">
        <v>1</v>
      </c>
      <c r="R751" s="822">
        <v>6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7</v>
      </c>
      <c r="B752" s="822" t="s">
        <v>2407</v>
      </c>
      <c r="C752" s="822" t="s">
        <v>2413</v>
      </c>
      <c r="D752" s="823" t="s">
        <v>3782</v>
      </c>
      <c r="E752" s="824" t="s">
        <v>2432</v>
      </c>
      <c r="F752" s="822" t="s">
        <v>2408</v>
      </c>
      <c r="G752" s="822" t="s">
        <v>3065</v>
      </c>
      <c r="H752" s="822" t="s">
        <v>673</v>
      </c>
      <c r="I752" s="822" t="s">
        <v>3077</v>
      </c>
      <c r="J752" s="822" t="s">
        <v>2320</v>
      </c>
      <c r="K752" s="822" t="s">
        <v>3078</v>
      </c>
      <c r="L752" s="825">
        <v>242.37</v>
      </c>
      <c r="M752" s="825">
        <v>2423.6999999999998</v>
      </c>
      <c r="N752" s="822">
        <v>10</v>
      </c>
      <c r="O752" s="826">
        <v>2</v>
      </c>
      <c r="P752" s="825">
        <v>2423.6999999999998</v>
      </c>
      <c r="Q752" s="827">
        <v>1</v>
      </c>
      <c r="R752" s="822">
        <v>10</v>
      </c>
      <c r="S752" s="827">
        <v>1</v>
      </c>
      <c r="T752" s="826">
        <v>2</v>
      </c>
      <c r="U752" s="828">
        <v>1</v>
      </c>
    </row>
    <row r="753" spans="1:21" ht="14.45" customHeight="1" x14ac:dyDescent="0.2">
      <c r="A753" s="821">
        <v>7</v>
      </c>
      <c r="B753" s="822" t="s">
        <v>2407</v>
      </c>
      <c r="C753" s="822" t="s">
        <v>2413</v>
      </c>
      <c r="D753" s="823" t="s">
        <v>3782</v>
      </c>
      <c r="E753" s="824" t="s">
        <v>2432</v>
      </c>
      <c r="F753" s="822" t="s">
        <v>2408</v>
      </c>
      <c r="G753" s="822" t="s">
        <v>3065</v>
      </c>
      <c r="H753" s="822" t="s">
        <v>673</v>
      </c>
      <c r="I753" s="822" t="s">
        <v>3419</v>
      </c>
      <c r="J753" s="822" t="s">
        <v>2320</v>
      </c>
      <c r="K753" s="822" t="s">
        <v>3068</v>
      </c>
      <c r="L753" s="825">
        <v>1454.23</v>
      </c>
      <c r="M753" s="825">
        <v>11633.84</v>
      </c>
      <c r="N753" s="822">
        <v>8</v>
      </c>
      <c r="O753" s="826">
        <v>2</v>
      </c>
      <c r="P753" s="825">
        <v>11633.84</v>
      </c>
      <c r="Q753" s="827">
        <v>1</v>
      </c>
      <c r="R753" s="822">
        <v>8</v>
      </c>
      <c r="S753" s="827">
        <v>1</v>
      </c>
      <c r="T753" s="826">
        <v>2</v>
      </c>
      <c r="U753" s="828">
        <v>1</v>
      </c>
    </row>
    <row r="754" spans="1:21" ht="14.45" customHeight="1" x14ac:dyDescent="0.2">
      <c r="A754" s="821">
        <v>7</v>
      </c>
      <c r="B754" s="822" t="s">
        <v>2407</v>
      </c>
      <c r="C754" s="822" t="s">
        <v>2413</v>
      </c>
      <c r="D754" s="823" t="s">
        <v>3782</v>
      </c>
      <c r="E754" s="824" t="s">
        <v>2432</v>
      </c>
      <c r="F754" s="822" t="s">
        <v>2408</v>
      </c>
      <c r="G754" s="822" t="s">
        <v>3065</v>
      </c>
      <c r="H754" s="822" t="s">
        <v>673</v>
      </c>
      <c r="I754" s="822" t="s">
        <v>3419</v>
      </c>
      <c r="J754" s="822" t="s">
        <v>2320</v>
      </c>
      <c r="K754" s="822" t="s">
        <v>3068</v>
      </c>
      <c r="L754" s="825">
        <v>975.59</v>
      </c>
      <c r="M754" s="825">
        <v>975.59</v>
      </c>
      <c r="N754" s="822">
        <v>1</v>
      </c>
      <c r="O754" s="826">
        <v>1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7</v>
      </c>
      <c r="B755" s="822" t="s">
        <v>2407</v>
      </c>
      <c r="C755" s="822" t="s">
        <v>2413</v>
      </c>
      <c r="D755" s="823" t="s">
        <v>3782</v>
      </c>
      <c r="E755" s="824" t="s">
        <v>2432</v>
      </c>
      <c r="F755" s="822" t="s">
        <v>2408</v>
      </c>
      <c r="G755" s="822" t="s">
        <v>3065</v>
      </c>
      <c r="H755" s="822" t="s">
        <v>329</v>
      </c>
      <c r="I755" s="822" t="s">
        <v>3420</v>
      </c>
      <c r="J755" s="822" t="s">
        <v>3421</v>
      </c>
      <c r="K755" s="822" t="s">
        <v>3422</v>
      </c>
      <c r="L755" s="825">
        <v>1419.23</v>
      </c>
      <c r="M755" s="825">
        <v>7096.1500000000005</v>
      </c>
      <c r="N755" s="822">
        <v>5</v>
      </c>
      <c r="O755" s="826">
        <v>2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7</v>
      </c>
      <c r="B756" s="822" t="s">
        <v>2407</v>
      </c>
      <c r="C756" s="822" t="s">
        <v>2413</v>
      </c>
      <c r="D756" s="823" t="s">
        <v>3782</v>
      </c>
      <c r="E756" s="824" t="s">
        <v>2432</v>
      </c>
      <c r="F756" s="822" t="s">
        <v>2408</v>
      </c>
      <c r="G756" s="822" t="s">
        <v>2760</v>
      </c>
      <c r="H756" s="822" t="s">
        <v>329</v>
      </c>
      <c r="I756" s="822" t="s">
        <v>3423</v>
      </c>
      <c r="J756" s="822" t="s">
        <v>3356</v>
      </c>
      <c r="K756" s="822" t="s">
        <v>2210</v>
      </c>
      <c r="L756" s="825">
        <v>339.47</v>
      </c>
      <c r="M756" s="825">
        <v>1018.4100000000001</v>
      </c>
      <c r="N756" s="822">
        <v>3</v>
      </c>
      <c r="O756" s="826">
        <v>1</v>
      </c>
      <c r="P756" s="825">
        <v>1018.4100000000001</v>
      </c>
      <c r="Q756" s="827">
        <v>1</v>
      </c>
      <c r="R756" s="822">
        <v>3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7</v>
      </c>
      <c r="B757" s="822" t="s">
        <v>2407</v>
      </c>
      <c r="C757" s="822" t="s">
        <v>2413</v>
      </c>
      <c r="D757" s="823" t="s">
        <v>3782</v>
      </c>
      <c r="E757" s="824" t="s">
        <v>2432</v>
      </c>
      <c r="F757" s="822" t="s">
        <v>2408</v>
      </c>
      <c r="G757" s="822" t="s">
        <v>2760</v>
      </c>
      <c r="H757" s="822" t="s">
        <v>673</v>
      </c>
      <c r="I757" s="822" t="s">
        <v>3079</v>
      </c>
      <c r="J757" s="822" t="s">
        <v>2207</v>
      </c>
      <c r="K757" s="822" t="s">
        <v>3080</v>
      </c>
      <c r="L757" s="825">
        <v>339.47</v>
      </c>
      <c r="M757" s="825">
        <v>3734.17</v>
      </c>
      <c r="N757" s="822">
        <v>11</v>
      </c>
      <c r="O757" s="826">
        <v>1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7</v>
      </c>
      <c r="B758" s="822" t="s">
        <v>2407</v>
      </c>
      <c r="C758" s="822" t="s">
        <v>2413</v>
      </c>
      <c r="D758" s="823" t="s">
        <v>3782</v>
      </c>
      <c r="E758" s="824" t="s">
        <v>2432</v>
      </c>
      <c r="F758" s="822" t="s">
        <v>2408</v>
      </c>
      <c r="G758" s="822" t="s">
        <v>2760</v>
      </c>
      <c r="H758" s="822" t="s">
        <v>673</v>
      </c>
      <c r="I758" s="822" t="s">
        <v>2339</v>
      </c>
      <c r="J758" s="822" t="s">
        <v>2207</v>
      </c>
      <c r="K758" s="822" t="s">
        <v>2340</v>
      </c>
      <c r="L758" s="825">
        <v>113.16</v>
      </c>
      <c r="M758" s="825">
        <v>1697.4</v>
      </c>
      <c r="N758" s="822">
        <v>15</v>
      </c>
      <c r="O758" s="826">
        <v>4</v>
      </c>
      <c r="P758" s="825">
        <v>905.28</v>
      </c>
      <c r="Q758" s="827">
        <v>0.53333333333333333</v>
      </c>
      <c r="R758" s="822">
        <v>8</v>
      </c>
      <c r="S758" s="827">
        <v>0.53333333333333333</v>
      </c>
      <c r="T758" s="826">
        <v>2</v>
      </c>
      <c r="U758" s="828">
        <v>0.5</v>
      </c>
    </row>
    <row r="759" spans="1:21" ht="14.45" customHeight="1" x14ac:dyDescent="0.2">
      <c r="A759" s="821">
        <v>7</v>
      </c>
      <c r="B759" s="822" t="s">
        <v>2407</v>
      </c>
      <c r="C759" s="822" t="s">
        <v>2413</v>
      </c>
      <c r="D759" s="823" t="s">
        <v>3782</v>
      </c>
      <c r="E759" s="824" t="s">
        <v>2432</v>
      </c>
      <c r="F759" s="822" t="s">
        <v>2408</v>
      </c>
      <c r="G759" s="822" t="s">
        <v>2760</v>
      </c>
      <c r="H759" s="822" t="s">
        <v>673</v>
      </c>
      <c r="I759" s="822" t="s">
        <v>2209</v>
      </c>
      <c r="J759" s="822" t="s">
        <v>2207</v>
      </c>
      <c r="K759" s="822" t="s">
        <v>2210</v>
      </c>
      <c r="L759" s="825">
        <v>339.47</v>
      </c>
      <c r="M759" s="825">
        <v>37681.17</v>
      </c>
      <c r="N759" s="822">
        <v>111</v>
      </c>
      <c r="O759" s="826">
        <v>29</v>
      </c>
      <c r="P759" s="825">
        <v>22405.02</v>
      </c>
      <c r="Q759" s="827">
        <v>0.59459459459459463</v>
      </c>
      <c r="R759" s="822">
        <v>66</v>
      </c>
      <c r="S759" s="827">
        <v>0.59459459459459463</v>
      </c>
      <c r="T759" s="826">
        <v>18</v>
      </c>
      <c r="U759" s="828">
        <v>0.62068965517241381</v>
      </c>
    </row>
    <row r="760" spans="1:21" ht="14.45" customHeight="1" x14ac:dyDescent="0.2">
      <c r="A760" s="821">
        <v>7</v>
      </c>
      <c r="B760" s="822" t="s">
        <v>2407</v>
      </c>
      <c r="C760" s="822" t="s">
        <v>2413</v>
      </c>
      <c r="D760" s="823" t="s">
        <v>3782</v>
      </c>
      <c r="E760" s="824" t="s">
        <v>2432</v>
      </c>
      <c r="F760" s="822" t="s">
        <v>2408</v>
      </c>
      <c r="G760" s="822" t="s">
        <v>2760</v>
      </c>
      <c r="H760" s="822" t="s">
        <v>673</v>
      </c>
      <c r="I760" s="822" t="s">
        <v>3081</v>
      </c>
      <c r="J760" s="822" t="s">
        <v>2207</v>
      </c>
      <c r="K760" s="822" t="s">
        <v>3082</v>
      </c>
      <c r="L760" s="825">
        <v>226.31</v>
      </c>
      <c r="M760" s="825">
        <v>1357.8600000000001</v>
      </c>
      <c r="N760" s="822">
        <v>6</v>
      </c>
      <c r="O760" s="826">
        <v>0.5</v>
      </c>
      <c r="P760" s="825">
        <v>1357.8600000000001</v>
      </c>
      <c r="Q760" s="827">
        <v>1</v>
      </c>
      <c r="R760" s="822">
        <v>6</v>
      </c>
      <c r="S760" s="827">
        <v>1</v>
      </c>
      <c r="T760" s="826">
        <v>0.5</v>
      </c>
      <c r="U760" s="828">
        <v>1</v>
      </c>
    </row>
    <row r="761" spans="1:21" ht="14.45" customHeight="1" x14ac:dyDescent="0.2">
      <c r="A761" s="821">
        <v>7</v>
      </c>
      <c r="B761" s="822" t="s">
        <v>2407</v>
      </c>
      <c r="C761" s="822" t="s">
        <v>2413</v>
      </c>
      <c r="D761" s="823" t="s">
        <v>3782</v>
      </c>
      <c r="E761" s="824" t="s">
        <v>2432</v>
      </c>
      <c r="F761" s="822" t="s">
        <v>2408</v>
      </c>
      <c r="G761" s="822" t="s">
        <v>2760</v>
      </c>
      <c r="H761" s="822" t="s">
        <v>673</v>
      </c>
      <c r="I761" s="822" t="s">
        <v>3424</v>
      </c>
      <c r="J761" s="822" t="s">
        <v>3084</v>
      </c>
      <c r="K761" s="822" t="s">
        <v>3425</v>
      </c>
      <c r="L761" s="825">
        <v>483.4</v>
      </c>
      <c r="M761" s="825">
        <v>483.4</v>
      </c>
      <c r="N761" s="822">
        <v>1</v>
      </c>
      <c r="O761" s="826">
        <v>1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7</v>
      </c>
      <c r="B762" s="822" t="s">
        <v>2407</v>
      </c>
      <c r="C762" s="822" t="s">
        <v>2413</v>
      </c>
      <c r="D762" s="823" t="s">
        <v>3782</v>
      </c>
      <c r="E762" s="824" t="s">
        <v>2432</v>
      </c>
      <c r="F762" s="822" t="s">
        <v>2408</v>
      </c>
      <c r="G762" s="822" t="s">
        <v>2760</v>
      </c>
      <c r="H762" s="822" t="s">
        <v>329</v>
      </c>
      <c r="I762" s="822" t="s">
        <v>3426</v>
      </c>
      <c r="J762" s="822" t="s">
        <v>3274</v>
      </c>
      <c r="K762" s="822" t="s">
        <v>3085</v>
      </c>
      <c r="L762" s="825">
        <v>305.51</v>
      </c>
      <c r="M762" s="825">
        <v>1833.06</v>
      </c>
      <c r="N762" s="822">
        <v>6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7</v>
      </c>
      <c r="B763" s="822" t="s">
        <v>2407</v>
      </c>
      <c r="C763" s="822" t="s">
        <v>2413</v>
      </c>
      <c r="D763" s="823" t="s">
        <v>3782</v>
      </c>
      <c r="E763" s="824" t="s">
        <v>2432</v>
      </c>
      <c r="F763" s="822" t="s">
        <v>2408</v>
      </c>
      <c r="G763" s="822" t="s">
        <v>2760</v>
      </c>
      <c r="H763" s="822" t="s">
        <v>673</v>
      </c>
      <c r="I763" s="822" t="s">
        <v>3083</v>
      </c>
      <c r="J763" s="822" t="s">
        <v>3084</v>
      </c>
      <c r="K763" s="822" t="s">
        <v>3085</v>
      </c>
      <c r="L763" s="825">
        <v>763.63</v>
      </c>
      <c r="M763" s="825">
        <v>5345.41</v>
      </c>
      <c r="N763" s="822">
        <v>7</v>
      </c>
      <c r="O763" s="826">
        <v>3</v>
      </c>
      <c r="P763" s="825">
        <v>3054.52</v>
      </c>
      <c r="Q763" s="827">
        <v>0.5714285714285714</v>
      </c>
      <c r="R763" s="822">
        <v>4</v>
      </c>
      <c r="S763" s="827">
        <v>0.5714285714285714</v>
      </c>
      <c r="T763" s="826">
        <v>2</v>
      </c>
      <c r="U763" s="828">
        <v>0.66666666666666663</v>
      </c>
    </row>
    <row r="764" spans="1:21" ht="14.45" customHeight="1" x14ac:dyDescent="0.2">
      <c r="A764" s="821">
        <v>7</v>
      </c>
      <c r="B764" s="822" t="s">
        <v>2407</v>
      </c>
      <c r="C764" s="822" t="s">
        <v>2413</v>
      </c>
      <c r="D764" s="823" t="s">
        <v>3782</v>
      </c>
      <c r="E764" s="824" t="s">
        <v>2432</v>
      </c>
      <c r="F764" s="822" t="s">
        <v>2408</v>
      </c>
      <c r="G764" s="822" t="s">
        <v>2760</v>
      </c>
      <c r="H764" s="822" t="s">
        <v>329</v>
      </c>
      <c r="I764" s="822" t="s">
        <v>3086</v>
      </c>
      <c r="J764" s="822" t="s">
        <v>3087</v>
      </c>
      <c r="K764" s="822" t="s">
        <v>3080</v>
      </c>
      <c r="L764" s="825">
        <v>339.47</v>
      </c>
      <c r="M764" s="825">
        <v>678.94</v>
      </c>
      <c r="N764" s="822">
        <v>2</v>
      </c>
      <c r="O764" s="826">
        <v>0.5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7</v>
      </c>
      <c r="B765" s="822" t="s">
        <v>2407</v>
      </c>
      <c r="C765" s="822" t="s">
        <v>2413</v>
      </c>
      <c r="D765" s="823" t="s">
        <v>3782</v>
      </c>
      <c r="E765" s="824" t="s">
        <v>2432</v>
      </c>
      <c r="F765" s="822" t="s">
        <v>2408</v>
      </c>
      <c r="G765" s="822" t="s">
        <v>3088</v>
      </c>
      <c r="H765" s="822" t="s">
        <v>329</v>
      </c>
      <c r="I765" s="822" t="s">
        <v>3089</v>
      </c>
      <c r="J765" s="822" t="s">
        <v>3090</v>
      </c>
      <c r="K765" s="822" t="s">
        <v>3091</v>
      </c>
      <c r="L765" s="825">
        <v>0</v>
      </c>
      <c r="M765" s="825">
        <v>0</v>
      </c>
      <c r="N765" s="822">
        <v>3</v>
      </c>
      <c r="O765" s="826">
        <v>3</v>
      </c>
      <c r="P765" s="825">
        <v>0</v>
      </c>
      <c r="Q765" s="827"/>
      <c r="R765" s="822">
        <v>2</v>
      </c>
      <c r="S765" s="827">
        <v>0.66666666666666663</v>
      </c>
      <c r="T765" s="826">
        <v>2</v>
      </c>
      <c r="U765" s="828">
        <v>0.66666666666666663</v>
      </c>
    </row>
    <row r="766" spans="1:21" ht="14.45" customHeight="1" x14ac:dyDescent="0.2">
      <c r="A766" s="821">
        <v>7</v>
      </c>
      <c r="B766" s="822" t="s">
        <v>2407</v>
      </c>
      <c r="C766" s="822" t="s">
        <v>2413</v>
      </c>
      <c r="D766" s="823" t="s">
        <v>3782</v>
      </c>
      <c r="E766" s="824" t="s">
        <v>2432</v>
      </c>
      <c r="F766" s="822" t="s">
        <v>2408</v>
      </c>
      <c r="G766" s="822" t="s">
        <v>2863</v>
      </c>
      <c r="H766" s="822" t="s">
        <v>329</v>
      </c>
      <c r="I766" s="822" t="s">
        <v>3427</v>
      </c>
      <c r="J766" s="822" t="s">
        <v>3428</v>
      </c>
      <c r="K766" s="822" t="s">
        <v>3429</v>
      </c>
      <c r="L766" s="825">
        <v>0</v>
      </c>
      <c r="M766" s="825">
        <v>0</v>
      </c>
      <c r="N766" s="822">
        <v>2</v>
      </c>
      <c r="O766" s="826">
        <v>0.5</v>
      </c>
      <c r="P766" s="825"/>
      <c r="Q766" s="827"/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7</v>
      </c>
      <c r="B767" s="822" t="s">
        <v>2407</v>
      </c>
      <c r="C767" s="822" t="s">
        <v>2413</v>
      </c>
      <c r="D767" s="823" t="s">
        <v>3782</v>
      </c>
      <c r="E767" s="824" t="s">
        <v>2432</v>
      </c>
      <c r="F767" s="822" t="s">
        <v>2408</v>
      </c>
      <c r="G767" s="822" t="s">
        <v>3092</v>
      </c>
      <c r="H767" s="822" t="s">
        <v>329</v>
      </c>
      <c r="I767" s="822" t="s">
        <v>3096</v>
      </c>
      <c r="J767" s="822" t="s">
        <v>3094</v>
      </c>
      <c r="K767" s="822" t="s">
        <v>3097</v>
      </c>
      <c r="L767" s="825">
        <v>1019.46</v>
      </c>
      <c r="M767" s="825">
        <v>23447.58</v>
      </c>
      <c r="N767" s="822">
        <v>23</v>
      </c>
      <c r="O767" s="826">
        <v>5</v>
      </c>
      <c r="P767" s="825">
        <v>8155.68</v>
      </c>
      <c r="Q767" s="827">
        <v>0.34782608695652173</v>
      </c>
      <c r="R767" s="822">
        <v>8</v>
      </c>
      <c r="S767" s="827">
        <v>0.34782608695652173</v>
      </c>
      <c r="T767" s="826">
        <v>2</v>
      </c>
      <c r="U767" s="828">
        <v>0.4</v>
      </c>
    </row>
    <row r="768" spans="1:21" ht="14.45" customHeight="1" x14ac:dyDescent="0.2">
      <c r="A768" s="821">
        <v>7</v>
      </c>
      <c r="B768" s="822" t="s">
        <v>2407</v>
      </c>
      <c r="C768" s="822" t="s">
        <v>2413</v>
      </c>
      <c r="D768" s="823" t="s">
        <v>3782</v>
      </c>
      <c r="E768" s="824" t="s">
        <v>2432</v>
      </c>
      <c r="F768" s="822" t="s">
        <v>2408</v>
      </c>
      <c r="G768" s="822" t="s">
        <v>3092</v>
      </c>
      <c r="H768" s="822" t="s">
        <v>329</v>
      </c>
      <c r="I768" s="822" t="s">
        <v>3098</v>
      </c>
      <c r="J768" s="822" t="s">
        <v>3094</v>
      </c>
      <c r="K768" s="822" t="s">
        <v>3099</v>
      </c>
      <c r="L768" s="825">
        <v>2038.93</v>
      </c>
      <c r="M768" s="825">
        <v>20389.3</v>
      </c>
      <c r="N768" s="822">
        <v>10</v>
      </c>
      <c r="O768" s="826">
        <v>2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7</v>
      </c>
      <c r="B769" s="822" t="s">
        <v>2407</v>
      </c>
      <c r="C769" s="822" t="s">
        <v>2413</v>
      </c>
      <c r="D769" s="823" t="s">
        <v>3782</v>
      </c>
      <c r="E769" s="824" t="s">
        <v>2432</v>
      </c>
      <c r="F769" s="822" t="s">
        <v>2408</v>
      </c>
      <c r="G769" s="822" t="s">
        <v>2576</v>
      </c>
      <c r="H769" s="822" t="s">
        <v>329</v>
      </c>
      <c r="I769" s="822" t="s">
        <v>3430</v>
      </c>
      <c r="J769" s="822" t="s">
        <v>1783</v>
      </c>
      <c r="K769" s="822" t="s">
        <v>1784</v>
      </c>
      <c r="L769" s="825">
        <v>94.7</v>
      </c>
      <c r="M769" s="825">
        <v>94.7</v>
      </c>
      <c r="N769" s="822">
        <v>1</v>
      </c>
      <c r="O769" s="826">
        <v>1</v>
      </c>
      <c r="P769" s="825">
        <v>94.7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7</v>
      </c>
      <c r="B770" s="822" t="s">
        <v>2407</v>
      </c>
      <c r="C770" s="822" t="s">
        <v>2413</v>
      </c>
      <c r="D770" s="823" t="s">
        <v>3782</v>
      </c>
      <c r="E770" s="824" t="s">
        <v>2432</v>
      </c>
      <c r="F770" s="822" t="s">
        <v>2408</v>
      </c>
      <c r="G770" s="822" t="s">
        <v>2582</v>
      </c>
      <c r="H770" s="822" t="s">
        <v>329</v>
      </c>
      <c r="I770" s="822" t="s">
        <v>2583</v>
      </c>
      <c r="J770" s="822" t="s">
        <v>2584</v>
      </c>
      <c r="K770" s="822" t="s">
        <v>2585</v>
      </c>
      <c r="L770" s="825">
        <v>45.89</v>
      </c>
      <c r="M770" s="825">
        <v>45.89</v>
      </c>
      <c r="N770" s="822">
        <v>1</v>
      </c>
      <c r="O770" s="826">
        <v>1</v>
      </c>
      <c r="P770" s="825">
        <v>45.89</v>
      </c>
      <c r="Q770" s="827">
        <v>1</v>
      </c>
      <c r="R770" s="822">
        <v>1</v>
      </c>
      <c r="S770" s="827">
        <v>1</v>
      </c>
      <c r="T770" s="826">
        <v>1</v>
      </c>
      <c r="U770" s="828">
        <v>1</v>
      </c>
    </row>
    <row r="771" spans="1:21" ht="14.45" customHeight="1" x14ac:dyDescent="0.2">
      <c r="A771" s="821">
        <v>7</v>
      </c>
      <c r="B771" s="822" t="s">
        <v>2407</v>
      </c>
      <c r="C771" s="822" t="s">
        <v>2413</v>
      </c>
      <c r="D771" s="823" t="s">
        <v>3782</v>
      </c>
      <c r="E771" s="824" t="s">
        <v>2432</v>
      </c>
      <c r="F771" s="822" t="s">
        <v>2408</v>
      </c>
      <c r="G771" s="822" t="s">
        <v>2582</v>
      </c>
      <c r="H771" s="822" t="s">
        <v>329</v>
      </c>
      <c r="I771" s="822" t="s">
        <v>3275</v>
      </c>
      <c r="J771" s="822" t="s">
        <v>2584</v>
      </c>
      <c r="K771" s="822" t="s">
        <v>3276</v>
      </c>
      <c r="L771" s="825">
        <v>91.78</v>
      </c>
      <c r="M771" s="825">
        <v>458.90000000000003</v>
      </c>
      <c r="N771" s="822">
        <v>5</v>
      </c>
      <c r="O771" s="826">
        <v>1</v>
      </c>
      <c r="P771" s="825">
        <v>458.90000000000003</v>
      </c>
      <c r="Q771" s="827">
        <v>1</v>
      </c>
      <c r="R771" s="822">
        <v>5</v>
      </c>
      <c r="S771" s="827">
        <v>1</v>
      </c>
      <c r="T771" s="826">
        <v>1</v>
      </c>
      <c r="U771" s="828">
        <v>1</v>
      </c>
    </row>
    <row r="772" spans="1:21" ht="14.45" customHeight="1" x14ac:dyDescent="0.2">
      <c r="A772" s="821">
        <v>7</v>
      </c>
      <c r="B772" s="822" t="s">
        <v>2407</v>
      </c>
      <c r="C772" s="822" t="s">
        <v>2413</v>
      </c>
      <c r="D772" s="823" t="s">
        <v>3782</v>
      </c>
      <c r="E772" s="824" t="s">
        <v>2432</v>
      </c>
      <c r="F772" s="822" t="s">
        <v>2408</v>
      </c>
      <c r="G772" s="822" t="s">
        <v>2586</v>
      </c>
      <c r="H772" s="822" t="s">
        <v>329</v>
      </c>
      <c r="I772" s="822" t="s">
        <v>2811</v>
      </c>
      <c r="J772" s="822" t="s">
        <v>2812</v>
      </c>
      <c r="K772" s="822" t="s">
        <v>2813</v>
      </c>
      <c r="L772" s="825">
        <v>89.91</v>
      </c>
      <c r="M772" s="825">
        <v>179.82</v>
      </c>
      <c r="N772" s="822">
        <v>2</v>
      </c>
      <c r="O772" s="826">
        <v>1</v>
      </c>
      <c r="P772" s="825">
        <v>179.82</v>
      </c>
      <c r="Q772" s="827">
        <v>1</v>
      </c>
      <c r="R772" s="822">
        <v>2</v>
      </c>
      <c r="S772" s="827">
        <v>1</v>
      </c>
      <c r="T772" s="826">
        <v>1</v>
      </c>
      <c r="U772" s="828">
        <v>1</v>
      </c>
    </row>
    <row r="773" spans="1:21" ht="14.45" customHeight="1" x14ac:dyDescent="0.2">
      <c r="A773" s="821">
        <v>7</v>
      </c>
      <c r="B773" s="822" t="s">
        <v>2407</v>
      </c>
      <c r="C773" s="822" t="s">
        <v>2413</v>
      </c>
      <c r="D773" s="823" t="s">
        <v>3782</v>
      </c>
      <c r="E773" s="824" t="s">
        <v>2432</v>
      </c>
      <c r="F773" s="822" t="s">
        <v>2408</v>
      </c>
      <c r="G773" s="822" t="s">
        <v>2589</v>
      </c>
      <c r="H773" s="822" t="s">
        <v>329</v>
      </c>
      <c r="I773" s="822" t="s">
        <v>2590</v>
      </c>
      <c r="J773" s="822" t="s">
        <v>876</v>
      </c>
      <c r="K773" s="822" t="s">
        <v>2591</v>
      </c>
      <c r="L773" s="825">
        <v>25.53</v>
      </c>
      <c r="M773" s="825">
        <v>76.59</v>
      </c>
      <c r="N773" s="822">
        <v>3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7</v>
      </c>
      <c r="B774" s="822" t="s">
        <v>2407</v>
      </c>
      <c r="C774" s="822" t="s">
        <v>2413</v>
      </c>
      <c r="D774" s="823" t="s">
        <v>3782</v>
      </c>
      <c r="E774" s="824" t="s">
        <v>2432</v>
      </c>
      <c r="F774" s="822" t="s">
        <v>2408</v>
      </c>
      <c r="G774" s="822" t="s">
        <v>3102</v>
      </c>
      <c r="H774" s="822" t="s">
        <v>329</v>
      </c>
      <c r="I774" s="822" t="s">
        <v>3357</v>
      </c>
      <c r="J774" s="822" t="s">
        <v>3358</v>
      </c>
      <c r="K774" s="822" t="s">
        <v>782</v>
      </c>
      <c r="L774" s="825">
        <v>68.599999999999994</v>
      </c>
      <c r="M774" s="825">
        <v>137.19999999999999</v>
      </c>
      <c r="N774" s="822">
        <v>2</v>
      </c>
      <c r="O774" s="826">
        <v>0.5</v>
      </c>
      <c r="P774" s="825">
        <v>137.19999999999999</v>
      </c>
      <c r="Q774" s="827">
        <v>1</v>
      </c>
      <c r="R774" s="822">
        <v>2</v>
      </c>
      <c r="S774" s="827">
        <v>1</v>
      </c>
      <c r="T774" s="826">
        <v>0.5</v>
      </c>
      <c r="U774" s="828">
        <v>1</v>
      </c>
    </row>
    <row r="775" spans="1:21" ht="14.45" customHeight="1" x14ac:dyDescent="0.2">
      <c r="A775" s="821">
        <v>7</v>
      </c>
      <c r="B775" s="822" t="s">
        <v>2407</v>
      </c>
      <c r="C775" s="822" t="s">
        <v>2413</v>
      </c>
      <c r="D775" s="823" t="s">
        <v>3782</v>
      </c>
      <c r="E775" s="824" t="s">
        <v>2432</v>
      </c>
      <c r="F775" s="822" t="s">
        <v>2408</v>
      </c>
      <c r="G775" s="822" t="s">
        <v>2592</v>
      </c>
      <c r="H775" s="822" t="s">
        <v>329</v>
      </c>
      <c r="I775" s="822" t="s">
        <v>3431</v>
      </c>
      <c r="J775" s="822" t="s">
        <v>1472</v>
      </c>
      <c r="K775" s="822" t="s">
        <v>3432</v>
      </c>
      <c r="L775" s="825">
        <v>65.83</v>
      </c>
      <c r="M775" s="825">
        <v>65.83</v>
      </c>
      <c r="N775" s="822">
        <v>1</v>
      </c>
      <c r="O775" s="826">
        <v>1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7</v>
      </c>
      <c r="B776" s="822" t="s">
        <v>2407</v>
      </c>
      <c r="C776" s="822" t="s">
        <v>2413</v>
      </c>
      <c r="D776" s="823" t="s">
        <v>3782</v>
      </c>
      <c r="E776" s="824" t="s">
        <v>2432</v>
      </c>
      <c r="F776" s="822" t="s">
        <v>2408</v>
      </c>
      <c r="G776" s="822" t="s">
        <v>2592</v>
      </c>
      <c r="H776" s="822" t="s">
        <v>329</v>
      </c>
      <c r="I776" s="822" t="s">
        <v>2775</v>
      </c>
      <c r="J776" s="822" t="s">
        <v>2776</v>
      </c>
      <c r="K776" s="822" t="s">
        <v>2777</v>
      </c>
      <c r="L776" s="825">
        <v>167.58</v>
      </c>
      <c r="M776" s="825">
        <v>167.58</v>
      </c>
      <c r="N776" s="822">
        <v>1</v>
      </c>
      <c r="O776" s="826">
        <v>0.5</v>
      </c>
      <c r="P776" s="825">
        <v>167.58</v>
      </c>
      <c r="Q776" s="827">
        <v>1</v>
      </c>
      <c r="R776" s="822">
        <v>1</v>
      </c>
      <c r="S776" s="827">
        <v>1</v>
      </c>
      <c r="T776" s="826">
        <v>0.5</v>
      </c>
      <c r="U776" s="828">
        <v>1</v>
      </c>
    </row>
    <row r="777" spans="1:21" ht="14.45" customHeight="1" x14ac:dyDescent="0.2">
      <c r="A777" s="821">
        <v>7</v>
      </c>
      <c r="B777" s="822" t="s">
        <v>2407</v>
      </c>
      <c r="C777" s="822" t="s">
        <v>2413</v>
      </c>
      <c r="D777" s="823" t="s">
        <v>3782</v>
      </c>
      <c r="E777" s="824" t="s">
        <v>2432</v>
      </c>
      <c r="F777" s="822" t="s">
        <v>2408</v>
      </c>
      <c r="G777" s="822" t="s">
        <v>2592</v>
      </c>
      <c r="H777" s="822" t="s">
        <v>329</v>
      </c>
      <c r="I777" s="822" t="s">
        <v>3433</v>
      </c>
      <c r="J777" s="822" t="s">
        <v>1472</v>
      </c>
      <c r="K777" s="822" t="s">
        <v>3434</v>
      </c>
      <c r="L777" s="825">
        <v>131.66999999999999</v>
      </c>
      <c r="M777" s="825">
        <v>131.66999999999999</v>
      </c>
      <c r="N777" s="822">
        <v>1</v>
      </c>
      <c r="O777" s="826">
        <v>1</v>
      </c>
      <c r="P777" s="825">
        <v>131.66999999999999</v>
      </c>
      <c r="Q777" s="827">
        <v>1</v>
      </c>
      <c r="R777" s="822">
        <v>1</v>
      </c>
      <c r="S777" s="827">
        <v>1</v>
      </c>
      <c r="T777" s="826">
        <v>1</v>
      </c>
      <c r="U777" s="828">
        <v>1</v>
      </c>
    </row>
    <row r="778" spans="1:21" ht="14.45" customHeight="1" x14ac:dyDescent="0.2">
      <c r="A778" s="821">
        <v>7</v>
      </c>
      <c r="B778" s="822" t="s">
        <v>2407</v>
      </c>
      <c r="C778" s="822" t="s">
        <v>2413</v>
      </c>
      <c r="D778" s="823" t="s">
        <v>3782</v>
      </c>
      <c r="E778" s="824" t="s">
        <v>2432</v>
      </c>
      <c r="F778" s="822" t="s">
        <v>2408</v>
      </c>
      <c r="G778" s="822" t="s">
        <v>3109</v>
      </c>
      <c r="H778" s="822" t="s">
        <v>329</v>
      </c>
      <c r="I778" s="822" t="s">
        <v>3110</v>
      </c>
      <c r="J778" s="822" t="s">
        <v>1205</v>
      </c>
      <c r="K778" s="822" t="s">
        <v>3111</v>
      </c>
      <c r="L778" s="825">
        <v>24.37</v>
      </c>
      <c r="M778" s="825">
        <v>97.48</v>
      </c>
      <c r="N778" s="822">
        <v>4</v>
      </c>
      <c r="O778" s="826">
        <v>2.5</v>
      </c>
      <c r="P778" s="825">
        <v>97.48</v>
      </c>
      <c r="Q778" s="827">
        <v>1</v>
      </c>
      <c r="R778" s="822">
        <v>4</v>
      </c>
      <c r="S778" s="827">
        <v>1</v>
      </c>
      <c r="T778" s="826">
        <v>2.5</v>
      </c>
      <c r="U778" s="828">
        <v>1</v>
      </c>
    </row>
    <row r="779" spans="1:21" ht="14.45" customHeight="1" x14ac:dyDescent="0.2">
      <c r="A779" s="821">
        <v>7</v>
      </c>
      <c r="B779" s="822" t="s">
        <v>2407</v>
      </c>
      <c r="C779" s="822" t="s">
        <v>2413</v>
      </c>
      <c r="D779" s="823" t="s">
        <v>3782</v>
      </c>
      <c r="E779" s="824" t="s">
        <v>2432</v>
      </c>
      <c r="F779" s="822" t="s">
        <v>2408</v>
      </c>
      <c r="G779" s="822" t="s">
        <v>3109</v>
      </c>
      <c r="H779" s="822" t="s">
        <v>329</v>
      </c>
      <c r="I779" s="822" t="s">
        <v>3281</v>
      </c>
      <c r="J779" s="822" t="s">
        <v>1205</v>
      </c>
      <c r="K779" s="822" t="s">
        <v>2945</v>
      </c>
      <c r="L779" s="825">
        <v>38.590000000000003</v>
      </c>
      <c r="M779" s="825">
        <v>424.49000000000007</v>
      </c>
      <c r="N779" s="822">
        <v>11</v>
      </c>
      <c r="O779" s="826">
        <v>3</v>
      </c>
      <c r="P779" s="825">
        <v>347.31000000000006</v>
      </c>
      <c r="Q779" s="827">
        <v>0.81818181818181823</v>
      </c>
      <c r="R779" s="822">
        <v>9</v>
      </c>
      <c r="S779" s="827">
        <v>0.81818181818181823</v>
      </c>
      <c r="T779" s="826">
        <v>2</v>
      </c>
      <c r="U779" s="828">
        <v>0.66666666666666663</v>
      </c>
    </row>
    <row r="780" spans="1:21" ht="14.45" customHeight="1" x14ac:dyDescent="0.2">
      <c r="A780" s="821">
        <v>7</v>
      </c>
      <c r="B780" s="822" t="s">
        <v>2407</v>
      </c>
      <c r="C780" s="822" t="s">
        <v>2413</v>
      </c>
      <c r="D780" s="823" t="s">
        <v>3782</v>
      </c>
      <c r="E780" s="824" t="s">
        <v>2432</v>
      </c>
      <c r="F780" s="822" t="s">
        <v>2408</v>
      </c>
      <c r="G780" s="822" t="s">
        <v>3435</v>
      </c>
      <c r="H780" s="822" t="s">
        <v>329</v>
      </c>
      <c r="I780" s="822" t="s">
        <v>3436</v>
      </c>
      <c r="J780" s="822" t="s">
        <v>1488</v>
      </c>
      <c r="K780" s="822" t="s">
        <v>3437</v>
      </c>
      <c r="L780" s="825">
        <v>61.97</v>
      </c>
      <c r="M780" s="825">
        <v>185.91</v>
      </c>
      <c r="N780" s="822">
        <v>3</v>
      </c>
      <c r="O780" s="826">
        <v>0.5</v>
      </c>
      <c r="P780" s="825">
        <v>185.91</v>
      </c>
      <c r="Q780" s="827">
        <v>1</v>
      </c>
      <c r="R780" s="822">
        <v>3</v>
      </c>
      <c r="S780" s="827">
        <v>1</v>
      </c>
      <c r="T780" s="826">
        <v>0.5</v>
      </c>
      <c r="U780" s="828">
        <v>1</v>
      </c>
    </row>
    <row r="781" spans="1:21" ht="14.45" customHeight="1" x14ac:dyDescent="0.2">
      <c r="A781" s="821">
        <v>7</v>
      </c>
      <c r="B781" s="822" t="s">
        <v>2407</v>
      </c>
      <c r="C781" s="822" t="s">
        <v>2413</v>
      </c>
      <c r="D781" s="823" t="s">
        <v>3782</v>
      </c>
      <c r="E781" s="824" t="s">
        <v>2432</v>
      </c>
      <c r="F781" s="822" t="s">
        <v>2408</v>
      </c>
      <c r="G781" s="822" t="s">
        <v>2499</v>
      </c>
      <c r="H781" s="822" t="s">
        <v>329</v>
      </c>
      <c r="I781" s="822" t="s">
        <v>2500</v>
      </c>
      <c r="J781" s="822" t="s">
        <v>2501</v>
      </c>
      <c r="K781" s="822" t="s">
        <v>2502</v>
      </c>
      <c r="L781" s="825">
        <v>73.150000000000006</v>
      </c>
      <c r="M781" s="825">
        <v>73.150000000000006</v>
      </c>
      <c r="N781" s="822">
        <v>1</v>
      </c>
      <c r="O781" s="826">
        <v>1</v>
      </c>
      <c r="P781" s="825">
        <v>73.150000000000006</v>
      </c>
      <c r="Q781" s="827">
        <v>1</v>
      </c>
      <c r="R781" s="822">
        <v>1</v>
      </c>
      <c r="S781" s="827">
        <v>1</v>
      </c>
      <c r="T781" s="826">
        <v>1</v>
      </c>
      <c r="U781" s="828">
        <v>1</v>
      </c>
    </row>
    <row r="782" spans="1:21" ht="14.45" customHeight="1" x14ac:dyDescent="0.2">
      <c r="A782" s="821">
        <v>7</v>
      </c>
      <c r="B782" s="822" t="s">
        <v>2407</v>
      </c>
      <c r="C782" s="822" t="s">
        <v>2413</v>
      </c>
      <c r="D782" s="823" t="s">
        <v>3782</v>
      </c>
      <c r="E782" s="824" t="s">
        <v>2432</v>
      </c>
      <c r="F782" s="822" t="s">
        <v>2408</v>
      </c>
      <c r="G782" s="822" t="s">
        <v>3438</v>
      </c>
      <c r="H782" s="822" t="s">
        <v>329</v>
      </c>
      <c r="I782" s="822" t="s">
        <v>3439</v>
      </c>
      <c r="J782" s="822" t="s">
        <v>3440</v>
      </c>
      <c r="K782" s="822" t="s">
        <v>3441</v>
      </c>
      <c r="L782" s="825">
        <v>329.67</v>
      </c>
      <c r="M782" s="825">
        <v>659.34</v>
      </c>
      <c r="N782" s="822">
        <v>2</v>
      </c>
      <c r="O782" s="826">
        <v>1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7</v>
      </c>
      <c r="B783" s="822" t="s">
        <v>2407</v>
      </c>
      <c r="C783" s="822" t="s">
        <v>2413</v>
      </c>
      <c r="D783" s="823" t="s">
        <v>3782</v>
      </c>
      <c r="E783" s="824" t="s">
        <v>2432</v>
      </c>
      <c r="F783" s="822" t="s">
        <v>2408</v>
      </c>
      <c r="G783" s="822" t="s">
        <v>2469</v>
      </c>
      <c r="H783" s="822" t="s">
        <v>329</v>
      </c>
      <c r="I783" s="822" t="s">
        <v>2470</v>
      </c>
      <c r="J783" s="822" t="s">
        <v>2471</v>
      </c>
      <c r="K783" s="822" t="s">
        <v>2472</v>
      </c>
      <c r="L783" s="825">
        <v>176.32</v>
      </c>
      <c r="M783" s="825">
        <v>528.96</v>
      </c>
      <c r="N783" s="822">
        <v>3</v>
      </c>
      <c r="O783" s="826">
        <v>1.5</v>
      </c>
      <c r="P783" s="825">
        <v>352.64</v>
      </c>
      <c r="Q783" s="827">
        <v>0.66666666666666663</v>
      </c>
      <c r="R783" s="822">
        <v>2</v>
      </c>
      <c r="S783" s="827">
        <v>0.66666666666666663</v>
      </c>
      <c r="T783" s="826">
        <v>1</v>
      </c>
      <c r="U783" s="828">
        <v>0.66666666666666663</v>
      </c>
    </row>
    <row r="784" spans="1:21" ht="14.45" customHeight="1" x14ac:dyDescent="0.2">
      <c r="A784" s="821">
        <v>7</v>
      </c>
      <c r="B784" s="822" t="s">
        <v>2407</v>
      </c>
      <c r="C784" s="822" t="s">
        <v>2413</v>
      </c>
      <c r="D784" s="823" t="s">
        <v>3782</v>
      </c>
      <c r="E784" s="824" t="s">
        <v>2432</v>
      </c>
      <c r="F784" s="822" t="s">
        <v>2408</v>
      </c>
      <c r="G784" s="822" t="s">
        <v>3442</v>
      </c>
      <c r="H784" s="822" t="s">
        <v>673</v>
      </c>
      <c r="I784" s="822" t="s">
        <v>3443</v>
      </c>
      <c r="J784" s="822" t="s">
        <v>3444</v>
      </c>
      <c r="K784" s="822" t="s">
        <v>1577</v>
      </c>
      <c r="L784" s="825">
        <v>176.32</v>
      </c>
      <c r="M784" s="825">
        <v>528.96</v>
      </c>
      <c r="N784" s="822">
        <v>3</v>
      </c>
      <c r="O784" s="826">
        <v>1.5</v>
      </c>
      <c r="P784" s="825">
        <v>528.96</v>
      </c>
      <c r="Q784" s="827">
        <v>1</v>
      </c>
      <c r="R784" s="822">
        <v>3</v>
      </c>
      <c r="S784" s="827">
        <v>1</v>
      </c>
      <c r="T784" s="826">
        <v>1.5</v>
      </c>
      <c r="U784" s="828">
        <v>1</v>
      </c>
    </row>
    <row r="785" spans="1:21" ht="14.45" customHeight="1" x14ac:dyDescent="0.2">
      <c r="A785" s="821">
        <v>7</v>
      </c>
      <c r="B785" s="822" t="s">
        <v>2407</v>
      </c>
      <c r="C785" s="822" t="s">
        <v>2413</v>
      </c>
      <c r="D785" s="823" t="s">
        <v>3782</v>
      </c>
      <c r="E785" s="824" t="s">
        <v>2432</v>
      </c>
      <c r="F785" s="822" t="s">
        <v>2408</v>
      </c>
      <c r="G785" s="822" t="s">
        <v>2668</v>
      </c>
      <c r="H785" s="822" t="s">
        <v>329</v>
      </c>
      <c r="I785" s="822" t="s">
        <v>3445</v>
      </c>
      <c r="J785" s="822" t="s">
        <v>3446</v>
      </c>
      <c r="K785" s="822" t="s">
        <v>3447</v>
      </c>
      <c r="L785" s="825">
        <v>140.44</v>
      </c>
      <c r="M785" s="825">
        <v>140.44</v>
      </c>
      <c r="N785" s="822">
        <v>1</v>
      </c>
      <c r="O785" s="826">
        <v>0.5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7</v>
      </c>
      <c r="B786" s="822" t="s">
        <v>2407</v>
      </c>
      <c r="C786" s="822" t="s">
        <v>2413</v>
      </c>
      <c r="D786" s="823" t="s">
        <v>3782</v>
      </c>
      <c r="E786" s="824" t="s">
        <v>2432</v>
      </c>
      <c r="F786" s="822" t="s">
        <v>2408</v>
      </c>
      <c r="G786" s="822" t="s">
        <v>2604</v>
      </c>
      <c r="H786" s="822" t="s">
        <v>673</v>
      </c>
      <c r="I786" s="822" t="s">
        <v>2309</v>
      </c>
      <c r="J786" s="822" t="s">
        <v>2310</v>
      </c>
      <c r="K786" s="822" t="s">
        <v>2311</v>
      </c>
      <c r="L786" s="825">
        <v>70.48</v>
      </c>
      <c r="M786" s="825">
        <v>845.76</v>
      </c>
      <c r="N786" s="822">
        <v>12</v>
      </c>
      <c r="O786" s="826">
        <v>4.5</v>
      </c>
      <c r="P786" s="825">
        <v>775.28</v>
      </c>
      <c r="Q786" s="827">
        <v>0.91666666666666663</v>
      </c>
      <c r="R786" s="822">
        <v>11</v>
      </c>
      <c r="S786" s="827">
        <v>0.91666666666666663</v>
      </c>
      <c r="T786" s="826">
        <v>3.5</v>
      </c>
      <c r="U786" s="828">
        <v>0.77777777777777779</v>
      </c>
    </row>
    <row r="787" spans="1:21" ht="14.45" customHeight="1" x14ac:dyDescent="0.2">
      <c r="A787" s="821">
        <v>7</v>
      </c>
      <c r="B787" s="822" t="s">
        <v>2407</v>
      </c>
      <c r="C787" s="822" t="s">
        <v>2413</v>
      </c>
      <c r="D787" s="823" t="s">
        <v>3782</v>
      </c>
      <c r="E787" s="824" t="s">
        <v>2432</v>
      </c>
      <c r="F787" s="822" t="s">
        <v>2408</v>
      </c>
      <c r="G787" s="822" t="s">
        <v>2604</v>
      </c>
      <c r="H787" s="822" t="s">
        <v>673</v>
      </c>
      <c r="I787" s="822" t="s">
        <v>2605</v>
      </c>
      <c r="J787" s="822" t="s">
        <v>2310</v>
      </c>
      <c r="K787" s="822" t="s">
        <v>2606</v>
      </c>
      <c r="L787" s="825">
        <v>140.96</v>
      </c>
      <c r="M787" s="825">
        <v>704.8</v>
      </c>
      <c r="N787" s="822">
        <v>5</v>
      </c>
      <c r="O787" s="826">
        <v>2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7</v>
      </c>
      <c r="B788" s="822" t="s">
        <v>2407</v>
      </c>
      <c r="C788" s="822" t="s">
        <v>2413</v>
      </c>
      <c r="D788" s="823" t="s">
        <v>3782</v>
      </c>
      <c r="E788" s="824" t="s">
        <v>2432</v>
      </c>
      <c r="F788" s="822" t="s">
        <v>2408</v>
      </c>
      <c r="G788" s="822" t="s">
        <v>3448</v>
      </c>
      <c r="H788" s="822" t="s">
        <v>329</v>
      </c>
      <c r="I788" s="822" t="s">
        <v>3449</v>
      </c>
      <c r="J788" s="822" t="s">
        <v>3450</v>
      </c>
      <c r="K788" s="822" t="s">
        <v>3451</v>
      </c>
      <c r="L788" s="825">
        <v>32.869999999999997</v>
      </c>
      <c r="M788" s="825">
        <v>32.869999999999997</v>
      </c>
      <c r="N788" s="822">
        <v>1</v>
      </c>
      <c r="O788" s="826">
        <v>1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7</v>
      </c>
      <c r="B789" s="822" t="s">
        <v>2407</v>
      </c>
      <c r="C789" s="822" t="s">
        <v>2413</v>
      </c>
      <c r="D789" s="823" t="s">
        <v>3782</v>
      </c>
      <c r="E789" s="824" t="s">
        <v>2432</v>
      </c>
      <c r="F789" s="822" t="s">
        <v>2408</v>
      </c>
      <c r="G789" s="822" t="s">
        <v>2867</v>
      </c>
      <c r="H789" s="822" t="s">
        <v>329</v>
      </c>
      <c r="I789" s="822" t="s">
        <v>2868</v>
      </c>
      <c r="J789" s="822" t="s">
        <v>846</v>
      </c>
      <c r="K789" s="822" t="s">
        <v>2869</v>
      </c>
      <c r="L789" s="825">
        <v>53.57</v>
      </c>
      <c r="M789" s="825">
        <v>696.41000000000008</v>
      </c>
      <c r="N789" s="822">
        <v>13</v>
      </c>
      <c r="O789" s="826">
        <v>4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7</v>
      </c>
      <c r="B790" s="822" t="s">
        <v>2407</v>
      </c>
      <c r="C790" s="822" t="s">
        <v>2413</v>
      </c>
      <c r="D790" s="823" t="s">
        <v>3782</v>
      </c>
      <c r="E790" s="824" t="s">
        <v>2432</v>
      </c>
      <c r="F790" s="822" t="s">
        <v>2408</v>
      </c>
      <c r="G790" s="822" t="s">
        <v>3120</v>
      </c>
      <c r="H790" s="822" t="s">
        <v>329</v>
      </c>
      <c r="I790" s="822" t="s">
        <v>3452</v>
      </c>
      <c r="J790" s="822" t="s">
        <v>3122</v>
      </c>
      <c r="K790" s="822" t="s">
        <v>3123</v>
      </c>
      <c r="L790" s="825">
        <v>27.49</v>
      </c>
      <c r="M790" s="825">
        <v>54.98</v>
      </c>
      <c r="N790" s="822">
        <v>2</v>
      </c>
      <c r="O790" s="826">
        <v>0.5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7</v>
      </c>
      <c r="B791" s="822" t="s">
        <v>2407</v>
      </c>
      <c r="C791" s="822" t="s">
        <v>2413</v>
      </c>
      <c r="D791" s="823" t="s">
        <v>3782</v>
      </c>
      <c r="E791" s="824" t="s">
        <v>2432</v>
      </c>
      <c r="F791" s="822" t="s">
        <v>2408</v>
      </c>
      <c r="G791" s="822" t="s">
        <v>3127</v>
      </c>
      <c r="H791" s="822" t="s">
        <v>329</v>
      </c>
      <c r="I791" s="822" t="s">
        <v>3336</v>
      </c>
      <c r="J791" s="822" t="s">
        <v>3337</v>
      </c>
      <c r="K791" s="822" t="s">
        <v>3338</v>
      </c>
      <c r="L791" s="825">
        <v>127</v>
      </c>
      <c r="M791" s="825">
        <v>2794</v>
      </c>
      <c r="N791" s="822">
        <v>22</v>
      </c>
      <c r="O791" s="826">
        <v>5</v>
      </c>
      <c r="P791" s="825">
        <v>2794</v>
      </c>
      <c r="Q791" s="827">
        <v>1</v>
      </c>
      <c r="R791" s="822">
        <v>22</v>
      </c>
      <c r="S791" s="827">
        <v>1</v>
      </c>
      <c r="T791" s="826">
        <v>5</v>
      </c>
      <c r="U791" s="828">
        <v>1</v>
      </c>
    </row>
    <row r="792" spans="1:21" ht="14.45" customHeight="1" x14ac:dyDescent="0.2">
      <c r="A792" s="821">
        <v>7</v>
      </c>
      <c r="B792" s="822" t="s">
        <v>2407</v>
      </c>
      <c r="C792" s="822" t="s">
        <v>2413</v>
      </c>
      <c r="D792" s="823" t="s">
        <v>3782</v>
      </c>
      <c r="E792" s="824" t="s">
        <v>2432</v>
      </c>
      <c r="F792" s="822" t="s">
        <v>2408</v>
      </c>
      <c r="G792" s="822" t="s">
        <v>3127</v>
      </c>
      <c r="H792" s="822" t="s">
        <v>329</v>
      </c>
      <c r="I792" s="822" t="s">
        <v>3361</v>
      </c>
      <c r="J792" s="822" t="s">
        <v>3129</v>
      </c>
      <c r="K792" s="822" t="s">
        <v>1583</v>
      </c>
      <c r="L792" s="825">
        <v>383.18</v>
      </c>
      <c r="M792" s="825">
        <v>383.18</v>
      </c>
      <c r="N792" s="822">
        <v>1</v>
      </c>
      <c r="O792" s="826">
        <v>1</v>
      </c>
      <c r="P792" s="825">
        <v>383.18</v>
      </c>
      <c r="Q792" s="827">
        <v>1</v>
      </c>
      <c r="R792" s="822">
        <v>1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7</v>
      </c>
      <c r="B793" s="822" t="s">
        <v>2407</v>
      </c>
      <c r="C793" s="822" t="s">
        <v>2413</v>
      </c>
      <c r="D793" s="823" t="s">
        <v>3782</v>
      </c>
      <c r="E793" s="824" t="s">
        <v>2432</v>
      </c>
      <c r="F793" s="822" t="s">
        <v>2408</v>
      </c>
      <c r="G793" s="822" t="s">
        <v>3127</v>
      </c>
      <c r="H793" s="822" t="s">
        <v>329</v>
      </c>
      <c r="I793" s="822" t="s">
        <v>3339</v>
      </c>
      <c r="J793" s="822" t="s">
        <v>3337</v>
      </c>
      <c r="K793" s="822" t="s">
        <v>3340</v>
      </c>
      <c r="L793" s="825">
        <v>233.95</v>
      </c>
      <c r="M793" s="825">
        <v>5146.8999999999996</v>
      </c>
      <c r="N793" s="822">
        <v>22</v>
      </c>
      <c r="O793" s="826">
        <v>3</v>
      </c>
      <c r="P793" s="825">
        <v>5146.8999999999996</v>
      </c>
      <c r="Q793" s="827">
        <v>1</v>
      </c>
      <c r="R793" s="822">
        <v>22</v>
      </c>
      <c r="S793" s="827">
        <v>1</v>
      </c>
      <c r="T793" s="826">
        <v>3</v>
      </c>
      <c r="U793" s="828">
        <v>1</v>
      </c>
    </row>
    <row r="794" spans="1:21" ht="14.45" customHeight="1" x14ac:dyDescent="0.2">
      <c r="A794" s="821">
        <v>7</v>
      </c>
      <c r="B794" s="822" t="s">
        <v>2407</v>
      </c>
      <c r="C794" s="822" t="s">
        <v>2413</v>
      </c>
      <c r="D794" s="823" t="s">
        <v>3782</v>
      </c>
      <c r="E794" s="824" t="s">
        <v>2432</v>
      </c>
      <c r="F794" s="822" t="s">
        <v>2408</v>
      </c>
      <c r="G794" s="822" t="s">
        <v>3130</v>
      </c>
      <c r="H794" s="822" t="s">
        <v>329</v>
      </c>
      <c r="I794" s="822" t="s">
        <v>3131</v>
      </c>
      <c r="J794" s="822" t="s">
        <v>904</v>
      </c>
      <c r="K794" s="822" t="s">
        <v>3132</v>
      </c>
      <c r="L794" s="825">
        <v>134.47999999999999</v>
      </c>
      <c r="M794" s="825">
        <v>134.47999999999999</v>
      </c>
      <c r="N794" s="822">
        <v>1</v>
      </c>
      <c r="O794" s="826">
        <v>1</v>
      </c>
      <c r="P794" s="825">
        <v>134.47999999999999</v>
      </c>
      <c r="Q794" s="827">
        <v>1</v>
      </c>
      <c r="R794" s="822">
        <v>1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7</v>
      </c>
      <c r="B795" s="822" t="s">
        <v>2407</v>
      </c>
      <c r="C795" s="822" t="s">
        <v>2413</v>
      </c>
      <c r="D795" s="823" t="s">
        <v>3782</v>
      </c>
      <c r="E795" s="824" t="s">
        <v>2432</v>
      </c>
      <c r="F795" s="822" t="s">
        <v>2408</v>
      </c>
      <c r="G795" s="822" t="s">
        <v>3130</v>
      </c>
      <c r="H795" s="822" t="s">
        <v>329</v>
      </c>
      <c r="I795" s="822" t="s">
        <v>3131</v>
      </c>
      <c r="J795" s="822" t="s">
        <v>904</v>
      </c>
      <c r="K795" s="822" t="s">
        <v>3132</v>
      </c>
      <c r="L795" s="825">
        <v>88.07</v>
      </c>
      <c r="M795" s="825">
        <v>440.34999999999997</v>
      </c>
      <c r="N795" s="822">
        <v>5</v>
      </c>
      <c r="O795" s="826">
        <v>1.5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7</v>
      </c>
      <c r="B796" s="822" t="s">
        <v>2407</v>
      </c>
      <c r="C796" s="822" t="s">
        <v>2413</v>
      </c>
      <c r="D796" s="823" t="s">
        <v>3782</v>
      </c>
      <c r="E796" s="824" t="s">
        <v>2432</v>
      </c>
      <c r="F796" s="822" t="s">
        <v>2408</v>
      </c>
      <c r="G796" s="822" t="s">
        <v>3282</v>
      </c>
      <c r="H796" s="822" t="s">
        <v>329</v>
      </c>
      <c r="I796" s="822" t="s">
        <v>3283</v>
      </c>
      <c r="J796" s="822" t="s">
        <v>3284</v>
      </c>
      <c r="K796" s="822" t="s">
        <v>3285</v>
      </c>
      <c r="L796" s="825">
        <v>113.93</v>
      </c>
      <c r="M796" s="825">
        <v>2734.32</v>
      </c>
      <c r="N796" s="822">
        <v>24</v>
      </c>
      <c r="O796" s="826">
        <v>1.5</v>
      </c>
      <c r="P796" s="825">
        <v>2734.32</v>
      </c>
      <c r="Q796" s="827">
        <v>1</v>
      </c>
      <c r="R796" s="822">
        <v>24</v>
      </c>
      <c r="S796" s="827">
        <v>1</v>
      </c>
      <c r="T796" s="826">
        <v>1.5</v>
      </c>
      <c r="U796" s="828">
        <v>1</v>
      </c>
    </row>
    <row r="797" spans="1:21" ht="14.45" customHeight="1" x14ac:dyDescent="0.2">
      <c r="A797" s="821">
        <v>7</v>
      </c>
      <c r="B797" s="822" t="s">
        <v>2407</v>
      </c>
      <c r="C797" s="822" t="s">
        <v>2413</v>
      </c>
      <c r="D797" s="823" t="s">
        <v>3782</v>
      </c>
      <c r="E797" s="824" t="s">
        <v>2432</v>
      </c>
      <c r="F797" s="822" t="s">
        <v>2408</v>
      </c>
      <c r="G797" s="822" t="s">
        <v>2506</v>
      </c>
      <c r="H797" s="822" t="s">
        <v>329</v>
      </c>
      <c r="I797" s="822" t="s">
        <v>2752</v>
      </c>
      <c r="J797" s="822" t="s">
        <v>2753</v>
      </c>
      <c r="K797" s="822" t="s">
        <v>803</v>
      </c>
      <c r="L797" s="825">
        <v>35.25</v>
      </c>
      <c r="M797" s="825">
        <v>70.5</v>
      </c>
      <c r="N797" s="822">
        <v>2</v>
      </c>
      <c r="O797" s="826">
        <v>0.5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7</v>
      </c>
      <c r="B798" s="822" t="s">
        <v>2407</v>
      </c>
      <c r="C798" s="822" t="s">
        <v>2413</v>
      </c>
      <c r="D798" s="823" t="s">
        <v>3782</v>
      </c>
      <c r="E798" s="824" t="s">
        <v>2432</v>
      </c>
      <c r="F798" s="822" t="s">
        <v>2408</v>
      </c>
      <c r="G798" s="822" t="s">
        <v>2506</v>
      </c>
      <c r="H798" s="822" t="s">
        <v>329</v>
      </c>
      <c r="I798" s="822" t="s">
        <v>2836</v>
      </c>
      <c r="J798" s="822" t="s">
        <v>2753</v>
      </c>
      <c r="K798" s="822" t="s">
        <v>2837</v>
      </c>
      <c r="L798" s="825">
        <v>35.25</v>
      </c>
      <c r="M798" s="825">
        <v>176.25</v>
      </c>
      <c r="N798" s="822">
        <v>5</v>
      </c>
      <c r="O798" s="826">
        <v>2</v>
      </c>
      <c r="P798" s="825">
        <v>176.25</v>
      </c>
      <c r="Q798" s="827">
        <v>1</v>
      </c>
      <c r="R798" s="822">
        <v>5</v>
      </c>
      <c r="S798" s="827">
        <v>1</v>
      </c>
      <c r="T798" s="826">
        <v>2</v>
      </c>
      <c r="U798" s="828">
        <v>1</v>
      </c>
    </row>
    <row r="799" spans="1:21" ht="14.45" customHeight="1" x14ac:dyDescent="0.2">
      <c r="A799" s="821">
        <v>7</v>
      </c>
      <c r="B799" s="822" t="s">
        <v>2407</v>
      </c>
      <c r="C799" s="822" t="s">
        <v>2413</v>
      </c>
      <c r="D799" s="823" t="s">
        <v>3782</v>
      </c>
      <c r="E799" s="824" t="s">
        <v>2432</v>
      </c>
      <c r="F799" s="822" t="s">
        <v>2408</v>
      </c>
      <c r="G799" s="822" t="s">
        <v>2506</v>
      </c>
      <c r="H799" s="822" t="s">
        <v>329</v>
      </c>
      <c r="I799" s="822" t="s">
        <v>2507</v>
      </c>
      <c r="J799" s="822" t="s">
        <v>1123</v>
      </c>
      <c r="K799" s="822" t="s">
        <v>2508</v>
      </c>
      <c r="L799" s="825">
        <v>35.25</v>
      </c>
      <c r="M799" s="825">
        <v>70.5</v>
      </c>
      <c r="N799" s="822">
        <v>2</v>
      </c>
      <c r="O799" s="826">
        <v>2</v>
      </c>
      <c r="P799" s="825">
        <v>70.5</v>
      </c>
      <c r="Q799" s="827">
        <v>1</v>
      </c>
      <c r="R799" s="822">
        <v>2</v>
      </c>
      <c r="S799" s="827">
        <v>1</v>
      </c>
      <c r="T799" s="826">
        <v>2</v>
      </c>
      <c r="U799" s="828">
        <v>1</v>
      </c>
    </row>
    <row r="800" spans="1:21" ht="14.45" customHeight="1" x14ac:dyDescent="0.2">
      <c r="A800" s="821">
        <v>7</v>
      </c>
      <c r="B800" s="822" t="s">
        <v>2407</v>
      </c>
      <c r="C800" s="822" t="s">
        <v>2413</v>
      </c>
      <c r="D800" s="823" t="s">
        <v>3782</v>
      </c>
      <c r="E800" s="824" t="s">
        <v>2432</v>
      </c>
      <c r="F800" s="822" t="s">
        <v>2408</v>
      </c>
      <c r="G800" s="822" t="s">
        <v>2611</v>
      </c>
      <c r="H800" s="822" t="s">
        <v>329</v>
      </c>
      <c r="I800" s="822" t="s">
        <v>2612</v>
      </c>
      <c r="J800" s="822" t="s">
        <v>978</v>
      </c>
      <c r="K800" s="822" t="s">
        <v>2613</v>
      </c>
      <c r="L800" s="825">
        <v>185.26</v>
      </c>
      <c r="M800" s="825">
        <v>1111.56</v>
      </c>
      <c r="N800" s="822">
        <v>6</v>
      </c>
      <c r="O800" s="826">
        <v>4.5</v>
      </c>
      <c r="P800" s="825">
        <v>741.04</v>
      </c>
      <c r="Q800" s="827">
        <v>0.66666666666666663</v>
      </c>
      <c r="R800" s="822">
        <v>4</v>
      </c>
      <c r="S800" s="827">
        <v>0.66666666666666663</v>
      </c>
      <c r="T800" s="826">
        <v>3</v>
      </c>
      <c r="U800" s="828">
        <v>0.66666666666666663</v>
      </c>
    </row>
    <row r="801" spans="1:21" ht="14.45" customHeight="1" x14ac:dyDescent="0.2">
      <c r="A801" s="821">
        <v>7</v>
      </c>
      <c r="B801" s="822" t="s">
        <v>2407</v>
      </c>
      <c r="C801" s="822" t="s">
        <v>2413</v>
      </c>
      <c r="D801" s="823" t="s">
        <v>3782</v>
      </c>
      <c r="E801" s="824" t="s">
        <v>2432</v>
      </c>
      <c r="F801" s="822" t="s">
        <v>2408</v>
      </c>
      <c r="G801" s="822" t="s">
        <v>2611</v>
      </c>
      <c r="H801" s="822" t="s">
        <v>329</v>
      </c>
      <c r="I801" s="822" t="s">
        <v>2612</v>
      </c>
      <c r="J801" s="822" t="s">
        <v>978</v>
      </c>
      <c r="K801" s="822" t="s">
        <v>2613</v>
      </c>
      <c r="L801" s="825">
        <v>87.98</v>
      </c>
      <c r="M801" s="825">
        <v>351.92</v>
      </c>
      <c r="N801" s="822">
        <v>4</v>
      </c>
      <c r="O801" s="826">
        <v>2.5</v>
      </c>
      <c r="P801" s="825">
        <v>263.94</v>
      </c>
      <c r="Q801" s="827">
        <v>0.75</v>
      </c>
      <c r="R801" s="822">
        <v>3</v>
      </c>
      <c r="S801" s="827">
        <v>0.75</v>
      </c>
      <c r="T801" s="826">
        <v>2</v>
      </c>
      <c r="U801" s="828">
        <v>0.8</v>
      </c>
    </row>
    <row r="802" spans="1:21" ht="14.45" customHeight="1" x14ac:dyDescent="0.2">
      <c r="A802" s="821">
        <v>7</v>
      </c>
      <c r="B802" s="822" t="s">
        <v>2407</v>
      </c>
      <c r="C802" s="822" t="s">
        <v>2413</v>
      </c>
      <c r="D802" s="823" t="s">
        <v>3782</v>
      </c>
      <c r="E802" s="824" t="s">
        <v>2432</v>
      </c>
      <c r="F802" s="822" t="s">
        <v>2408</v>
      </c>
      <c r="G802" s="822" t="s">
        <v>2611</v>
      </c>
      <c r="H802" s="822" t="s">
        <v>329</v>
      </c>
      <c r="I802" s="822" t="s">
        <v>2838</v>
      </c>
      <c r="J802" s="822" t="s">
        <v>978</v>
      </c>
      <c r="K802" s="822" t="s">
        <v>2613</v>
      </c>
      <c r="L802" s="825">
        <v>301.2</v>
      </c>
      <c r="M802" s="825">
        <v>301.2</v>
      </c>
      <c r="N802" s="822">
        <v>1</v>
      </c>
      <c r="O802" s="826">
        <v>1</v>
      </c>
      <c r="P802" s="825">
        <v>301.2</v>
      </c>
      <c r="Q802" s="827">
        <v>1</v>
      </c>
      <c r="R802" s="822">
        <v>1</v>
      </c>
      <c r="S802" s="827">
        <v>1</v>
      </c>
      <c r="T802" s="826">
        <v>1</v>
      </c>
      <c r="U802" s="828">
        <v>1</v>
      </c>
    </row>
    <row r="803" spans="1:21" ht="14.45" customHeight="1" x14ac:dyDescent="0.2">
      <c r="A803" s="821">
        <v>7</v>
      </c>
      <c r="B803" s="822" t="s">
        <v>2407</v>
      </c>
      <c r="C803" s="822" t="s">
        <v>2413</v>
      </c>
      <c r="D803" s="823" t="s">
        <v>3782</v>
      </c>
      <c r="E803" s="824" t="s">
        <v>2432</v>
      </c>
      <c r="F803" s="822" t="s">
        <v>2408</v>
      </c>
      <c r="G803" s="822" t="s">
        <v>2611</v>
      </c>
      <c r="H803" s="822" t="s">
        <v>329</v>
      </c>
      <c r="I803" s="822" t="s">
        <v>3453</v>
      </c>
      <c r="J803" s="822" t="s">
        <v>3009</v>
      </c>
      <c r="K803" s="822" t="s">
        <v>2890</v>
      </c>
      <c r="L803" s="825">
        <v>205.84</v>
      </c>
      <c r="M803" s="825">
        <v>205.84</v>
      </c>
      <c r="N803" s="822">
        <v>1</v>
      </c>
      <c r="O803" s="826">
        <v>1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7</v>
      </c>
      <c r="B804" s="822" t="s">
        <v>2407</v>
      </c>
      <c r="C804" s="822" t="s">
        <v>2413</v>
      </c>
      <c r="D804" s="823" t="s">
        <v>3782</v>
      </c>
      <c r="E804" s="824" t="s">
        <v>2432</v>
      </c>
      <c r="F804" s="822" t="s">
        <v>2408</v>
      </c>
      <c r="G804" s="822" t="s">
        <v>3137</v>
      </c>
      <c r="H804" s="822" t="s">
        <v>329</v>
      </c>
      <c r="I804" s="822" t="s">
        <v>3141</v>
      </c>
      <c r="J804" s="822" t="s">
        <v>3139</v>
      </c>
      <c r="K804" s="822" t="s">
        <v>3142</v>
      </c>
      <c r="L804" s="825">
        <v>552.64</v>
      </c>
      <c r="M804" s="825">
        <v>16579.2</v>
      </c>
      <c r="N804" s="822">
        <v>30</v>
      </c>
      <c r="O804" s="826">
        <v>5</v>
      </c>
      <c r="P804" s="825">
        <v>2763.2</v>
      </c>
      <c r="Q804" s="827">
        <v>0.16666666666666666</v>
      </c>
      <c r="R804" s="822">
        <v>5</v>
      </c>
      <c r="S804" s="827">
        <v>0.16666666666666666</v>
      </c>
      <c r="T804" s="826">
        <v>1</v>
      </c>
      <c r="U804" s="828">
        <v>0.2</v>
      </c>
    </row>
    <row r="805" spans="1:21" ht="14.45" customHeight="1" x14ac:dyDescent="0.2">
      <c r="A805" s="821">
        <v>7</v>
      </c>
      <c r="B805" s="822" t="s">
        <v>2407</v>
      </c>
      <c r="C805" s="822" t="s">
        <v>2413</v>
      </c>
      <c r="D805" s="823" t="s">
        <v>3782</v>
      </c>
      <c r="E805" s="824" t="s">
        <v>2432</v>
      </c>
      <c r="F805" s="822" t="s">
        <v>2408</v>
      </c>
      <c r="G805" s="822" t="s">
        <v>3137</v>
      </c>
      <c r="H805" s="822" t="s">
        <v>329</v>
      </c>
      <c r="I805" s="822" t="s">
        <v>3143</v>
      </c>
      <c r="J805" s="822" t="s">
        <v>3139</v>
      </c>
      <c r="K805" s="822" t="s">
        <v>3144</v>
      </c>
      <c r="L805" s="825">
        <v>355.79</v>
      </c>
      <c r="M805" s="825">
        <v>2134.7400000000002</v>
      </c>
      <c r="N805" s="822">
        <v>6</v>
      </c>
      <c r="O805" s="826">
        <v>2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7</v>
      </c>
      <c r="B806" s="822" t="s">
        <v>2407</v>
      </c>
      <c r="C806" s="822" t="s">
        <v>2413</v>
      </c>
      <c r="D806" s="823" t="s">
        <v>3782</v>
      </c>
      <c r="E806" s="824" t="s">
        <v>2432</v>
      </c>
      <c r="F806" s="822" t="s">
        <v>2408</v>
      </c>
      <c r="G806" s="822" t="s">
        <v>3137</v>
      </c>
      <c r="H806" s="822" t="s">
        <v>329</v>
      </c>
      <c r="I806" s="822" t="s">
        <v>3454</v>
      </c>
      <c r="J806" s="822" t="s">
        <v>3455</v>
      </c>
      <c r="K806" s="822" t="s">
        <v>3146</v>
      </c>
      <c r="L806" s="825">
        <v>1019.46</v>
      </c>
      <c r="M806" s="825">
        <v>11214.06</v>
      </c>
      <c r="N806" s="822">
        <v>11</v>
      </c>
      <c r="O806" s="826">
        <v>4</v>
      </c>
      <c r="P806" s="825">
        <v>11214.06</v>
      </c>
      <c r="Q806" s="827">
        <v>1</v>
      </c>
      <c r="R806" s="822">
        <v>11</v>
      </c>
      <c r="S806" s="827">
        <v>1</v>
      </c>
      <c r="T806" s="826">
        <v>4</v>
      </c>
      <c r="U806" s="828">
        <v>1</v>
      </c>
    </row>
    <row r="807" spans="1:21" ht="14.45" customHeight="1" x14ac:dyDescent="0.2">
      <c r="A807" s="821">
        <v>7</v>
      </c>
      <c r="B807" s="822" t="s">
        <v>2407</v>
      </c>
      <c r="C807" s="822" t="s">
        <v>2413</v>
      </c>
      <c r="D807" s="823" t="s">
        <v>3782</v>
      </c>
      <c r="E807" s="824" t="s">
        <v>2432</v>
      </c>
      <c r="F807" s="822" t="s">
        <v>2408</v>
      </c>
      <c r="G807" s="822" t="s">
        <v>3137</v>
      </c>
      <c r="H807" s="822" t="s">
        <v>329</v>
      </c>
      <c r="I807" s="822" t="s">
        <v>3456</v>
      </c>
      <c r="J807" s="822" t="s">
        <v>3455</v>
      </c>
      <c r="K807" s="822" t="s">
        <v>3142</v>
      </c>
      <c r="L807" s="825">
        <v>552.64</v>
      </c>
      <c r="M807" s="825">
        <v>3315.84</v>
      </c>
      <c r="N807" s="822">
        <v>6</v>
      </c>
      <c r="O807" s="826">
        <v>1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7</v>
      </c>
      <c r="B808" s="822" t="s">
        <v>2407</v>
      </c>
      <c r="C808" s="822" t="s">
        <v>2413</v>
      </c>
      <c r="D808" s="823" t="s">
        <v>3782</v>
      </c>
      <c r="E808" s="824" t="s">
        <v>2432</v>
      </c>
      <c r="F808" s="822" t="s">
        <v>2408</v>
      </c>
      <c r="G808" s="822" t="s">
        <v>3137</v>
      </c>
      <c r="H808" s="822" t="s">
        <v>673</v>
      </c>
      <c r="I808" s="822" t="s">
        <v>3147</v>
      </c>
      <c r="J808" s="822" t="s">
        <v>3148</v>
      </c>
      <c r="K808" s="822" t="s">
        <v>3140</v>
      </c>
      <c r="L808" s="825">
        <v>2038.93</v>
      </c>
      <c r="M808" s="825">
        <v>40778.6</v>
      </c>
      <c r="N808" s="822">
        <v>20</v>
      </c>
      <c r="O808" s="826">
        <v>7</v>
      </c>
      <c r="P808" s="825">
        <v>40778.6</v>
      </c>
      <c r="Q808" s="827">
        <v>1</v>
      </c>
      <c r="R808" s="822">
        <v>20</v>
      </c>
      <c r="S808" s="827">
        <v>1</v>
      </c>
      <c r="T808" s="826">
        <v>7</v>
      </c>
      <c r="U808" s="828">
        <v>1</v>
      </c>
    </row>
    <row r="809" spans="1:21" ht="14.45" customHeight="1" x14ac:dyDescent="0.2">
      <c r="A809" s="821">
        <v>7</v>
      </c>
      <c r="B809" s="822" t="s">
        <v>2407</v>
      </c>
      <c r="C809" s="822" t="s">
        <v>2413</v>
      </c>
      <c r="D809" s="823" t="s">
        <v>3782</v>
      </c>
      <c r="E809" s="824" t="s">
        <v>2432</v>
      </c>
      <c r="F809" s="822" t="s">
        <v>2408</v>
      </c>
      <c r="G809" s="822" t="s">
        <v>3137</v>
      </c>
      <c r="H809" s="822" t="s">
        <v>673</v>
      </c>
      <c r="I809" s="822" t="s">
        <v>3149</v>
      </c>
      <c r="J809" s="822" t="s">
        <v>3148</v>
      </c>
      <c r="K809" s="822" t="s">
        <v>3144</v>
      </c>
      <c r="L809" s="825">
        <v>355.79</v>
      </c>
      <c r="M809" s="825">
        <v>10673.7</v>
      </c>
      <c r="N809" s="822">
        <v>30</v>
      </c>
      <c r="O809" s="826">
        <v>10</v>
      </c>
      <c r="P809" s="825">
        <v>6404.22</v>
      </c>
      <c r="Q809" s="827">
        <v>0.6</v>
      </c>
      <c r="R809" s="822">
        <v>18</v>
      </c>
      <c r="S809" s="827">
        <v>0.6</v>
      </c>
      <c r="T809" s="826">
        <v>6</v>
      </c>
      <c r="U809" s="828">
        <v>0.6</v>
      </c>
    </row>
    <row r="810" spans="1:21" ht="14.45" customHeight="1" x14ac:dyDescent="0.2">
      <c r="A810" s="821">
        <v>7</v>
      </c>
      <c r="B810" s="822" t="s">
        <v>2407</v>
      </c>
      <c r="C810" s="822" t="s">
        <v>2413</v>
      </c>
      <c r="D810" s="823" t="s">
        <v>3782</v>
      </c>
      <c r="E810" s="824" t="s">
        <v>2432</v>
      </c>
      <c r="F810" s="822" t="s">
        <v>2408</v>
      </c>
      <c r="G810" s="822" t="s">
        <v>3137</v>
      </c>
      <c r="H810" s="822" t="s">
        <v>673</v>
      </c>
      <c r="I810" s="822" t="s">
        <v>3150</v>
      </c>
      <c r="J810" s="822" t="s">
        <v>3148</v>
      </c>
      <c r="K810" s="822" t="s">
        <v>3142</v>
      </c>
      <c r="L810" s="825">
        <v>552.64</v>
      </c>
      <c r="M810" s="825">
        <v>32605.759999999998</v>
      </c>
      <c r="N810" s="822">
        <v>59</v>
      </c>
      <c r="O810" s="826">
        <v>14</v>
      </c>
      <c r="P810" s="825">
        <v>22658.239999999998</v>
      </c>
      <c r="Q810" s="827">
        <v>0.69491525423728806</v>
      </c>
      <c r="R810" s="822">
        <v>41</v>
      </c>
      <c r="S810" s="827">
        <v>0.69491525423728817</v>
      </c>
      <c r="T810" s="826">
        <v>12</v>
      </c>
      <c r="U810" s="828">
        <v>0.8571428571428571</v>
      </c>
    </row>
    <row r="811" spans="1:21" ht="14.45" customHeight="1" x14ac:dyDescent="0.2">
      <c r="A811" s="821">
        <v>7</v>
      </c>
      <c r="B811" s="822" t="s">
        <v>2407</v>
      </c>
      <c r="C811" s="822" t="s">
        <v>2413</v>
      </c>
      <c r="D811" s="823" t="s">
        <v>3782</v>
      </c>
      <c r="E811" s="824" t="s">
        <v>2432</v>
      </c>
      <c r="F811" s="822" t="s">
        <v>2408</v>
      </c>
      <c r="G811" s="822" t="s">
        <v>3137</v>
      </c>
      <c r="H811" s="822" t="s">
        <v>673</v>
      </c>
      <c r="I811" s="822" t="s">
        <v>3151</v>
      </c>
      <c r="J811" s="822" t="s">
        <v>3148</v>
      </c>
      <c r="K811" s="822" t="s">
        <v>3146</v>
      </c>
      <c r="L811" s="825">
        <v>1019.46</v>
      </c>
      <c r="M811" s="825">
        <v>28544.880000000001</v>
      </c>
      <c r="N811" s="822">
        <v>28</v>
      </c>
      <c r="O811" s="826">
        <v>8</v>
      </c>
      <c r="P811" s="825">
        <v>28544.880000000001</v>
      </c>
      <c r="Q811" s="827">
        <v>1</v>
      </c>
      <c r="R811" s="822">
        <v>28</v>
      </c>
      <c r="S811" s="827">
        <v>1</v>
      </c>
      <c r="T811" s="826">
        <v>8</v>
      </c>
      <c r="U811" s="828">
        <v>1</v>
      </c>
    </row>
    <row r="812" spans="1:21" ht="14.45" customHeight="1" x14ac:dyDescent="0.2">
      <c r="A812" s="821">
        <v>7</v>
      </c>
      <c r="B812" s="822" t="s">
        <v>2407</v>
      </c>
      <c r="C812" s="822" t="s">
        <v>2413</v>
      </c>
      <c r="D812" s="823" t="s">
        <v>3782</v>
      </c>
      <c r="E812" s="824" t="s">
        <v>2432</v>
      </c>
      <c r="F812" s="822" t="s">
        <v>2408</v>
      </c>
      <c r="G812" s="822" t="s">
        <v>3137</v>
      </c>
      <c r="H812" s="822" t="s">
        <v>329</v>
      </c>
      <c r="I812" s="822" t="s">
        <v>3152</v>
      </c>
      <c r="J812" s="822" t="s">
        <v>3153</v>
      </c>
      <c r="K812" s="822" t="s">
        <v>3154</v>
      </c>
      <c r="L812" s="825">
        <v>0</v>
      </c>
      <c r="M812" s="825">
        <v>0</v>
      </c>
      <c r="N812" s="822">
        <v>3</v>
      </c>
      <c r="O812" s="826">
        <v>2</v>
      </c>
      <c r="P812" s="825"/>
      <c r="Q812" s="827"/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7</v>
      </c>
      <c r="B813" s="822" t="s">
        <v>2407</v>
      </c>
      <c r="C813" s="822" t="s">
        <v>2413</v>
      </c>
      <c r="D813" s="823" t="s">
        <v>3782</v>
      </c>
      <c r="E813" s="824" t="s">
        <v>2432</v>
      </c>
      <c r="F813" s="822" t="s">
        <v>2408</v>
      </c>
      <c r="G813" s="822" t="s">
        <v>2473</v>
      </c>
      <c r="H813" s="822" t="s">
        <v>673</v>
      </c>
      <c r="I813" s="822" t="s">
        <v>2012</v>
      </c>
      <c r="J813" s="822" t="s">
        <v>2008</v>
      </c>
      <c r="K813" s="822" t="s">
        <v>2013</v>
      </c>
      <c r="L813" s="825">
        <v>102.93</v>
      </c>
      <c r="M813" s="825">
        <v>411.72</v>
      </c>
      <c r="N813" s="822">
        <v>4</v>
      </c>
      <c r="O813" s="826">
        <v>2.5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7</v>
      </c>
      <c r="B814" s="822" t="s">
        <v>2407</v>
      </c>
      <c r="C814" s="822" t="s">
        <v>2413</v>
      </c>
      <c r="D814" s="823" t="s">
        <v>3782</v>
      </c>
      <c r="E814" s="824" t="s">
        <v>2432</v>
      </c>
      <c r="F814" s="822" t="s">
        <v>2408</v>
      </c>
      <c r="G814" s="822" t="s">
        <v>2473</v>
      </c>
      <c r="H814" s="822" t="s">
        <v>673</v>
      </c>
      <c r="I814" s="822" t="s">
        <v>2012</v>
      </c>
      <c r="J814" s="822" t="s">
        <v>2008</v>
      </c>
      <c r="K814" s="822" t="s">
        <v>2013</v>
      </c>
      <c r="L814" s="825">
        <v>48.89</v>
      </c>
      <c r="M814" s="825">
        <v>146.67000000000002</v>
      </c>
      <c r="N814" s="822">
        <v>3</v>
      </c>
      <c r="O814" s="826">
        <v>1.5</v>
      </c>
      <c r="P814" s="825">
        <v>97.78</v>
      </c>
      <c r="Q814" s="827">
        <v>0.66666666666666663</v>
      </c>
      <c r="R814" s="822">
        <v>2</v>
      </c>
      <c r="S814" s="827">
        <v>0.66666666666666663</v>
      </c>
      <c r="T814" s="826">
        <v>1</v>
      </c>
      <c r="U814" s="828">
        <v>0.66666666666666663</v>
      </c>
    </row>
    <row r="815" spans="1:21" ht="14.45" customHeight="1" x14ac:dyDescent="0.2">
      <c r="A815" s="821">
        <v>7</v>
      </c>
      <c r="B815" s="822" t="s">
        <v>2407</v>
      </c>
      <c r="C815" s="822" t="s">
        <v>2413</v>
      </c>
      <c r="D815" s="823" t="s">
        <v>3782</v>
      </c>
      <c r="E815" s="824" t="s">
        <v>2432</v>
      </c>
      <c r="F815" s="822" t="s">
        <v>2408</v>
      </c>
      <c r="G815" s="822" t="s">
        <v>2473</v>
      </c>
      <c r="H815" s="822" t="s">
        <v>329</v>
      </c>
      <c r="I815" s="822" t="s">
        <v>2614</v>
      </c>
      <c r="J815" s="822" t="s">
        <v>2008</v>
      </c>
      <c r="K815" s="822" t="s">
        <v>2615</v>
      </c>
      <c r="L815" s="825">
        <v>205.84</v>
      </c>
      <c r="M815" s="825">
        <v>205.84</v>
      </c>
      <c r="N815" s="822">
        <v>1</v>
      </c>
      <c r="O815" s="826">
        <v>0.5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7</v>
      </c>
      <c r="B816" s="822" t="s">
        <v>2407</v>
      </c>
      <c r="C816" s="822" t="s">
        <v>2413</v>
      </c>
      <c r="D816" s="823" t="s">
        <v>3782</v>
      </c>
      <c r="E816" s="824" t="s">
        <v>2432</v>
      </c>
      <c r="F816" s="822" t="s">
        <v>2408</v>
      </c>
      <c r="G816" s="822" t="s">
        <v>3457</v>
      </c>
      <c r="H816" s="822" t="s">
        <v>329</v>
      </c>
      <c r="I816" s="822" t="s">
        <v>3458</v>
      </c>
      <c r="J816" s="822" t="s">
        <v>1547</v>
      </c>
      <c r="K816" s="822" t="s">
        <v>3459</v>
      </c>
      <c r="L816" s="825">
        <v>0</v>
      </c>
      <c r="M816" s="825">
        <v>0</v>
      </c>
      <c r="N816" s="822">
        <v>15</v>
      </c>
      <c r="O816" s="826">
        <v>7</v>
      </c>
      <c r="P816" s="825">
        <v>0</v>
      </c>
      <c r="Q816" s="827"/>
      <c r="R816" s="822">
        <v>14</v>
      </c>
      <c r="S816" s="827">
        <v>0.93333333333333335</v>
      </c>
      <c r="T816" s="826">
        <v>6</v>
      </c>
      <c r="U816" s="828">
        <v>0.8571428571428571</v>
      </c>
    </row>
    <row r="817" spans="1:21" ht="14.45" customHeight="1" x14ac:dyDescent="0.2">
      <c r="A817" s="821">
        <v>7</v>
      </c>
      <c r="B817" s="822" t="s">
        <v>2407</v>
      </c>
      <c r="C817" s="822" t="s">
        <v>2413</v>
      </c>
      <c r="D817" s="823" t="s">
        <v>3782</v>
      </c>
      <c r="E817" s="824" t="s">
        <v>2432</v>
      </c>
      <c r="F817" s="822" t="s">
        <v>2408</v>
      </c>
      <c r="G817" s="822" t="s">
        <v>3457</v>
      </c>
      <c r="H817" s="822" t="s">
        <v>329</v>
      </c>
      <c r="I817" s="822" t="s">
        <v>3460</v>
      </c>
      <c r="J817" s="822" t="s">
        <v>3461</v>
      </c>
      <c r="K817" s="822" t="s">
        <v>3462</v>
      </c>
      <c r="L817" s="825">
        <v>0</v>
      </c>
      <c r="M817" s="825">
        <v>0</v>
      </c>
      <c r="N817" s="822">
        <v>1</v>
      </c>
      <c r="O817" s="826">
        <v>0.5</v>
      </c>
      <c r="P817" s="825"/>
      <c r="Q817" s="827"/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7</v>
      </c>
      <c r="B818" s="822" t="s">
        <v>2407</v>
      </c>
      <c r="C818" s="822" t="s">
        <v>2413</v>
      </c>
      <c r="D818" s="823" t="s">
        <v>3782</v>
      </c>
      <c r="E818" s="824" t="s">
        <v>2432</v>
      </c>
      <c r="F818" s="822" t="s">
        <v>2408</v>
      </c>
      <c r="G818" s="822" t="s">
        <v>3463</v>
      </c>
      <c r="H818" s="822" t="s">
        <v>673</v>
      </c>
      <c r="I818" s="822" t="s">
        <v>3464</v>
      </c>
      <c r="J818" s="822" t="s">
        <v>3465</v>
      </c>
      <c r="K818" s="822" t="s">
        <v>2840</v>
      </c>
      <c r="L818" s="825">
        <v>439.98</v>
      </c>
      <c r="M818" s="825">
        <v>879.96</v>
      </c>
      <c r="N818" s="822">
        <v>2</v>
      </c>
      <c r="O818" s="826">
        <v>0.5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7</v>
      </c>
      <c r="B819" s="822" t="s">
        <v>2407</v>
      </c>
      <c r="C819" s="822" t="s">
        <v>2413</v>
      </c>
      <c r="D819" s="823" t="s">
        <v>3782</v>
      </c>
      <c r="E819" s="824" t="s">
        <v>2432</v>
      </c>
      <c r="F819" s="822" t="s">
        <v>2408</v>
      </c>
      <c r="G819" s="822" t="s">
        <v>3466</v>
      </c>
      <c r="H819" s="822" t="s">
        <v>329</v>
      </c>
      <c r="I819" s="822" t="s">
        <v>3467</v>
      </c>
      <c r="J819" s="822" t="s">
        <v>3468</v>
      </c>
      <c r="K819" s="822" t="s">
        <v>3469</v>
      </c>
      <c r="L819" s="825">
        <v>173.31</v>
      </c>
      <c r="M819" s="825">
        <v>173.31</v>
      </c>
      <c r="N819" s="822">
        <v>1</v>
      </c>
      <c r="O819" s="826">
        <v>0.5</v>
      </c>
      <c r="P819" s="825">
        <v>173.31</v>
      </c>
      <c r="Q819" s="827">
        <v>1</v>
      </c>
      <c r="R819" s="822">
        <v>1</v>
      </c>
      <c r="S819" s="827">
        <v>1</v>
      </c>
      <c r="T819" s="826">
        <v>0.5</v>
      </c>
      <c r="U819" s="828">
        <v>1</v>
      </c>
    </row>
    <row r="820" spans="1:21" ht="14.45" customHeight="1" x14ac:dyDescent="0.2">
      <c r="A820" s="821">
        <v>7</v>
      </c>
      <c r="B820" s="822" t="s">
        <v>2407</v>
      </c>
      <c r="C820" s="822" t="s">
        <v>2413</v>
      </c>
      <c r="D820" s="823" t="s">
        <v>3782</v>
      </c>
      <c r="E820" s="824" t="s">
        <v>2432</v>
      </c>
      <c r="F820" s="822" t="s">
        <v>2408</v>
      </c>
      <c r="G820" s="822" t="s">
        <v>2513</v>
      </c>
      <c r="H820" s="822" t="s">
        <v>329</v>
      </c>
      <c r="I820" s="822" t="s">
        <v>2514</v>
      </c>
      <c r="J820" s="822" t="s">
        <v>724</v>
      </c>
      <c r="K820" s="822" t="s">
        <v>2515</v>
      </c>
      <c r="L820" s="825">
        <v>127.91</v>
      </c>
      <c r="M820" s="825">
        <v>6011.77</v>
      </c>
      <c r="N820" s="822">
        <v>47</v>
      </c>
      <c r="O820" s="826">
        <v>18.5</v>
      </c>
      <c r="P820" s="825">
        <v>4732.67</v>
      </c>
      <c r="Q820" s="827">
        <v>0.7872340425531914</v>
      </c>
      <c r="R820" s="822">
        <v>37</v>
      </c>
      <c r="S820" s="827">
        <v>0.78723404255319152</v>
      </c>
      <c r="T820" s="826">
        <v>15</v>
      </c>
      <c r="U820" s="828">
        <v>0.81081081081081086</v>
      </c>
    </row>
    <row r="821" spans="1:21" ht="14.45" customHeight="1" x14ac:dyDescent="0.2">
      <c r="A821" s="821">
        <v>7</v>
      </c>
      <c r="B821" s="822" t="s">
        <v>2407</v>
      </c>
      <c r="C821" s="822" t="s">
        <v>2413</v>
      </c>
      <c r="D821" s="823" t="s">
        <v>3782</v>
      </c>
      <c r="E821" s="824" t="s">
        <v>2432</v>
      </c>
      <c r="F821" s="822" t="s">
        <v>2408</v>
      </c>
      <c r="G821" s="822" t="s">
        <v>2616</v>
      </c>
      <c r="H821" s="822" t="s">
        <v>329</v>
      </c>
      <c r="I821" s="822" t="s">
        <v>2617</v>
      </c>
      <c r="J821" s="822" t="s">
        <v>2618</v>
      </c>
      <c r="K821" s="822" t="s">
        <v>2619</v>
      </c>
      <c r="L821" s="825">
        <v>87.67</v>
      </c>
      <c r="M821" s="825">
        <v>1490.39</v>
      </c>
      <c r="N821" s="822">
        <v>17</v>
      </c>
      <c r="O821" s="826">
        <v>5.5</v>
      </c>
      <c r="P821" s="825">
        <v>789.03000000000009</v>
      </c>
      <c r="Q821" s="827">
        <v>0.52941176470588236</v>
      </c>
      <c r="R821" s="822">
        <v>9</v>
      </c>
      <c r="S821" s="827">
        <v>0.52941176470588236</v>
      </c>
      <c r="T821" s="826">
        <v>3.5</v>
      </c>
      <c r="U821" s="828">
        <v>0.63636363636363635</v>
      </c>
    </row>
    <row r="822" spans="1:21" ht="14.45" customHeight="1" x14ac:dyDescent="0.2">
      <c r="A822" s="821">
        <v>7</v>
      </c>
      <c r="B822" s="822" t="s">
        <v>2407</v>
      </c>
      <c r="C822" s="822" t="s">
        <v>2413</v>
      </c>
      <c r="D822" s="823" t="s">
        <v>3782</v>
      </c>
      <c r="E822" s="824" t="s">
        <v>2432</v>
      </c>
      <c r="F822" s="822" t="s">
        <v>2408</v>
      </c>
      <c r="G822" s="822" t="s">
        <v>3155</v>
      </c>
      <c r="H822" s="822" t="s">
        <v>329</v>
      </c>
      <c r="I822" s="822" t="s">
        <v>3362</v>
      </c>
      <c r="J822" s="822" t="s">
        <v>2352</v>
      </c>
      <c r="K822" s="822" t="s">
        <v>3160</v>
      </c>
      <c r="L822" s="825">
        <v>169.29</v>
      </c>
      <c r="M822" s="825">
        <v>338.58</v>
      </c>
      <c r="N822" s="822">
        <v>2</v>
      </c>
      <c r="O822" s="826">
        <v>2</v>
      </c>
      <c r="P822" s="825">
        <v>169.29</v>
      </c>
      <c r="Q822" s="827">
        <v>0.5</v>
      </c>
      <c r="R822" s="822">
        <v>1</v>
      </c>
      <c r="S822" s="827">
        <v>0.5</v>
      </c>
      <c r="T822" s="826">
        <v>1</v>
      </c>
      <c r="U822" s="828">
        <v>0.5</v>
      </c>
    </row>
    <row r="823" spans="1:21" ht="14.45" customHeight="1" x14ac:dyDescent="0.2">
      <c r="A823" s="821">
        <v>7</v>
      </c>
      <c r="B823" s="822" t="s">
        <v>2407</v>
      </c>
      <c r="C823" s="822" t="s">
        <v>2413</v>
      </c>
      <c r="D823" s="823" t="s">
        <v>3782</v>
      </c>
      <c r="E823" s="824" t="s">
        <v>2432</v>
      </c>
      <c r="F823" s="822" t="s">
        <v>2408</v>
      </c>
      <c r="G823" s="822" t="s">
        <v>3155</v>
      </c>
      <c r="H823" s="822" t="s">
        <v>329</v>
      </c>
      <c r="I823" s="822" t="s">
        <v>3290</v>
      </c>
      <c r="J823" s="822" t="s">
        <v>2352</v>
      </c>
      <c r="K823" s="822" t="s">
        <v>3291</v>
      </c>
      <c r="L823" s="825">
        <v>84.65</v>
      </c>
      <c r="M823" s="825">
        <v>1185.1000000000001</v>
      </c>
      <c r="N823" s="822">
        <v>14</v>
      </c>
      <c r="O823" s="826">
        <v>1.5</v>
      </c>
      <c r="P823" s="825">
        <v>1015.8000000000001</v>
      </c>
      <c r="Q823" s="827">
        <v>0.8571428571428571</v>
      </c>
      <c r="R823" s="822">
        <v>12</v>
      </c>
      <c r="S823" s="827">
        <v>0.8571428571428571</v>
      </c>
      <c r="T823" s="826">
        <v>0.5</v>
      </c>
      <c r="U823" s="828">
        <v>0.33333333333333331</v>
      </c>
    </row>
    <row r="824" spans="1:21" ht="14.45" customHeight="1" x14ac:dyDescent="0.2">
      <c r="A824" s="821">
        <v>7</v>
      </c>
      <c r="B824" s="822" t="s">
        <v>2407</v>
      </c>
      <c r="C824" s="822" t="s">
        <v>2413</v>
      </c>
      <c r="D824" s="823" t="s">
        <v>3782</v>
      </c>
      <c r="E824" s="824" t="s">
        <v>2432</v>
      </c>
      <c r="F824" s="822" t="s">
        <v>2408</v>
      </c>
      <c r="G824" s="822" t="s">
        <v>3155</v>
      </c>
      <c r="H824" s="822" t="s">
        <v>329</v>
      </c>
      <c r="I824" s="822" t="s">
        <v>3363</v>
      </c>
      <c r="J824" s="822" t="s">
        <v>2352</v>
      </c>
      <c r="K824" s="822" t="s">
        <v>1731</v>
      </c>
      <c r="L824" s="825">
        <v>338.58</v>
      </c>
      <c r="M824" s="825">
        <v>4062.96</v>
      </c>
      <c r="N824" s="822">
        <v>12</v>
      </c>
      <c r="O824" s="826">
        <v>2</v>
      </c>
      <c r="P824" s="825">
        <v>3047.22</v>
      </c>
      <c r="Q824" s="827">
        <v>0.74999999999999989</v>
      </c>
      <c r="R824" s="822">
        <v>9</v>
      </c>
      <c r="S824" s="827">
        <v>0.75</v>
      </c>
      <c r="T824" s="826">
        <v>1</v>
      </c>
      <c r="U824" s="828">
        <v>0.5</v>
      </c>
    </row>
    <row r="825" spans="1:21" ht="14.45" customHeight="1" x14ac:dyDescent="0.2">
      <c r="A825" s="821">
        <v>7</v>
      </c>
      <c r="B825" s="822" t="s">
        <v>2407</v>
      </c>
      <c r="C825" s="822" t="s">
        <v>2413</v>
      </c>
      <c r="D825" s="823" t="s">
        <v>3782</v>
      </c>
      <c r="E825" s="824" t="s">
        <v>2432</v>
      </c>
      <c r="F825" s="822" t="s">
        <v>2408</v>
      </c>
      <c r="G825" s="822" t="s">
        <v>3155</v>
      </c>
      <c r="H825" s="822" t="s">
        <v>329</v>
      </c>
      <c r="I825" s="822" t="s">
        <v>3158</v>
      </c>
      <c r="J825" s="822" t="s">
        <v>2352</v>
      </c>
      <c r="K825" s="822" t="s">
        <v>1727</v>
      </c>
      <c r="L825" s="825">
        <v>131.22</v>
      </c>
      <c r="M825" s="825">
        <v>393.65999999999997</v>
      </c>
      <c r="N825" s="822">
        <v>3</v>
      </c>
      <c r="O825" s="826">
        <v>1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7</v>
      </c>
      <c r="B826" s="822" t="s">
        <v>2407</v>
      </c>
      <c r="C826" s="822" t="s">
        <v>2413</v>
      </c>
      <c r="D826" s="823" t="s">
        <v>3782</v>
      </c>
      <c r="E826" s="824" t="s">
        <v>2432</v>
      </c>
      <c r="F826" s="822" t="s">
        <v>2408</v>
      </c>
      <c r="G826" s="822" t="s">
        <v>3155</v>
      </c>
      <c r="H826" s="822" t="s">
        <v>329</v>
      </c>
      <c r="I826" s="822" t="s">
        <v>3164</v>
      </c>
      <c r="J826" s="822" t="s">
        <v>3163</v>
      </c>
      <c r="K826" s="822" t="s">
        <v>1731</v>
      </c>
      <c r="L826" s="825">
        <v>338.58</v>
      </c>
      <c r="M826" s="825">
        <v>2031.48</v>
      </c>
      <c r="N826" s="822">
        <v>6</v>
      </c>
      <c r="O826" s="826">
        <v>1.5</v>
      </c>
      <c r="P826" s="825">
        <v>2031.48</v>
      </c>
      <c r="Q826" s="827">
        <v>1</v>
      </c>
      <c r="R826" s="822">
        <v>6</v>
      </c>
      <c r="S826" s="827">
        <v>1</v>
      </c>
      <c r="T826" s="826">
        <v>1.5</v>
      </c>
      <c r="U826" s="828">
        <v>1</v>
      </c>
    </row>
    <row r="827" spans="1:21" ht="14.45" customHeight="1" x14ac:dyDescent="0.2">
      <c r="A827" s="821">
        <v>7</v>
      </c>
      <c r="B827" s="822" t="s">
        <v>2407</v>
      </c>
      <c r="C827" s="822" t="s">
        <v>2413</v>
      </c>
      <c r="D827" s="823" t="s">
        <v>3782</v>
      </c>
      <c r="E827" s="824" t="s">
        <v>2432</v>
      </c>
      <c r="F827" s="822" t="s">
        <v>2408</v>
      </c>
      <c r="G827" s="822" t="s">
        <v>3155</v>
      </c>
      <c r="H827" s="822" t="s">
        <v>329</v>
      </c>
      <c r="I827" s="822" t="s">
        <v>2351</v>
      </c>
      <c r="J827" s="822" t="s">
        <v>2352</v>
      </c>
      <c r="K827" s="822" t="s">
        <v>2348</v>
      </c>
      <c r="L827" s="825">
        <v>677.17</v>
      </c>
      <c r="M827" s="825">
        <v>2031.5099999999998</v>
      </c>
      <c r="N827" s="822">
        <v>3</v>
      </c>
      <c r="O827" s="826">
        <v>0.5</v>
      </c>
      <c r="P827" s="825">
        <v>2031.5099999999998</v>
      </c>
      <c r="Q827" s="827">
        <v>1</v>
      </c>
      <c r="R827" s="822">
        <v>3</v>
      </c>
      <c r="S827" s="827">
        <v>1</v>
      </c>
      <c r="T827" s="826">
        <v>0.5</v>
      </c>
      <c r="U827" s="828">
        <v>1</v>
      </c>
    </row>
    <row r="828" spans="1:21" ht="14.45" customHeight="1" x14ac:dyDescent="0.2">
      <c r="A828" s="821">
        <v>7</v>
      </c>
      <c r="B828" s="822" t="s">
        <v>2407</v>
      </c>
      <c r="C828" s="822" t="s">
        <v>2413</v>
      </c>
      <c r="D828" s="823" t="s">
        <v>3782</v>
      </c>
      <c r="E828" s="824" t="s">
        <v>2432</v>
      </c>
      <c r="F828" s="822" t="s">
        <v>2408</v>
      </c>
      <c r="G828" s="822" t="s">
        <v>3155</v>
      </c>
      <c r="H828" s="822" t="s">
        <v>329</v>
      </c>
      <c r="I828" s="822" t="s">
        <v>3165</v>
      </c>
      <c r="J828" s="822" t="s">
        <v>3166</v>
      </c>
      <c r="K828" s="822" t="s">
        <v>1731</v>
      </c>
      <c r="L828" s="825">
        <v>338.58</v>
      </c>
      <c r="M828" s="825">
        <v>2031.48</v>
      </c>
      <c r="N828" s="822">
        <v>6</v>
      </c>
      <c r="O828" s="826">
        <v>2.5</v>
      </c>
      <c r="P828" s="825">
        <v>338.58</v>
      </c>
      <c r="Q828" s="827">
        <v>0.16666666666666666</v>
      </c>
      <c r="R828" s="822">
        <v>1</v>
      </c>
      <c r="S828" s="827">
        <v>0.16666666666666666</v>
      </c>
      <c r="T828" s="826">
        <v>1</v>
      </c>
      <c r="U828" s="828">
        <v>0.4</v>
      </c>
    </row>
    <row r="829" spans="1:21" ht="14.45" customHeight="1" x14ac:dyDescent="0.2">
      <c r="A829" s="821">
        <v>7</v>
      </c>
      <c r="B829" s="822" t="s">
        <v>2407</v>
      </c>
      <c r="C829" s="822" t="s">
        <v>2413</v>
      </c>
      <c r="D829" s="823" t="s">
        <v>3782</v>
      </c>
      <c r="E829" s="824" t="s">
        <v>2432</v>
      </c>
      <c r="F829" s="822" t="s">
        <v>2408</v>
      </c>
      <c r="G829" s="822" t="s">
        <v>3155</v>
      </c>
      <c r="H829" s="822" t="s">
        <v>329</v>
      </c>
      <c r="I829" s="822" t="s">
        <v>3470</v>
      </c>
      <c r="J829" s="822" t="s">
        <v>3166</v>
      </c>
      <c r="K829" s="822" t="s">
        <v>3160</v>
      </c>
      <c r="L829" s="825">
        <v>169.29</v>
      </c>
      <c r="M829" s="825">
        <v>1692.9</v>
      </c>
      <c r="N829" s="822">
        <v>10</v>
      </c>
      <c r="O829" s="826">
        <v>3</v>
      </c>
      <c r="P829" s="825">
        <v>677.16</v>
      </c>
      <c r="Q829" s="827">
        <v>0.39999999999999997</v>
      </c>
      <c r="R829" s="822">
        <v>4</v>
      </c>
      <c r="S829" s="827">
        <v>0.4</v>
      </c>
      <c r="T829" s="826">
        <v>2</v>
      </c>
      <c r="U829" s="828">
        <v>0.66666666666666663</v>
      </c>
    </row>
    <row r="830" spans="1:21" ht="14.45" customHeight="1" x14ac:dyDescent="0.2">
      <c r="A830" s="821">
        <v>7</v>
      </c>
      <c r="B830" s="822" t="s">
        <v>2407</v>
      </c>
      <c r="C830" s="822" t="s">
        <v>2413</v>
      </c>
      <c r="D830" s="823" t="s">
        <v>3782</v>
      </c>
      <c r="E830" s="824" t="s">
        <v>2432</v>
      </c>
      <c r="F830" s="822" t="s">
        <v>2408</v>
      </c>
      <c r="G830" s="822" t="s">
        <v>3155</v>
      </c>
      <c r="H830" s="822" t="s">
        <v>673</v>
      </c>
      <c r="I830" s="822" t="s">
        <v>2345</v>
      </c>
      <c r="J830" s="822" t="s">
        <v>1725</v>
      </c>
      <c r="K830" s="822" t="s">
        <v>1726</v>
      </c>
      <c r="L830" s="825">
        <v>1286.6199999999999</v>
      </c>
      <c r="M830" s="825">
        <v>19299.299999999996</v>
      </c>
      <c r="N830" s="822">
        <v>15</v>
      </c>
      <c r="O830" s="826">
        <v>6</v>
      </c>
      <c r="P830" s="825">
        <v>6433.0999999999995</v>
      </c>
      <c r="Q830" s="827">
        <v>0.33333333333333337</v>
      </c>
      <c r="R830" s="822">
        <v>5</v>
      </c>
      <c r="S830" s="827">
        <v>0.33333333333333331</v>
      </c>
      <c r="T830" s="826">
        <v>2.5</v>
      </c>
      <c r="U830" s="828">
        <v>0.41666666666666669</v>
      </c>
    </row>
    <row r="831" spans="1:21" ht="14.45" customHeight="1" x14ac:dyDescent="0.2">
      <c r="A831" s="821">
        <v>7</v>
      </c>
      <c r="B831" s="822" t="s">
        <v>2407</v>
      </c>
      <c r="C831" s="822" t="s">
        <v>2413</v>
      </c>
      <c r="D831" s="823" t="s">
        <v>3782</v>
      </c>
      <c r="E831" s="824" t="s">
        <v>2432</v>
      </c>
      <c r="F831" s="822" t="s">
        <v>2408</v>
      </c>
      <c r="G831" s="822" t="s">
        <v>3155</v>
      </c>
      <c r="H831" s="822" t="s">
        <v>673</v>
      </c>
      <c r="I831" s="822" t="s">
        <v>2347</v>
      </c>
      <c r="J831" s="822" t="s">
        <v>1725</v>
      </c>
      <c r="K831" s="822" t="s">
        <v>2348</v>
      </c>
      <c r="L831" s="825">
        <v>677.17</v>
      </c>
      <c r="M831" s="825">
        <v>12189.059999999998</v>
      </c>
      <c r="N831" s="822">
        <v>18</v>
      </c>
      <c r="O831" s="826">
        <v>4</v>
      </c>
      <c r="P831" s="825">
        <v>8126.0399999999991</v>
      </c>
      <c r="Q831" s="827">
        <v>0.66666666666666674</v>
      </c>
      <c r="R831" s="822">
        <v>12</v>
      </c>
      <c r="S831" s="827">
        <v>0.66666666666666663</v>
      </c>
      <c r="T831" s="826">
        <v>2.5</v>
      </c>
      <c r="U831" s="828">
        <v>0.625</v>
      </c>
    </row>
    <row r="832" spans="1:21" ht="14.45" customHeight="1" x14ac:dyDescent="0.2">
      <c r="A832" s="821">
        <v>7</v>
      </c>
      <c r="B832" s="822" t="s">
        <v>2407</v>
      </c>
      <c r="C832" s="822" t="s">
        <v>2413</v>
      </c>
      <c r="D832" s="823" t="s">
        <v>3782</v>
      </c>
      <c r="E832" s="824" t="s">
        <v>2432</v>
      </c>
      <c r="F832" s="822" t="s">
        <v>2408</v>
      </c>
      <c r="G832" s="822" t="s">
        <v>3155</v>
      </c>
      <c r="H832" s="822" t="s">
        <v>673</v>
      </c>
      <c r="I832" s="822" t="s">
        <v>2346</v>
      </c>
      <c r="J832" s="822" t="s">
        <v>1725</v>
      </c>
      <c r="K832" s="822" t="s">
        <v>1728</v>
      </c>
      <c r="L832" s="825">
        <v>2573.2199999999998</v>
      </c>
      <c r="M832" s="825">
        <v>164686.08000000002</v>
      </c>
      <c r="N832" s="822">
        <v>64</v>
      </c>
      <c r="O832" s="826">
        <v>18</v>
      </c>
      <c r="P832" s="825">
        <v>84916.260000000024</v>
      </c>
      <c r="Q832" s="827">
        <v>0.51562500000000011</v>
      </c>
      <c r="R832" s="822">
        <v>33</v>
      </c>
      <c r="S832" s="827">
        <v>0.515625</v>
      </c>
      <c r="T832" s="826">
        <v>11</v>
      </c>
      <c r="U832" s="828">
        <v>0.61111111111111116</v>
      </c>
    </row>
    <row r="833" spans="1:21" ht="14.45" customHeight="1" x14ac:dyDescent="0.2">
      <c r="A833" s="821">
        <v>7</v>
      </c>
      <c r="B833" s="822" t="s">
        <v>2407</v>
      </c>
      <c r="C833" s="822" t="s">
        <v>2413</v>
      </c>
      <c r="D833" s="823" t="s">
        <v>3782</v>
      </c>
      <c r="E833" s="824" t="s">
        <v>2432</v>
      </c>
      <c r="F833" s="822" t="s">
        <v>2408</v>
      </c>
      <c r="G833" s="822" t="s">
        <v>3155</v>
      </c>
      <c r="H833" s="822" t="s">
        <v>329</v>
      </c>
      <c r="I833" s="822" t="s">
        <v>3471</v>
      </c>
      <c r="J833" s="822" t="s">
        <v>2352</v>
      </c>
      <c r="K833" s="822" t="s">
        <v>1722</v>
      </c>
      <c r="L833" s="825">
        <v>42.33</v>
      </c>
      <c r="M833" s="825">
        <v>253.98</v>
      </c>
      <c r="N833" s="822">
        <v>6</v>
      </c>
      <c r="O833" s="826">
        <v>0.5</v>
      </c>
      <c r="P833" s="825">
        <v>253.98</v>
      </c>
      <c r="Q833" s="827">
        <v>1</v>
      </c>
      <c r="R833" s="822">
        <v>6</v>
      </c>
      <c r="S833" s="827">
        <v>1</v>
      </c>
      <c r="T833" s="826">
        <v>0.5</v>
      </c>
      <c r="U833" s="828">
        <v>1</v>
      </c>
    </row>
    <row r="834" spans="1:21" ht="14.45" customHeight="1" x14ac:dyDescent="0.2">
      <c r="A834" s="821">
        <v>7</v>
      </c>
      <c r="B834" s="822" t="s">
        <v>2407</v>
      </c>
      <c r="C834" s="822" t="s">
        <v>2413</v>
      </c>
      <c r="D834" s="823" t="s">
        <v>3782</v>
      </c>
      <c r="E834" s="824" t="s">
        <v>2432</v>
      </c>
      <c r="F834" s="822" t="s">
        <v>2408</v>
      </c>
      <c r="G834" s="822" t="s">
        <v>3155</v>
      </c>
      <c r="H834" s="822" t="s">
        <v>329</v>
      </c>
      <c r="I834" s="822" t="s">
        <v>3472</v>
      </c>
      <c r="J834" s="822" t="s">
        <v>3473</v>
      </c>
      <c r="K834" s="822" t="s">
        <v>3474</v>
      </c>
      <c r="L834" s="825">
        <v>338.58</v>
      </c>
      <c r="M834" s="825">
        <v>1015.74</v>
      </c>
      <c r="N834" s="822">
        <v>3</v>
      </c>
      <c r="O834" s="826">
        <v>0.5</v>
      </c>
      <c r="P834" s="825">
        <v>1015.74</v>
      </c>
      <c r="Q834" s="827">
        <v>1</v>
      </c>
      <c r="R834" s="822">
        <v>3</v>
      </c>
      <c r="S834" s="827">
        <v>1</v>
      </c>
      <c r="T834" s="826">
        <v>0.5</v>
      </c>
      <c r="U834" s="828">
        <v>1</v>
      </c>
    </row>
    <row r="835" spans="1:21" ht="14.45" customHeight="1" x14ac:dyDescent="0.2">
      <c r="A835" s="821">
        <v>7</v>
      </c>
      <c r="B835" s="822" t="s">
        <v>2407</v>
      </c>
      <c r="C835" s="822" t="s">
        <v>2413</v>
      </c>
      <c r="D835" s="823" t="s">
        <v>3782</v>
      </c>
      <c r="E835" s="824" t="s">
        <v>2432</v>
      </c>
      <c r="F835" s="822" t="s">
        <v>2408</v>
      </c>
      <c r="G835" s="822" t="s">
        <v>3155</v>
      </c>
      <c r="H835" s="822" t="s">
        <v>329</v>
      </c>
      <c r="I835" s="822" t="s">
        <v>3172</v>
      </c>
      <c r="J835" s="822" t="s">
        <v>3173</v>
      </c>
      <c r="K835" s="822" t="s">
        <v>3160</v>
      </c>
      <c r="L835" s="825">
        <v>1286.19</v>
      </c>
      <c r="M835" s="825">
        <v>36013.32</v>
      </c>
      <c r="N835" s="822">
        <v>28</v>
      </c>
      <c r="O835" s="826">
        <v>7.5</v>
      </c>
      <c r="P835" s="825">
        <v>15434.28</v>
      </c>
      <c r="Q835" s="827">
        <v>0.4285714285714286</v>
      </c>
      <c r="R835" s="822">
        <v>12</v>
      </c>
      <c r="S835" s="827">
        <v>0.42857142857142855</v>
      </c>
      <c r="T835" s="826">
        <v>4</v>
      </c>
      <c r="U835" s="828">
        <v>0.53333333333333333</v>
      </c>
    </row>
    <row r="836" spans="1:21" ht="14.45" customHeight="1" x14ac:dyDescent="0.2">
      <c r="A836" s="821">
        <v>7</v>
      </c>
      <c r="B836" s="822" t="s">
        <v>2407</v>
      </c>
      <c r="C836" s="822" t="s">
        <v>2413</v>
      </c>
      <c r="D836" s="823" t="s">
        <v>3782</v>
      </c>
      <c r="E836" s="824" t="s">
        <v>2432</v>
      </c>
      <c r="F836" s="822" t="s">
        <v>2408</v>
      </c>
      <c r="G836" s="822" t="s">
        <v>3155</v>
      </c>
      <c r="H836" s="822" t="s">
        <v>329</v>
      </c>
      <c r="I836" s="822" t="s">
        <v>3475</v>
      </c>
      <c r="J836" s="822" t="s">
        <v>3476</v>
      </c>
      <c r="K836" s="822" t="s">
        <v>3477</v>
      </c>
      <c r="L836" s="825">
        <v>1286.6199999999999</v>
      </c>
      <c r="M836" s="825">
        <v>1286.6199999999999</v>
      </c>
      <c r="N836" s="822">
        <v>1</v>
      </c>
      <c r="O836" s="826">
        <v>1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7</v>
      </c>
      <c r="B837" s="822" t="s">
        <v>2407</v>
      </c>
      <c r="C837" s="822" t="s">
        <v>2413</v>
      </c>
      <c r="D837" s="823" t="s">
        <v>3782</v>
      </c>
      <c r="E837" s="824" t="s">
        <v>2432</v>
      </c>
      <c r="F837" s="822" t="s">
        <v>2408</v>
      </c>
      <c r="G837" s="822" t="s">
        <v>2516</v>
      </c>
      <c r="H837" s="822" t="s">
        <v>329</v>
      </c>
      <c r="I837" s="822" t="s">
        <v>2517</v>
      </c>
      <c r="J837" s="822" t="s">
        <v>821</v>
      </c>
      <c r="K837" s="822" t="s">
        <v>2518</v>
      </c>
      <c r="L837" s="825">
        <v>0</v>
      </c>
      <c r="M837" s="825">
        <v>0</v>
      </c>
      <c r="N837" s="822">
        <v>1</v>
      </c>
      <c r="O837" s="826">
        <v>1</v>
      </c>
      <c r="P837" s="825">
        <v>0</v>
      </c>
      <c r="Q837" s="827"/>
      <c r="R837" s="822">
        <v>1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7</v>
      </c>
      <c r="B838" s="822" t="s">
        <v>2407</v>
      </c>
      <c r="C838" s="822" t="s">
        <v>2413</v>
      </c>
      <c r="D838" s="823" t="s">
        <v>3782</v>
      </c>
      <c r="E838" s="824" t="s">
        <v>2432</v>
      </c>
      <c r="F838" s="822" t="s">
        <v>2408</v>
      </c>
      <c r="G838" s="822" t="s">
        <v>2677</v>
      </c>
      <c r="H838" s="822" t="s">
        <v>329</v>
      </c>
      <c r="I838" s="822" t="s">
        <v>3478</v>
      </c>
      <c r="J838" s="822" t="s">
        <v>2679</v>
      </c>
      <c r="K838" s="822" t="s">
        <v>3479</v>
      </c>
      <c r="L838" s="825">
        <v>430.05</v>
      </c>
      <c r="M838" s="825">
        <v>860.1</v>
      </c>
      <c r="N838" s="822">
        <v>2</v>
      </c>
      <c r="O838" s="826">
        <v>2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7</v>
      </c>
      <c r="B839" s="822" t="s">
        <v>2407</v>
      </c>
      <c r="C839" s="822" t="s">
        <v>2413</v>
      </c>
      <c r="D839" s="823" t="s">
        <v>3782</v>
      </c>
      <c r="E839" s="824" t="s">
        <v>2432</v>
      </c>
      <c r="F839" s="822" t="s">
        <v>2408</v>
      </c>
      <c r="G839" s="822" t="s">
        <v>2677</v>
      </c>
      <c r="H839" s="822" t="s">
        <v>329</v>
      </c>
      <c r="I839" s="822" t="s">
        <v>3478</v>
      </c>
      <c r="J839" s="822" t="s">
        <v>2679</v>
      </c>
      <c r="K839" s="822" t="s">
        <v>3479</v>
      </c>
      <c r="L839" s="825">
        <v>254.49</v>
      </c>
      <c r="M839" s="825">
        <v>254.49</v>
      </c>
      <c r="N839" s="822">
        <v>1</v>
      </c>
      <c r="O839" s="826">
        <v>0.5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7</v>
      </c>
      <c r="B840" s="822" t="s">
        <v>2407</v>
      </c>
      <c r="C840" s="822" t="s">
        <v>2413</v>
      </c>
      <c r="D840" s="823" t="s">
        <v>3782</v>
      </c>
      <c r="E840" s="824" t="s">
        <v>2432</v>
      </c>
      <c r="F840" s="822" t="s">
        <v>2408</v>
      </c>
      <c r="G840" s="822" t="s">
        <v>2697</v>
      </c>
      <c r="H840" s="822" t="s">
        <v>673</v>
      </c>
      <c r="I840" s="822" t="s">
        <v>2246</v>
      </c>
      <c r="J840" s="822" t="s">
        <v>1293</v>
      </c>
      <c r="K840" s="822" t="s">
        <v>1294</v>
      </c>
      <c r="L840" s="825">
        <v>25.5</v>
      </c>
      <c r="M840" s="825">
        <v>51</v>
      </c>
      <c r="N840" s="822">
        <v>2</v>
      </c>
      <c r="O840" s="826">
        <v>0.5</v>
      </c>
      <c r="P840" s="825">
        <v>51</v>
      </c>
      <c r="Q840" s="827">
        <v>1</v>
      </c>
      <c r="R840" s="822">
        <v>2</v>
      </c>
      <c r="S840" s="827">
        <v>1</v>
      </c>
      <c r="T840" s="826">
        <v>0.5</v>
      </c>
      <c r="U840" s="828">
        <v>1</v>
      </c>
    </row>
    <row r="841" spans="1:21" ht="14.45" customHeight="1" x14ac:dyDescent="0.2">
      <c r="A841" s="821">
        <v>7</v>
      </c>
      <c r="B841" s="822" t="s">
        <v>2407</v>
      </c>
      <c r="C841" s="822" t="s">
        <v>2413</v>
      </c>
      <c r="D841" s="823" t="s">
        <v>3782</v>
      </c>
      <c r="E841" s="824" t="s">
        <v>2432</v>
      </c>
      <c r="F841" s="822" t="s">
        <v>2408</v>
      </c>
      <c r="G841" s="822" t="s">
        <v>3480</v>
      </c>
      <c r="H841" s="822" t="s">
        <v>329</v>
      </c>
      <c r="I841" s="822" t="s">
        <v>3481</v>
      </c>
      <c r="J841" s="822" t="s">
        <v>3482</v>
      </c>
      <c r="K841" s="822" t="s">
        <v>3483</v>
      </c>
      <c r="L841" s="825">
        <v>0</v>
      </c>
      <c r="M841" s="825">
        <v>0</v>
      </c>
      <c r="N841" s="822">
        <v>1</v>
      </c>
      <c r="O841" s="826">
        <v>0.5</v>
      </c>
      <c r="P841" s="825"/>
      <c r="Q841" s="827"/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7</v>
      </c>
      <c r="B842" s="822" t="s">
        <v>2407</v>
      </c>
      <c r="C842" s="822" t="s">
        <v>2413</v>
      </c>
      <c r="D842" s="823" t="s">
        <v>3782</v>
      </c>
      <c r="E842" s="824" t="s">
        <v>2432</v>
      </c>
      <c r="F842" s="822" t="s">
        <v>2408</v>
      </c>
      <c r="G842" s="822" t="s">
        <v>2841</v>
      </c>
      <c r="H842" s="822" t="s">
        <v>673</v>
      </c>
      <c r="I842" s="822" t="s">
        <v>2189</v>
      </c>
      <c r="J842" s="822" t="s">
        <v>700</v>
      </c>
      <c r="K842" s="822" t="s">
        <v>1133</v>
      </c>
      <c r="L842" s="825">
        <v>0</v>
      </c>
      <c r="M842" s="825">
        <v>0</v>
      </c>
      <c r="N842" s="822">
        <v>56</v>
      </c>
      <c r="O842" s="826">
        <v>18</v>
      </c>
      <c r="P842" s="825">
        <v>0</v>
      </c>
      <c r="Q842" s="827"/>
      <c r="R842" s="822">
        <v>38</v>
      </c>
      <c r="S842" s="827">
        <v>0.6785714285714286</v>
      </c>
      <c r="T842" s="826">
        <v>12.5</v>
      </c>
      <c r="U842" s="828">
        <v>0.69444444444444442</v>
      </c>
    </row>
    <row r="843" spans="1:21" ht="14.45" customHeight="1" x14ac:dyDescent="0.2">
      <c r="A843" s="821">
        <v>7</v>
      </c>
      <c r="B843" s="822" t="s">
        <v>2407</v>
      </c>
      <c r="C843" s="822" t="s">
        <v>2413</v>
      </c>
      <c r="D843" s="823" t="s">
        <v>3782</v>
      </c>
      <c r="E843" s="824" t="s">
        <v>2432</v>
      </c>
      <c r="F843" s="822" t="s">
        <v>2408</v>
      </c>
      <c r="G843" s="822" t="s">
        <v>2841</v>
      </c>
      <c r="H843" s="822" t="s">
        <v>329</v>
      </c>
      <c r="I843" s="822" t="s">
        <v>3484</v>
      </c>
      <c r="J843" s="822" t="s">
        <v>3485</v>
      </c>
      <c r="K843" s="822" t="s">
        <v>3486</v>
      </c>
      <c r="L843" s="825">
        <v>227.69</v>
      </c>
      <c r="M843" s="825">
        <v>683.06999999999994</v>
      </c>
      <c r="N843" s="822">
        <v>3</v>
      </c>
      <c r="O843" s="826">
        <v>2</v>
      </c>
      <c r="P843" s="825">
        <v>227.69</v>
      </c>
      <c r="Q843" s="827">
        <v>0.33333333333333337</v>
      </c>
      <c r="R843" s="822">
        <v>1</v>
      </c>
      <c r="S843" s="827">
        <v>0.33333333333333331</v>
      </c>
      <c r="T843" s="826">
        <v>1</v>
      </c>
      <c r="U843" s="828">
        <v>0.5</v>
      </c>
    </row>
    <row r="844" spans="1:21" ht="14.45" customHeight="1" x14ac:dyDescent="0.2">
      <c r="A844" s="821">
        <v>7</v>
      </c>
      <c r="B844" s="822" t="s">
        <v>2407</v>
      </c>
      <c r="C844" s="822" t="s">
        <v>2413</v>
      </c>
      <c r="D844" s="823" t="s">
        <v>3782</v>
      </c>
      <c r="E844" s="824" t="s">
        <v>2432</v>
      </c>
      <c r="F844" s="822" t="s">
        <v>2408</v>
      </c>
      <c r="G844" s="822" t="s">
        <v>2841</v>
      </c>
      <c r="H844" s="822" t="s">
        <v>329</v>
      </c>
      <c r="I844" s="822" t="s">
        <v>3487</v>
      </c>
      <c r="J844" s="822" t="s">
        <v>3485</v>
      </c>
      <c r="K844" s="822" t="s">
        <v>3488</v>
      </c>
      <c r="L844" s="825">
        <v>45.53</v>
      </c>
      <c r="M844" s="825">
        <v>45.53</v>
      </c>
      <c r="N844" s="822">
        <v>1</v>
      </c>
      <c r="O844" s="826">
        <v>1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7</v>
      </c>
      <c r="B845" s="822" t="s">
        <v>2407</v>
      </c>
      <c r="C845" s="822" t="s">
        <v>2413</v>
      </c>
      <c r="D845" s="823" t="s">
        <v>3782</v>
      </c>
      <c r="E845" s="824" t="s">
        <v>2432</v>
      </c>
      <c r="F845" s="822" t="s">
        <v>2408</v>
      </c>
      <c r="G845" s="822" t="s">
        <v>2622</v>
      </c>
      <c r="H845" s="822" t="s">
        <v>329</v>
      </c>
      <c r="I845" s="822" t="s">
        <v>2799</v>
      </c>
      <c r="J845" s="822" t="s">
        <v>1569</v>
      </c>
      <c r="K845" s="822" t="s">
        <v>2800</v>
      </c>
      <c r="L845" s="825">
        <v>42.54</v>
      </c>
      <c r="M845" s="825">
        <v>85.08</v>
      </c>
      <c r="N845" s="822">
        <v>2</v>
      </c>
      <c r="O845" s="826">
        <v>1</v>
      </c>
      <c r="P845" s="825">
        <v>85.08</v>
      </c>
      <c r="Q845" s="827">
        <v>1</v>
      </c>
      <c r="R845" s="822">
        <v>2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7</v>
      </c>
      <c r="B846" s="822" t="s">
        <v>2407</v>
      </c>
      <c r="C846" s="822" t="s">
        <v>2413</v>
      </c>
      <c r="D846" s="823" t="s">
        <v>3782</v>
      </c>
      <c r="E846" s="824" t="s">
        <v>2432</v>
      </c>
      <c r="F846" s="822" t="s">
        <v>2408</v>
      </c>
      <c r="G846" s="822" t="s">
        <v>2622</v>
      </c>
      <c r="H846" s="822" t="s">
        <v>329</v>
      </c>
      <c r="I846" s="822" t="s">
        <v>2623</v>
      </c>
      <c r="J846" s="822" t="s">
        <v>1569</v>
      </c>
      <c r="K846" s="822" t="s">
        <v>1570</v>
      </c>
      <c r="L846" s="825">
        <v>59.56</v>
      </c>
      <c r="M846" s="825">
        <v>119.12</v>
      </c>
      <c r="N846" s="822">
        <v>2</v>
      </c>
      <c r="O846" s="826">
        <v>1</v>
      </c>
      <c r="P846" s="825">
        <v>119.12</v>
      </c>
      <c r="Q846" s="827">
        <v>1</v>
      </c>
      <c r="R846" s="822">
        <v>2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7</v>
      </c>
      <c r="B847" s="822" t="s">
        <v>2407</v>
      </c>
      <c r="C847" s="822" t="s">
        <v>2413</v>
      </c>
      <c r="D847" s="823" t="s">
        <v>3782</v>
      </c>
      <c r="E847" s="824" t="s">
        <v>2432</v>
      </c>
      <c r="F847" s="822" t="s">
        <v>2408</v>
      </c>
      <c r="G847" s="822" t="s">
        <v>3183</v>
      </c>
      <c r="H847" s="822" t="s">
        <v>329</v>
      </c>
      <c r="I847" s="822" t="s">
        <v>3489</v>
      </c>
      <c r="J847" s="822" t="s">
        <v>3490</v>
      </c>
      <c r="K847" s="822" t="s">
        <v>3491</v>
      </c>
      <c r="L847" s="825">
        <v>409.77</v>
      </c>
      <c r="M847" s="825">
        <v>819.54</v>
      </c>
      <c r="N847" s="822">
        <v>2</v>
      </c>
      <c r="O847" s="826">
        <v>0.5</v>
      </c>
      <c r="P847" s="825">
        <v>819.54</v>
      </c>
      <c r="Q847" s="827">
        <v>1</v>
      </c>
      <c r="R847" s="822">
        <v>2</v>
      </c>
      <c r="S847" s="827">
        <v>1</v>
      </c>
      <c r="T847" s="826">
        <v>0.5</v>
      </c>
      <c r="U847" s="828">
        <v>1</v>
      </c>
    </row>
    <row r="848" spans="1:21" ht="14.45" customHeight="1" x14ac:dyDescent="0.2">
      <c r="A848" s="821">
        <v>7</v>
      </c>
      <c r="B848" s="822" t="s">
        <v>2407</v>
      </c>
      <c r="C848" s="822" t="s">
        <v>2413</v>
      </c>
      <c r="D848" s="823" t="s">
        <v>3782</v>
      </c>
      <c r="E848" s="824" t="s">
        <v>2432</v>
      </c>
      <c r="F848" s="822" t="s">
        <v>2408</v>
      </c>
      <c r="G848" s="822" t="s">
        <v>3183</v>
      </c>
      <c r="H848" s="822" t="s">
        <v>329</v>
      </c>
      <c r="I848" s="822" t="s">
        <v>3184</v>
      </c>
      <c r="J848" s="822" t="s">
        <v>3185</v>
      </c>
      <c r="K848" s="822" t="s">
        <v>3186</v>
      </c>
      <c r="L848" s="825">
        <v>60.39</v>
      </c>
      <c r="M848" s="825">
        <v>785.06999999999994</v>
      </c>
      <c r="N848" s="822">
        <v>13</v>
      </c>
      <c r="O848" s="826">
        <v>3</v>
      </c>
      <c r="P848" s="825">
        <v>664.29</v>
      </c>
      <c r="Q848" s="827">
        <v>0.84615384615384615</v>
      </c>
      <c r="R848" s="822">
        <v>11</v>
      </c>
      <c r="S848" s="827">
        <v>0.84615384615384615</v>
      </c>
      <c r="T848" s="826">
        <v>2</v>
      </c>
      <c r="U848" s="828">
        <v>0.66666666666666663</v>
      </c>
    </row>
    <row r="849" spans="1:21" ht="14.45" customHeight="1" x14ac:dyDescent="0.2">
      <c r="A849" s="821">
        <v>7</v>
      </c>
      <c r="B849" s="822" t="s">
        <v>2407</v>
      </c>
      <c r="C849" s="822" t="s">
        <v>2413</v>
      </c>
      <c r="D849" s="823" t="s">
        <v>3782</v>
      </c>
      <c r="E849" s="824" t="s">
        <v>2432</v>
      </c>
      <c r="F849" s="822" t="s">
        <v>2408</v>
      </c>
      <c r="G849" s="822" t="s">
        <v>3183</v>
      </c>
      <c r="H849" s="822" t="s">
        <v>329</v>
      </c>
      <c r="I849" s="822" t="s">
        <v>3492</v>
      </c>
      <c r="J849" s="822" t="s">
        <v>3188</v>
      </c>
      <c r="K849" s="822" t="s">
        <v>3493</v>
      </c>
      <c r="L849" s="825">
        <v>60.39</v>
      </c>
      <c r="M849" s="825">
        <v>483.12</v>
      </c>
      <c r="N849" s="822">
        <v>8</v>
      </c>
      <c r="O849" s="826">
        <v>2</v>
      </c>
      <c r="P849" s="825">
        <v>181.17000000000002</v>
      </c>
      <c r="Q849" s="827">
        <v>0.37500000000000006</v>
      </c>
      <c r="R849" s="822">
        <v>3</v>
      </c>
      <c r="S849" s="827">
        <v>0.375</v>
      </c>
      <c r="T849" s="826">
        <v>1</v>
      </c>
      <c r="U849" s="828">
        <v>0.5</v>
      </c>
    </row>
    <row r="850" spans="1:21" ht="14.45" customHeight="1" x14ac:dyDescent="0.2">
      <c r="A850" s="821">
        <v>7</v>
      </c>
      <c r="B850" s="822" t="s">
        <v>2407</v>
      </c>
      <c r="C850" s="822" t="s">
        <v>2413</v>
      </c>
      <c r="D850" s="823" t="s">
        <v>3782</v>
      </c>
      <c r="E850" s="824" t="s">
        <v>2432</v>
      </c>
      <c r="F850" s="822" t="s">
        <v>2408</v>
      </c>
      <c r="G850" s="822" t="s">
        <v>3183</v>
      </c>
      <c r="H850" s="822" t="s">
        <v>329</v>
      </c>
      <c r="I850" s="822" t="s">
        <v>3187</v>
      </c>
      <c r="J850" s="822" t="s">
        <v>3188</v>
      </c>
      <c r="K850" s="822" t="s">
        <v>3189</v>
      </c>
      <c r="L850" s="825">
        <v>40.25</v>
      </c>
      <c r="M850" s="825">
        <v>442.75</v>
      </c>
      <c r="N850" s="822">
        <v>11</v>
      </c>
      <c r="O850" s="826">
        <v>1</v>
      </c>
      <c r="P850" s="825">
        <v>241.5</v>
      </c>
      <c r="Q850" s="827">
        <v>0.54545454545454541</v>
      </c>
      <c r="R850" s="822">
        <v>6</v>
      </c>
      <c r="S850" s="827">
        <v>0.54545454545454541</v>
      </c>
      <c r="T850" s="826">
        <v>0.5</v>
      </c>
      <c r="U850" s="828">
        <v>0.5</v>
      </c>
    </row>
    <row r="851" spans="1:21" ht="14.45" customHeight="1" x14ac:dyDescent="0.2">
      <c r="A851" s="821">
        <v>7</v>
      </c>
      <c r="B851" s="822" t="s">
        <v>2407</v>
      </c>
      <c r="C851" s="822" t="s">
        <v>2413</v>
      </c>
      <c r="D851" s="823" t="s">
        <v>3782</v>
      </c>
      <c r="E851" s="824" t="s">
        <v>2432</v>
      </c>
      <c r="F851" s="822" t="s">
        <v>2408</v>
      </c>
      <c r="G851" s="822" t="s">
        <v>3183</v>
      </c>
      <c r="H851" s="822" t="s">
        <v>329</v>
      </c>
      <c r="I851" s="822" t="s">
        <v>3190</v>
      </c>
      <c r="J851" s="822" t="s">
        <v>3191</v>
      </c>
      <c r="K851" s="822" t="s">
        <v>3192</v>
      </c>
      <c r="L851" s="825">
        <v>60.39</v>
      </c>
      <c r="M851" s="825">
        <v>120.78</v>
      </c>
      <c r="N851" s="822">
        <v>2</v>
      </c>
      <c r="O851" s="826">
        <v>1</v>
      </c>
      <c r="P851" s="825">
        <v>120.78</v>
      </c>
      <c r="Q851" s="827">
        <v>1</v>
      </c>
      <c r="R851" s="822">
        <v>2</v>
      </c>
      <c r="S851" s="827">
        <v>1</v>
      </c>
      <c r="T851" s="826">
        <v>1</v>
      </c>
      <c r="U851" s="828">
        <v>1</v>
      </c>
    </row>
    <row r="852" spans="1:21" ht="14.45" customHeight="1" x14ac:dyDescent="0.2">
      <c r="A852" s="821">
        <v>7</v>
      </c>
      <c r="B852" s="822" t="s">
        <v>2407</v>
      </c>
      <c r="C852" s="822" t="s">
        <v>2413</v>
      </c>
      <c r="D852" s="823" t="s">
        <v>3782</v>
      </c>
      <c r="E852" s="824" t="s">
        <v>2432</v>
      </c>
      <c r="F852" s="822" t="s">
        <v>2408</v>
      </c>
      <c r="G852" s="822" t="s">
        <v>3193</v>
      </c>
      <c r="H852" s="822" t="s">
        <v>329</v>
      </c>
      <c r="I852" s="822" t="s">
        <v>3194</v>
      </c>
      <c r="J852" s="822" t="s">
        <v>3195</v>
      </c>
      <c r="K852" s="822" t="s">
        <v>3196</v>
      </c>
      <c r="L852" s="825">
        <v>355.79</v>
      </c>
      <c r="M852" s="825">
        <v>4625.2700000000004</v>
      </c>
      <c r="N852" s="822">
        <v>13</v>
      </c>
      <c r="O852" s="826">
        <v>6</v>
      </c>
      <c r="P852" s="825">
        <v>3913.6900000000005</v>
      </c>
      <c r="Q852" s="827">
        <v>0.84615384615384615</v>
      </c>
      <c r="R852" s="822">
        <v>11</v>
      </c>
      <c r="S852" s="827">
        <v>0.84615384615384615</v>
      </c>
      <c r="T852" s="826">
        <v>4</v>
      </c>
      <c r="U852" s="828">
        <v>0.66666666666666663</v>
      </c>
    </row>
    <row r="853" spans="1:21" ht="14.45" customHeight="1" x14ac:dyDescent="0.2">
      <c r="A853" s="821">
        <v>7</v>
      </c>
      <c r="B853" s="822" t="s">
        <v>2407</v>
      </c>
      <c r="C853" s="822" t="s">
        <v>2413</v>
      </c>
      <c r="D853" s="823" t="s">
        <v>3782</v>
      </c>
      <c r="E853" s="824" t="s">
        <v>2432</v>
      </c>
      <c r="F853" s="822" t="s">
        <v>2408</v>
      </c>
      <c r="G853" s="822" t="s">
        <v>3193</v>
      </c>
      <c r="H853" s="822" t="s">
        <v>329</v>
      </c>
      <c r="I853" s="822" t="s">
        <v>3197</v>
      </c>
      <c r="J853" s="822" t="s">
        <v>3195</v>
      </c>
      <c r="K853" s="822" t="s">
        <v>3198</v>
      </c>
      <c r="L853" s="825">
        <v>552.64</v>
      </c>
      <c r="M853" s="825">
        <v>8289.6</v>
      </c>
      <c r="N853" s="822">
        <v>15</v>
      </c>
      <c r="O853" s="826">
        <v>4</v>
      </c>
      <c r="P853" s="825">
        <v>6631.68</v>
      </c>
      <c r="Q853" s="827">
        <v>0.8</v>
      </c>
      <c r="R853" s="822">
        <v>12</v>
      </c>
      <c r="S853" s="827">
        <v>0.8</v>
      </c>
      <c r="T853" s="826">
        <v>3</v>
      </c>
      <c r="U853" s="828">
        <v>0.75</v>
      </c>
    </row>
    <row r="854" spans="1:21" ht="14.45" customHeight="1" x14ac:dyDescent="0.2">
      <c r="A854" s="821">
        <v>7</v>
      </c>
      <c r="B854" s="822" t="s">
        <v>2407</v>
      </c>
      <c r="C854" s="822" t="s">
        <v>2413</v>
      </c>
      <c r="D854" s="823" t="s">
        <v>3782</v>
      </c>
      <c r="E854" s="824" t="s">
        <v>2432</v>
      </c>
      <c r="F854" s="822" t="s">
        <v>2408</v>
      </c>
      <c r="G854" s="822" t="s">
        <v>3193</v>
      </c>
      <c r="H854" s="822" t="s">
        <v>329</v>
      </c>
      <c r="I854" s="822" t="s">
        <v>3199</v>
      </c>
      <c r="J854" s="822" t="s">
        <v>3195</v>
      </c>
      <c r="K854" s="822" t="s">
        <v>3200</v>
      </c>
      <c r="L854" s="825">
        <v>1019.46</v>
      </c>
      <c r="M854" s="825">
        <v>3058.38</v>
      </c>
      <c r="N854" s="822">
        <v>3</v>
      </c>
      <c r="O854" s="826">
        <v>1</v>
      </c>
      <c r="P854" s="825">
        <v>3058.38</v>
      </c>
      <c r="Q854" s="827">
        <v>1</v>
      </c>
      <c r="R854" s="822">
        <v>3</v>
      </c>
      <c r="S854" s="827">
        <v>1</v>
      </c>
      <c r="T854" s="826">
        <v>1</v>
      </c>
      <c r="U854" s="828">
        <v>1</v>
      </c>
    </row>
    <row r="855" spans="1:21" ht="14.45" customHeight="1" x14ac:dyDescent="0.2">
      <c r="A855" s="821">
        <v>7</v>
      </c>
      <c r="B855" s="822" t="s">
        <v>2407</v>
      </c>
      <c r="C855" s="822" t="s">
        <v>2413</v>
      </c>
      <c r="D855" s="823" t="s">
        <v>3782</v>
      </c>
      <c r="E855" s="824" t="s">
        <v>2432</v>
      </c>
      <c r="F855" s="822" t="s">
        <v>2408</v>
      </c>
      <c r="G855" s="822" t="s">
        <v>3193</v>
      </c>
      <c r="H855" s="822" t="s">
        <v>329</v>
      </c>
      <c r="I855" s="822" t="s">
        <v>3201</v>
      </c>
      <c r="J855" s="822" t="s">
        <v>3195</v>
      </c>
      <c r="K855" s="822" t="s">
        <v>3202</v>
      </c>
      <c r="L855" s="825">
        <v>764.6</v>
      </c>
      <c r="M855" s="825">
        <v>14527.400000000001</v>
      </c>
      <c r="N855" s="822">
        <v>19</v>
      </c>
      <c r="O855" s="826">
        <v>6</v>
      </c>
      <c r="P855" s="825">
        <v>14527.400000000001</v>
      </c>
      <c r="Q855" s="827">
        <v>1</v>
      </c>
      <c r="R855" s="822">
        <v>19</v>
      </c>
      <c r="S855" s="827">
        <v>1</v>
      </c>
      <c r="T855" s="826">
        <v>6</v>
      </c>
      <c r="U855" s="828">
        <v>1</v>
      </c>
    </row>
    <row r="856" spans="1:21" ht="14.45" customHeight="1" x14ac:dyDescent="0.2">
      <c r="A856" s="821">
        <v>7</v>
      </c>
      <c r="B856" s="822" t="s">
        <v>2407</v>
      </c>
      <c r="C856" s="822" t="s">
        <v>2413</v>
      </c>
      <c r="D856" s="823" t="s">
        <v>3782</v>
      </c>
      <c r="E856" s="824" t="s">
        <v>2432</v>
      </c>
      <c r="F856" s="822" t="s">
        <v>2408</v>
      </c>
      <c r="G856" s="822" t="s">
        <v>3193</v>
      </c>
      <c r="H856" s="822" t="s">
        <v>329</v>
      </c>
      <c r="I856" s="822" t="s">
        <v>3367</v>
      </c>
      <c r="J856" s="822" t="s">
        <v>3368</v>
      </c>
      <c r="K856" s="822" t="s">
        <v>3369</v>
      </c>
      <c r="L856" s="825">
        <v>92.11</v>
      </c>
      <c r="M856" s="825">
        <v>276.33</v>
      </c>
      <c r="N856" s="822">
        <v>3</v>
      </c>
      <c r="O856" s="826">
        <v>2</v>
      </c>
      <c r="P856" s="825">
        <v>276.33</v>
      </c>
      <c r="Q856" s="827">
        <v>1</v>
      </c>
      <c r="R856" s="822">
        <v>3</v>
      </c>
      <c r="S856" s="827">
        <v>1</v>
      </c>
      <c r="T856" s="826">
        <v>2</v>
      </c>
      <c r="U856" s="828">
        <v>1</v>
      </c>
    </row>
    <row r="857" spans="1:21" ht="14.45" customHeight="1" x14ac:dyDescent="0.2">
      <c r="A857" s="821">
        <v>7</v>
      </c>
      <c r="B857" s="822" t="s">
        <v>2407</v>
      </c>
      <c r="C857" s="822" t="s">
        <v>2413</v>
      </c>
      <c r="D857" s="823" t="s">
        <v>3782</v>
      </c>
      <c r="E857" s="824" t="s">
        <v>2432</v>
      </c>
      <c r="F857" s="822" t="s">
        <v>2408</v>
      </c>
      <c r="G857" s="822" t="s">
        <v>2844</v>
      </c>
      <c r="H857" s="822" t="s">
        <v>329</v>
      </c>
      <c r="I857" s="822" t="s">
        <v>3494</v>
      </c>
      <c r="J857" s="822" t="s">
        <v>3495</v>
      </c>
      <c r="K857" s="822" t="s">
        <v>3496</v>
      </c>
      <c r="L857" s="825">
        <v>237.31</v>
      </c>
      <c r="M857" s="825">
        <v>237.31</v>
      </c>
      <c r="N857" s="822">
        <v>1</v>
      </c>
      <c r="O857" s="826">
        <v>1</v>
      </c>
      <c r="P857" s="825">
        <v>237.31</v>
      </c>
      <c r="Q857" s="827">
        <v>1</v>
      </c>
      <c r="R857" s="822">
        <v>1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7</v>
      </c>
      <c r="B858" s="822" t="s">
        <v>2407</v>
      </c>
      <c r="C858" s="822" t="s">
        <v>2413</v>
      </c>
      <c r="D858" s="823" t="s">
        <v>3782</v>
      </c>
      <c r="E858" s="824" t="s">
        <v>2432</v>
      </c>
      <c r="F858" s="822" t="s">
        <v>2408</v>
      </c>
      <c r="G858" s="822" t="s">
        <v>3015</v>
      </c>
      <c r="H858" s="822" t="s">
        <v>329</v>
      </c>
      <c r="I858" s="822" t="s">
        <v>3497</v>
      </c>
      <c r="J858" s="822" t="s">
        <v>1273</v>
      </c>
      <c r="K858" s="822" t="s">
        <v>3498</v>
      </c>
      <c r="L858" s="825">
        <v>55.16</v>
      </c>
      <c r="M858" s="825">
        <v>165.48</v>
      </c>
      <c r="N858" s="822">
        <v>3</v>
      </c>
      <c r="O858" s="826">
        <v>1</v>
      </c>
      <c r="P858" s="825">
        <v>165.48</v>
      </c>
      <c r="Q858" s="827">
        <v>1</v>
      </c>
      <c r="R858" s="822">
        <v>3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7</v>
      </c>
      <c r="B859" s="822" t="s">
        <v>2407</v>
      </c>
      <c r="C859" s="822" t="s">
        <v>2413</v>
      </c>
      <c r="D859" s="823" t="s">
        <v>3782</v>
      </c>
      <c r="E859" s="824" t="s">
        <v>2432</v>
      </c>
      <c r="F859" s="822" t="s">
        <v>2408</v>
      </c>
      <c r="G859" s="822" t="s">
        <v>2942</v>
      </c>
      <c r="H859" s="822" t="s">
        <v>329</v>
      </c>
      <c r="I859" s="822" t="s">
        <v>2943</v>
      </c>
      <c r="J859" s="822" t="s">
        <v>2944</v>
      </c>
      <c r="K859" s="822" t="s">
        <v>2945</v>
      </c>
      <c r="L859" s="825">
        <v>38.56</v>
      </c>
      <c r="M859" s="825">
        <v>115.68</v>
      </c>
      <c r="N859" s="822">
        <v>3</v>
      </c>
      <c r="O859" s="826">
        <v>1.5</v>
      </c>
      <c r="P859" s="825">
        <v>77.12</v>
      </c>
      <c r="Q859" s="827">
        <v>0.66666666666666663</v>
      </c>
      <c r="R859" s="822">
        <v>2</v>
      </c>
      <c r="S859" s="827">
        <v>0.66666666666666663</v>
      </c>
      <c r="T859" s="826">
        <v>0.5</v>
      </c>
      <c r="U859" s="828">
        <v>0.33333333333333331</v>
      </c>
    </row>
    <row r="860" spans="1:21" ht="14.45" customHeight="1" x14ac:dyDescent="0.2">
      <c r="A860" s="821">
        <v>7</v>
      </c>
      <c r="B860" s="822" t="s">
        <v>2407</v>
      </c>
      <c r="C860" s="822" t="s">
        <v>2413</v>
      </c>
      <c r="D860" s="823" t="s">
        <v>3782</v>
      </c>
      <c r="E860" s="824" t="s">
        <v>2432</v>
      </c>
      <c r="F860" s="822" t="s">
        <v>2408</v>
      </c>
      <c r="G860" s="822" t="s">
        <v>2801</v>
      </c>
      <c r="H860" s="822" t="s">
        <v>329</v>
      </c>
      <c r="I860" s="822" t="s">
        <v>2802</v>
      </c>
      <c r="J860" s="822" t="s">
        <v>2803</v>
      </c>
      <c r="K860" s="822" t="s">
        <v>1501</v>
      </c>
      <c r="L860" s="825">
        <v>61.97</v>
      </c>
      <c r="M860" s="825">
        <v>61.97</v>
      </c>
      <c r="N860" s="822">
        <v>1</v>
      </c>
      <c r="O860" s="826">
        <v>0.5</v>
      </c>
      <c r="P860" s="825">
        <v>61.97</v>
      </c>
      <c r="Q860" s="827">
        <v>1</v>
      </c>
      <c r="R860" s="822">
        <v>1</v>
      </c>
      <c r="S860" s="827">
        <v>1</v>
      </c>
      <c r="T860" s="826">
        <v>0.5</v>
      </c>
      <c r="U860" s="828">
        <v>1</v>
      </c>
    </row>
    <row r="861" spans="1:21" ht="14.45" customHeight="1" x14ac:dyDescent="0.2">
      <c r="A861" s="821">
        <v>7</v>
      </c>
      <c r="B861" s="822" t="s">
        <v>2407</v>
      </c>
      <c r="C861" s="822" t="s">
        <v>2413</v>
      </c>
      <c r="D861" s="823" t="s">
        <v>3782</v>
      </c>
      <c r="E861" s="824" t="s">
        <v>2432</v>
      </c>
      <c r="F861" s="822" t="s">
        <v>2408</v>
      </c>
      <c r="G861" s="822" t="s">
        <v>3499</v>
      </c>
      <c r="H861" s="822" t="s">
        <v>329</v>
      </c>
      <c r="I861" s="822" t="s">
        <v>3500</v>
      </c>
      <c r="J861" s="822" t="s">
        <v>3501</v>
      </c>
      <c r="K861" s="822" t="s">
        <v>3502</v>
      </c>
      <c r="L861" s="825">
        <v>77.13</v>
      </c>
      <c r="M861" s="825">
        <v>77.13</v>
      </c>
      <c r="N861" s="822">
        <v>1</v>
      </c>
      <c r="O861" s="826">
        <v>0.5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7</v>
      </c>
      <c r="B862" s="822" t="s">
        <v>2407</v>
      </c>
      <c r="C862" s="822" t="s">
        <v>2413</v>
      </c>
      <c r="D862" s="823" t="s">
        <v>3782</v>
      </c>
      <c r="E862" s="824" t="s">
        <v>2432</v>
      </c>
      <c r="F862" s="822" t="s">
        <v>2408</v>
      </c>
      <c r="G862" s="822" t="s">
        <v>3205</v>
      </c>
      <c r="H862" s="822" t="s">
        <v>329</v>
      </c>
      <c r="I862" s="822" t="s">
        <v>3206</v>
      </c>
      <c r="J862" s="822" t="s">
        <v>3207</v>
      </c>
      <c r="K862" s="822" t="s">
        <v>3208</v>
      </c>
      <c r="L862" s="825">
        <v>150.26</v>
      </c>
      <c r="M862" s="825">
        <v>300.52</v>
      </c>
      <c r="N862" s="822">
        <v>2</v>
      </c>
      <c r="O862" s="826">
        <v>0.5</v>
      </c>
      <c r="P862" s="825">
        <v>300.52</v>
      </c>
      <c r="Q862" s="827">
        <v>1</v>
      </c>
      <c r="R862" s="822">
        <v>2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7</v>
      </c>
      <c r="B863" s="822" t="s">
        <v>2407</v>
      </c>
      <c r="C863" s="822" t="s">
        <v>2413</v>
      </c>
      <c r="D863" s="823" t="s">
        <v>3782</v>
      </c>
      <c r="E863" s="824" t="s">
        <v>2432</v>
      </c>
      <c r="F863" s="822" t="s">
        <v>2408</v>
      </c>
      <c r="G863" s="822" t="s">
        <v>3205</v>
      </c>
      <c r="H863" s="822" t="s">
        <v>329</v>
      </c>
      <c r="I863" s="822" t="s">
        <v>3209</v>
      </c>
      <c r="J863" s="822" t="s">
        <v>3210</v>
      </c>
      <c r="K863" s="822" t="s">
        <v>1562</v>
      </c>
      <c r="L863" s="825">
        <v>200.34</v>
      </c>
      <c r="M863" s="825">
        <v>2404.08</v>
      </c>
      <c r="N863" s="822">
        <v>12</v>
      </c>
      <c r="O863" s="826">
        <v>1.5</v>
      </c>
      <c r="P863" s="825">
        <v>1202.04</v>
      </c>
      <c r="Q863" s="827">
        <v>0.5</v>
      </c>
      <c r="R863" s="822">
        <v>6</v>
      </c>
      <c r="S863" s="827">
        <v>0.5</v>
      </c>
      <c r="T863" s="826">
        <v>0.5</v>
      </c>
      <c r="U863" s="828">
        <v>0.33333333333333331</v>
      </c>
    </row>
    <row r="864" spans="1:21" ht="14.45" customHeight="1" x14ac:dyDescent="0.2">
      <c r="A864" s="821">
        <v>7</v>
      </c>
      <c r="B864" s="822" t="s">
        <v>2407</v>
      </c>
      <c r="C864" s="822" t="s">
        <v>2413</v>
      </c>
      <c r="D864" s="823" t="s">
        <v>3782</v>
      </c>
      <c r="E864" s="824" t="s">
        <v>2432</v>
      </c>
      <c r="F864" s="822" t="s">
        <v>2408</v>
      </c>
      <c r="G864" s="822" t="s">
        <v>3205</v>
      </c>
      <c r="H864" s="822" t="s">
        <v>329</v>
      </c>
      <c r="I864" s="822" t="s">
        <v>3503</v>
      </c>
      <c r="J864" s="822" t="s">
        <v>3212</v>
      </c>
      <c r="K864" s="822" t="s">
        <v>2281</v>
      </c>
      <c r="L864" s="825">
        <v>100.17</v>
      </c>
      <c r="M864" s="825">
        <v>400.68</v>
      </c>
      <c r="N864" s="822">
        <v>4</v>
      </c>
      <c r="O864" s="826">
        <v>1</v>
      </c>
      <c r="P864" s="825">
        <v>400.68</v>
      </c>
      <c r="Q864" s="827">
        <v>1</v>
      </c>
      <c r="R864" s="822">
        <v>4</v>
      </c>
      <c r="S864" s="827">
        <v>1</v>
      </c>
      <c r="T864" s="826">
        <v>1</v>
      </c>
      <c r="U864" s="828">
        <v>1</v>
      </c>
    </row>
    <row r="865" spans="1:21" ht="14.45" customHeight="1" x14ac:dyDescent="0.2">
      <c r="A865" s="821">
        <v>7</v>
      </c>
      <c r="B865" s="822" t="s">
        <v>2407</v>
      </c>
      <c r="C865" s="822" t="s">
        <v>2413</v>
      </c>
      <c r="D865" s="823" t="s">
        <v>3782</v>
      </c>
      <c r="E865" s="824" t="s">
        <v>2432</v>
      </c>
      <c r="F865" s="822" t="s">
        <v>2408</v>
      </c>
      <c r="G865" s="822" t="s">
        <v>3205</v>
      </c>
      <c r="H865" s="822" t="s">
        <v>329</v>
      </c>
      <c r="I865" s="822" t="s">
        <v>3504</v>
      </c>
      <c r="J865" s="822" t="s">
        <v>3505</v>
      </c>
      <c r="K865" s="822" t="s">
        <v>3506</v>
      </c>
      <c r="L865" s="825">
        <v>320.55</v>
      </c>
      <c r="M865" s="825">
        <v>641.1</v>
      </c>
      <c r="N865" s="822">
        <v>2</v>
      </c>
      <c r="O865" s="826">
        <v>2</v>
      </c>
      <c r="P865" s="825">
        <v>320.55</v>
      </c>
      <c r="Q865" s="827">
        <v>0.5</v>
      </c>
      <c r="R865" s="822">
        <v>1</v>
      </c>
      <c r="S865" s="827">
        <v>0.5</v>
      </c>
      <c r="T865" s="826">
        <v>1</v>
      </c>
      <c r="U865" s="828">
        <v>0.5</v>
      </c>
    </row>
    <row r="866" spans="1:21" ht="14.45" customHeight="1" x14ac:dyDescent="0.2">
      <c r="A866" s="821">
        <v>7</v>
      </c>
      <c r="B866" s="822" t="s">
        <v>2407</v>
      </c>
      <c r="C866" s="822" t="s">
        <v>2413</v>
      </c>
      <c r="D866" s="823" t="s">
        <v>3782</v>
      </c>
      <c r="E866" s="824" t="s">
        <v>2432</v>
      </c>
      <c r="F866" s="822" t="s">
        <v>2408</v>
      </c>
      <c r="G866" s="822" t="s">
        <v>3205</v>
      </c>
      <c r="H866" s="822" t="s">
        <v>329</v>
      </c>
      <c r="I866" s="822" t="s">
        <v>3213</v>
      </c>
      <c r="J866" s="822" t="s">
        <v>3214</v>
      </c>
      <c r="K866" s="822" t="s">
        <v>3215</v>
      </c>
      <c r="L866" s="825">
        <v>100.17</v>
      </c>
      <c r="M866" s="825">
        <v>300.51</v>
      </c>
      <c r="N866" s="822">
        <v>3</v>
      </c>
      <c r="O866" s="826">
        <v>1.5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7</v>
      </c>
      <c r="B867" s="822" t="s">
        <v>2407</v>
      </c>
      <c r="C867" s="822" t="s">
        <v>2413</v>
      </c>
      <c r="D867" s="823" t="s">
        <v>3782</v>
      </c>
      <c r="E867" s="824" t="s">
        <v>2432</v>
      </c>
      <c r="F867" s="822" t="s">
        <v>2408</v>
      </c>
      <c r="G867" s="822" t="s">
        <v>3205</v>
      </c>
      <c r="H867" s="822" t="s">
        <v>329</v>
      </c>
      <c r="I867" s="822" t="s">
        <v>3507</v>
      </c>
      <c r="J867" s="822" t="s">
        <v>1887</v>
      </c>
      <c r="K867" s="822" t="s">
        <v>3506</v>
      </c>
      <c r="L867" s="825">
        <v>320.55</v>
      </c>
      <c r="M867" s="825">
        <v>320.55</v>
      </c>
      <c r="N867" s="822">
        <v>1</v>
      </c>
      <c r="O867" s="826">
        <v>1</v>
      </c>
      <c r="P867" s="825">
        <v>320.55</v>
      </c>
      <c r="Q867" s="827">
        <v>1</v>
      </c>
      <c r="R867" s="822">
        <v>1</v>
      </c>
      <c r="S867" s="827">
        <v>1</v>
      </c>
      <c r="T867" s="826">
        <v>1</v>
      </c>
      <c r="U867" s="828">
        <v>1</v>
      </c>
    </row>
    <row r="868" spans="1:21" ht="14.45" customHeight="1" x14ac:dyDescent="0.2">
      <c r="A868" s="821">
        <v>7</v>
      </c>
      <c r="B868" s="822" t="s">
        <v>2407</v>
      </c>
      <c r="C868" s="822" t="s">
        <v>2413</v>
      </c>
      <c r="D868" s="823" t="s">
        <v>3782</v>
      </c>
      <c r="E868" s="824" t="s">
        <v>2432</v>
      </c>
      <c r="F868" s="822" t="s">
        <v>2408</v>
      </c>
      <c r="G868" s="822" t="s">
        <v>3205</v>
      </c>
      <c r="H868" s="822" t="s">
        <v>329</v>
      </c>
      <c r="I868" s="822" t="s">
        <v>3372</v>
      </c>
      <c r="J868" s="822" t="s">
        <v>3373</v>
      </c>
      <c r="K868" s="822" t="s">
        <v>2862</v>
      </c>
      <c r="L868" s="825">
        <v>166.96</v>
      </c>
      <c r="M868" s="825">
        <v>333.92</v>
      </c>
      <c r="N868" s="822">
        <v>2</v>
      </c>
      <c r="O868" s="826">
        <v>1</v>
      </c>
      <c r="P868" s="825">
        <v>333.92</v>
      </c>
      <c r="Q868" s="827">
        <v>1</v>
      </c>
      <c r="R868" s="822">
        <v>2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7</v>
      </c>
      <c r="B869" s="822" t="s">
        <v>2407</v>
      </c>
      <c r="C869" s="822" t="s">
        <v>2413</v>
      </c>
      <c r="D869" s="823" t="s">
        <v>3782</v>
      </c>
      <c r="E869" s="824" t="s">
        <v>2432</v>
      </c>
      <c r="F869" s="822" t="s">
        <v>2408</v>
      </c>
      <c r="G869" s="822" t="s">
        <v>3205</v>
      </c>
      <c r="H869" s="822" t="s">
        <v>329</v>
      </c>
      <c r="I869" s="822" t="s">
        <v>3508</v>
      </c>
      <c r="J869" s="822" t="s">
        <v>3214</v>
      </c>
      <c r="K869" s="822" t="s">
        <v>3509</v>
      </c>
      <c r="L869" s="825">
        <v>200.34</v>
      </c>
      <c r="M869" s="825">
        <v>2003.4</v>
      </c>
      <c r="N869" s="822">
        <v>10</v>
      </c>
      <c r="O869" s="826">
        <v>1.5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7</v>
      </c>
      <c r="B870" s="822" t="s">
        <v>2407</v>
      </c>
      <c r="C870" s="822" t="s">
        <v>2413</v>
      </c>
      <c r="D870" s="823" t="s">
        <v>3782</v>
      </c>
      <c r="E870" s="824" t="s">
        <v>2432</v>
      </c>
      <c r="F870" s="822" t="s">
        <v>2408</v>
      </c>
      <c r="G870" s="822" t="s">
        <v>3205</v>
      </c>
      <c r="H870" s="822" t="s">
        <v>329</v>
      </c>
      <c r="I870" s="822" t="s">
        <v>3219</v>
      </c>
      <c r="J870" s="822" t="s">
        <v>3214</v>
      </c>
      <c r="K870" s="822" t="s">
        <v>3220</v>
      </c>
      <c r="L870" s="825">
        <v>150.26</v>
      </c>
      <c r="M870" s="825">
        <v>450.78</v>
      </c>
      <c r="N870" s="822">
        <v>3</v>
      </c>
      <c r="O870" s="826">
        <v>0.5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7</v>
      </c>
      <c r="B871" s="822" t="s">
        <v>2407</v>
      </c>
      <c r="C871" s="822" t="s">
        <v>2413</v>
      </c>
      <c r="D871" s="823" t="s">
        <v>3782</v>
      </c>
      <c r="E871" s="824" t="s">
        <v>2432</v>
      </c>
      <c r="F871" s="822" t="s">
        <v>2408</v>
      </c>
      <c r="G871" s="822" t="s">
        <v>3205</v>
      </c>
      <c r="H871" s="822" t="s">
        <v>329</v>
      </c>
      <c r="I871" s="822" t="s">
        <v>3510</v>
      </c>
      <c r="J871" s="822" t="s">
        <v>1887</v>
      </c>
      <c r="K871" s="822" t="s">
        <v>1896</v>
      </c>
      <c r="L871" s="825">
        <v>47.35</v>
      </c>
      <c r="M871" s="825">
        <v>378.8</v>
      </c>
      <c r="N871" s="822">
        <v>8</v>
      </c>
      <c r="O871" s="826">
        <v>2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7</v>
      </c>
      <c r="B872" s="822" t="s">
        <v>2407</v>
      </c>
      <c r="C872" s="822" t="s">
        <v>2413</v>
      </c>
      <c r="D872" s="823" t="s">
        <v>3782</v>
      </c>
      <c r="E872" s="824" t="s">
        <v>2432</v>
      </c>
      <c r="F872" s="822" t="s">
        <v>2408</v>
      </c>
      <c r="G872" s="822" t="s">
        <v>3205</v>
      </c>
      <c r="H872" s="822" t="s">
        <v>329</v>
      </c>
      <c r="I872" s="822" t="s">
        <v>3221</v>
      </c>
      <c r="J872" s="822" t="s">
        <v>3222</v>
      </c>
      <c r="K872" s="822" t="s">
        <v>3208</v>
      </c>
      <c r="L872" s="825">
        <v>150.26</v>
      </c>
      <c r="M872" s="825">
        <v>4958.58</v>
      </c>
      <c r="N872" s="822">
        <v>33</v>
      </c>
      <c r="O872" s="826">
        <v>6</v>
      </c>
      <c r="P872" s="825">
        <v>2854.94</v>
      </c>
      <c r="Q872" s="827">
        <v>0.5757575757575758</v>
      </c>
      <c r="R872" s="822">
        <v>19</v>
      </c>
      <c r="S872" s="827">
        <v>0.5757575757575758</v>
      </c>
      <c r="T872" s="826">
        <v>4.5</v>
      </c>
      <c r="U872" s="828">
        <v>0.75</v>
      </c>
    </row>
    <row r="873" spans="1:21" ht="14.45" customHeight="1" x14ac:dyDescent="0.2">
      <c r="A873" s="821">
        <v>7</v>
      </c>
      <c r="B873" s="822" t="s">
        <v>2407</v>
      </c>
      <c r="C873" s="822" t="s">
        <v>2413</v>
      </c>
      <c r="D873" s="823" t="s">
        <v>3782</v>
      </c>
      <c r="E873" s="824" t="s">
        <v>2432</v>
      </c>
      <c r="F873" s="822" t="s">
        <v>2408</v>
      </c>
      <c r="G873" s="822" t="s">
        <v>3205</v>
      </c>
      <c r="H873" s="822" t="s">
        <v>329</v>
      </c>
      <c r="I873" s="822" t="s">
        <v>3223</v>
      </c>
      <c r="J873" s="822" t="s">
        <v>3222</v>
      </c>
      <c r="K873" s="822" t="s">
        <v>2862</v>
      </c>
      <c r="L873" s="825">
        <v>166.96</v>
      </c>
      <c r="M873" s="825">
        <v>667.84</v>
      </c>
      <c r="N873" s="822">
        <v>4</v>
      </c>
      <c r="O873" s="826">
        <v>1.5</v>
      </c>
      <c r="P873" s="825">
        <v>333.92</v>
      </c>
      <c r="Q873" s="827">
        <v>0.5</v>
      </c>
      <c r="R873" s="822">
        <v>2</v>
      </c>
      <c r="S873" s="827">
        <v>0.5</v>
      </c>
      <c r="T873" s="826">
        <v>1</v>
      </c>
      <c r="U873" s="828">
        <v>0.66666666666666663</v>
      </c>
    </row>
    <row r="874" spans="1:21" ht="14.45" customHeight="1" x14ac:dyDescent="0.2">
      <c r="A874" s="821">
        <v>7</v>
      </c>
      <c r="B874" s="822" t="s">
        <v>2407</v>
      </c>
      <c r="C874" s="822" t="s">
        <v>2413</v>
      </c>
      <c r="D874" s="823" t="s">
        <v>3782</v>
      </c>
      <c r="E874" s="824" t="s">
        <v>2432</v>
      </c>
      <c r="F874" s="822" t="s">
        <v>2408</v>
      </c>
      <c r="G874" s="822" t="s">
        <v>3205</v>
      </c>
      <c r="H874" s="822" t="s">
        <v>329</v>
      </c>
      <c r="I874" s="822" t="s">
        <v>3224</v>
      </c>
      <c r="J874" s="822" t="s">
        <v>3222</v>
      </c>
      <c r="K874" s="822" t="s">
        <v>1562</v>
      </c>
      <c r="L874" s="825">
        <v>200.34</v>
      </c>
      <c r="M874" s="825">
        <v>1803.06</v>
      </c>
      <c r="N874" s="822">
        <v>9</v>
      </c>
      <c r="O874" s="826">
        <v>1.5</v>
      </c>
      <c r="P874" s="825">
        <v>601.02</v>
      </c>
      <c r="Q874" s="827">
        <v>0.33333333333333331</v>
      </c>
      <c r="R874" s="822">
        <v>3</v>
      </c>
      <c r="S874" s="827">
        <v>0.33333333333333331</v>
      </c>
      <c r="T874" s="826">
        <v>1</v>
      </c>
      <c r="U874" s="828">
        <v>0.66666666666666663</v>
      </c>
    </row>
    <row r="875" spans="1:21" ht="14.45" customHeight="1" x14ac:dyDescent="0.2">
      <c r="A875" s="821">
        <v>7</v>
      </c>
      <c r="B875" s="822" t="s">
        <v>2407</v>
      </c>
      <c r="C875" s="822" t="s">
        <v>2413</v>
      </c>
      <c r="D875" s="823" t="s">
        <v>3782</v>
      </c>
      <c r="E875" s="824" t="s">
        <v>2432</v>
      </c>
      <c r="F875" s="822" t="s">
        <v>2408</v>
      </c>
      <c r="G875" s="822" t="s">
        <v>3205</v>
      </c>
      <c r="H875" s="822" t="s">
        <v>329</v>
      </c>
      <c r="I875" s="822" t="s">
        <v>3225</v>
      </c>
      <c r="J875" s="822" t="s">
        <v>3222</v>
      </c>
      <c r="K875" s="822" t="s">
        <v>2281</v>
      </c>
      <c r="L875" s="825">
        <v>100.17</v>
      </c>
      <c r="M875" s="825">
        <v>1702.89</v>
      </c>
      <c r="N875" s="822">
        <v>17</v>
      </c>
      <c r="O875" s="826">
        <v>3.5</v>
      </c>
      <c r="P875" s="825">
        <v>400.68</v>
      </c>
      <c r="Q875" s="827">
        <v>0.23529411764705882</v>
      </c>
      <c r="R875" s="822">
        <v>4</v>
      </c>
      <c r="S875" s="827">
        <v>0.23529411764705882</v>
      </c>
      <c r="T875" s="826">
        <v>1</v>
      </c>
      <c r="U875" s="828">
        <v>0.2857142857142857</v>
      </c>
    </row>
    <row r="876" spans="1:21" ht="14.45" customHeight="1" x14ac:dyDescent="0.2">
      <c r="A876" s="821">
        <v>7</v>
      </c>
      <c r="B876" s="822" t="s">
        <v>2407</v>
      </c>
      <c r="C876" s="822" t="s">
        <v>2413</v>
      </c>
      <c r="D876" s="823" t="s">
        <v>3782</v>
      </c>
      <c r="E876" s="824" t="s">
        <v>2432</v>
      </c>
      <c r="F876" s="822" t="s">
        <v>2408</v>
      </c>
      <c r="G876" s="822" t="s">
        <v>2526</v>
      </c>
      <c r="H876" s="822" t="s">
        <v>329</v>
      </c>
      <c r="I876" s="822" t="s">
        <v>3511</v>
      </c>
      <c r="J876" s="822" t="s">
        <v>2629</v>
      </c>
      <c r="K876" s="822" t="s">
        <v>3512</v>
      </c>
      <c r="L876" s="825">
        <v>477.11</v>
      </c>
      <c r="M876" s="825">
        <v>1908.44</v>
      </c>
      <c r="N876" s="822">
        <v>4</v>
      </c>
      <c r="O876" s="826">
        <v>2.5</v>
      </c>
      <c r="P876" s="825">
        <v>477.11</v>
      </c>
      <c r="Q876" s="827">
        <v>0.25</v>
      </c>
      <c r="R876" s="822">
        <v>1</v>
      </c>
      <c r="S876" s="827">
        <v>0.25</v>
      </c>
      <c r="T876" s="826">
        <v>1</v>
      </c>
      <c r="U876" s="828">
        <v>0.4</v>
      </c>
    </row>
    <row r="877" spans="1:21" ht="14.45" customHeight="1" x14ac:dyDescent="0.2">
      <c r="A877" s="821">
        <v>7</v>
      </c>
      <c r="B877" s="822" t="s">
        <v>2407</v>
      </c>
      <c r="C877" s="822" t="s">
        <v>2413</v>
      </c>
      <c r="D877" s="823" t="s">
        <v>3782</v>
      </c>
      <c r="E877" s="824" t="s">
        <v>2432</v>
      </c>
      <c r="F877" s="822" t="s">
        <v>2408</v>
      </c>
      <c r="G877" s="822" t="s">
        <v>3228</v>
      </c>
      <c r="H877" s="822" t="s">
        <v>673</v>
      </c>
      <c r="I877" s="822" t="s">
        <v>3229</v>
      </c>
      <c r="J877" s="822" t="s">
        <v>2372</v>
      </c>
      <c r="K877" s="822" t="s">
        <v>3230</v>
      </c>
      <c r="L877" s="825">
        <v>80.53</v>
      </c>
      <c r="M877" s="825">
        <v>483.18</v>
      </c>
      <c r="N877" s="822">
        <v>6</v>
      </c>
      <c r="O877" s="826">
        <v>1.5</v>
      </c>
      <c r="P877" s="825">
        <v>483.18</v>
      </c>
      <c r="Q877" s="827">
        <v>1</v>
      </c>
      <c r="R877" s="822">
        <v>6</v>
      </c>
      <c r="S877" s="827">
        <v>1</v>
      </c>
      <c r="T877" s="826">
        <v>1.5</v>
      </c>
      <c r="U877" s="828">
        <v>1</v>
      </c>
    </row>
    <row r="878" spans="1:21" ht="14.45" customHeight="1" x14ac:dyDescent="0.2">
      <c r="A878" s="821">
        <v>7</v>
      </c>
      <c r="B878" s="822" t="s">
        <v>2407</v>
      </c>
      <c r="C878" s="822" t="s">
        <v>2413</v>
      </c>
      <c r="D878" s="823" t="s">
        <v>3782</v>
      </c>
      <c r="E878" s="824" t="s">
        <v>2432</v>
      </c>
      <c r="F878" s="822" t="s">
        <v>2408</v>
      </c>
      <c r="G878" s="822" t="s">
        <v>3228</v>
      </c>
      <c r="H878" s="822" t="s">
        <v>329</v>
      </c>
      <c r="I878" s="822" t="s">
        <v>3231</v>
      </c>
      <c r="J878" s="822" t="s">
        <v>2372</v>
      </c>
      <c r="K878" s="822" t="s">
        <v>1780</v>
      </c>
      <c r="L878" s="825">
        <v>400.17</v>
      </c>
      <c r="M878" s="825">
        <v>1600.68</v>
      </c>
      <c r="N878" s="822">
        <v>4</v>
      </c>
      <c r="O878" s="826">
        <v>2</v>
      </c>
      <c r="P878" s="825">
        <v>1200.51</v>
      </c>
      <c r="Q878" s="827">
        <v>0.75</v>
      </c>
      <c r="R878" s="822">
        <v>3</v>
      </c>
      <c r="S878" s="827">
        <v>0.75</v>
      </c>
      <c r="T878" s="826">
        <v>1.5</v>
      </c>
      <c r="U878" s="828">
        <v>0.75</v>
      </c>
    </row>
    <row r="879" spans="1:21" ht="14.45" customHeight="1" x14ac:dyDescent="0.2">
      <c r="A879" s="821">
        <v>7</v>
      </c>
      <c r="B879" s="822" t="s">
        <v>2407</v>
      </c>
      <c r="C879" s="822" t="s">
        <v>2413</v>
      </c>
      <c r="D879" s="823" t="s">
        <v>3782</v>
      </c>
      <c r="E879" s="824" t="s">
        <v>2432</v>
      </c>
      <c r="F879" s="822" t="s">
        <v>2408</v>
      </c>
      <c r="G879" s="822" t="s">
        <v>3228</v>
      </c>
      <c r="H879" s="822" t="s">
        <v>329</v>
      </c>
      <c r="I879" s="822" t="s">
        <v>3232</v>
      </c>
      <c r="J879" s="822" t="s">
        <v>2372</v>
      </c>
      <c r="K879" s="822" t="s">
        <v>3233</v>
      </c>
      <c r="L879" s="825">
        <v>533.42999999999995</v>
      </c>
      <c r="M879" s="825">
        <v>1066.8599999999999</v>
      </c>
      <c r="N879" s="822">
        <v>2</v>
      </c>
      <c r="O879" s="826">
        <v>1</v>
      </c>
      <c r="P879" s="825">
        <v>533.42999999999995</v>
      </c>
      <c r="Q879" s="827">
        <v>0.5</v>
      </c>
      <c r="R879" s="822">
        <v>1</v>
      </c>
      <c r="S879" s="827">
        <v>0.5</v>
      </c>
      <c r="T879" s="826">
        <v>0.5</v>
      </c>
      <c r="U879" s="828">
        <v>0.5</v>
      </c>
    </row>
    <row r="880" spans="1:21" ht="14.45" customHeight="1" x14ac:dyDescent="0.2">
      <c r="A880" s="821">
        <v>7</v>
      </c>
      <c r="B880" s="822" t="s">
        <v>2407</v>
      </c>
      <c r="C880" s="822" t="s">
        <v>2413</v>
      </c>
      <c r="D880" s="823" t="s">
        <v>3782</v>
      </c>
      <c r="E880" s="824" t="s">
        <v>2432</v>
      </c>
      <c r="F880" s="822" t="s">
        <v>2408</v>
      </c>
      <c r="G880" s="822" t="s">
        <v>3228</v>
      </c>
      <c r="H880" s="822" t="s">
        <v>673</v>
      </c>
      <c r="I880" s="822" t="s">
        <v>3234</v>
      </c>
      <c r="J880" s="822" t="s">
        <v>2372</v>
      </c>
      <c r="K880" s="822" t="s">
        <v>3233</v>
      </c>
      <c r="L880" s="825">
        <v>533.42999999999995</v>
      </c>
      <c r="M880" s="825">
        <v>533.42999999999995</v>
      </c>
      <c r="N880" s="822">
        <v>1</v>
      </c>
      <c r="O880" s="826">
        <v>1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7</v>
      </c>
      <c r="B881" s="822" t="s">
        <v>2407</v>
      </c>
      <c r="C881" s="822" t="s">
        <v>2413</v>
      </c>
      <c r="D881" s="823" t="s">
        <v>3782</v>
      </c>
      <c r="E881" s="824" t="s">
        <v>2432</v>
      </c>
      <c r="F881" s="822" t="s">
        <v>2408</v>
      </c>
      <c r="G881" s="822" t="s">
        <v>3228</v>
      </c>
      <c r="H881" s="822" t="s">
        <v>673</v>
      </c>
      <c r="I881" s="822" t="s">
        <v>2373</v>
      </c>
      <c r="J881" s="822" t="s">
        <v>2372</v>
      </c>
      <c r="K881" s="822" t="s">
        <v>1780</v>
      </c>
      <c r="L881" s="825">
        <v>400.17</v>
      </c>
      <c r="M881" s="825">
        <v>1200.51</v>
      </c>
      <c r="N881" s="822">
        <v>3</v>
      </c>
      <c r="O881" s="826">
        <v>3</v>
      </c>
      <c r="P881" s="825">
        <v>400.17</v>
      </c>
      <c r="Q881" s="827">
        <v>0.33333333333333337</v>
      </c>
      <c r="R881" s="822">
        <v>1</v>
      </c>
      <c r="S881" s="827">
        <v>0.33333333333333331</v>
      </c>
      <c r="T881" s="826">
        <v>1</v>
      </c>
      <c r="U881" s="828">
        <v>0.33333333333333331</v>
      </c>
    </row>
    <row r="882" spans="1:21" ht="14.45" customHeight="1" x14ac:dyDescent="0.2">
      <c r="A882" s="821">
        <v>7</v>
      </c>
      <c r="B882" s="822" t="s">
        <v>2407</v>
      </c>
      <c r="C882" s="822" t="s">
        <v>2413</v>
      </c>
      <c r="D882" s="823" t="s">
        <v>3782</v>
      </c>
      <c r="E882" s="824" t="s">
        <v>2432</v>
      </c>
      <c r="F882" s="822" t="s">
        <v>2408</v>
      </c>
      <c r="G882" s="822" t="s">
        <v>2530</v>
      </c>
      <c r="H882" s="822" t="s">
        <v>673</v>
      </c>
      <c r="I882" s="822" t="s">
        <v>2230</v>
      </c>
      <c r="J882" s="822" t="s">
        <v>1322</v>
      </c>
      <c r="K882" s="822" t="s">
        <v>2231</v>
      </c>
      <c r="L882" s="825">
        <v>0</v>
      </c>
      <c r="M882" s="825">
        <v>0</v>
      </c>
      <c r="N882" s="822">
        <v>15</v>
      </c>
      <c r="O882" s="826">
        <v>7</v>
      </c>
      <c r="P882" s="825">
        <v>0</v>
      </c>
      <c r="Q882" s="827"/>
      <c r="R882" s="822">
        <v>14</v>
      </c>
      <c r="S882" s="827">
        <v>0.93333333333333335</v>
      </c>
      <c r="T882" s="826">
        <v>6</v>
      </c>
      <c r="U882" s="828">
        <v>0.8571428571428571</v>
      </c>
    </row>
    <row r="883" spans="1:21" ht="14.45" customHeight="1" x14ac:dyDescent="0.2">
      <c r="A883" s="821">
        <v>7</v>
      </c>
      <c r="B883" s="822" t="s">
        <v>2407</v>
      </c>
      <c r="C883" s="822" t="s">
        <v>2413</v>
      </c>
      <c r="D883" s="823" t="s">
        <v>3782</v>
      </c>
      <c r="E883" s="824" t="s">
        <v>2432</v>
      </c>
      <c r="F883" s="822" t="s">
        <v>2408</v>
      </c>
      <c r="G883" s="822" t="s">
        <v>2636</v>
      </c>
      <c r="H883" s="822" t="s">
        <v>329</v>
      </c>
      <c r="I883" s="822" t="s">
        <v>2637</v>
      </c>
      <c r="J883" s="822" t="s">
        <v>2638</v>
      </c>
      <c r="K883" s="822" t="s">
        <v>2639</v>
      </c>
      <c r="L883" s="825">
        <v>0</v>
      </c>
      <c r="M883" s="825">
        <v>0</v>
      </c>
      <c r="N883" s="822">
        <v>2</v>
      </c>
      <c r="O883" s="826">
        <v>2</v>
      </c>
      <c r="P883" s="825"/>
      <c r="Q883" s="827"/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7</v>
      </c>
      <c r="B884" s="822" t="s">
        <v>2407</v>
      </c>
      <c r="C884" s="822" t="s">
        <v>2413</v>
      </c>
      <c r="D884" s="823" t="s">
        <v>3782</v>
      </c>
      <c r="E884" s="824" t="s">
        <v>2432</v>
      </c>
      <c r="F884" s="822" t="s">
        <v>2408</v>
      </c>
      <c r="G884" s="822" t="s">
        <v>2640</v>
      </c>
      <c r="H884" s="822" t="s">
        <v>329</v>
      </c>
      <c r="I884" s="822" t="s">
        <v>3236</v>
      </c>
      <c r="J884" s="822" t="s">
        <v>2642</v>
      </c>
      <c r="K884" s="822" t="s">
        <v>3237</v>
      </c>
      <c r="L884" s="825">
        <v>99.94</v>
      </c>
      <c r="M884" s="825">
        <v>199.88</v>
      </c>
      <c r="N884" s="822">
        <v>2</v>
      </c>
      <c r="O884" s="826">
        <v>1</v>
      </c>
      <c r="P884" s="825">
        <v>199.88</v>
      </c>
      <c r="Q884" s="827">
        <v>1</v>
      </c>
      <c r="R884" s="822">
        <v>2</v>
      </c>
      <c r="S884" s="827">
        <v>1</v>
      </c>
      <c r="T884" s="826">
        <v>1</v>
      </c>
      <c r="U884" s="828">
        <v>1</v>
      </c>
    </row>
    <row r="885" spans="1:21" ht="14.45" customHeight="1" x14ac:dyDescent="0.2">
      <c r="A885" s="821">
        <v>7</v>
      </c>
      <c r="B885" s="822" t="s">
        <v>2407</v>
      </c>
      <c r="C885" s="822" t="s">
        <v>2413</v>
      </c>
      <c r="D885" s="823" t="s">
        <v>3782</v>
      </c>
      <c r="E885" s="824" t="s">
        <v>2432</v>
      </c>
      <c r="F885" s="822" t="s">
        <v>2408</v>
      </c>
      <c r="G885" s="822" t="s">
        <v>2640</v>
      </c>
      <c r="H885" s="822" t="s">
        <v>329</v>
      </c>
      <c r="I885" s="822" t="s">
        <v>2641</v>
      </c>
      <c r="J885" s="822" t="s">
        <v>2642</v>
      </c>
      <c r="K885" s="822" t="s">
        <v>2643</v>
      </c>
      <c r="L885" s="825">
        <v>299.83999999999997</v>
      </c>
      <c r="M885" s="825">
        <v>34781.44000000001</v>
      </c>
      <c r="N885" s="822">
        <v>116</v>
      </c>
      <c r="O885" s="826">
        <v>34.5</v>
      </c>
      <c r="P885" s="825">
        <v>19789.440000000006</v>
      </c>
      <c r="Q885" s="827">
        <v>0.56896551724137934</v>
      </c>
      <c r="R885" s="822">
        <v>66</v>
      </c>
      <c r="S885" s="827">
        <v>0.56896551724137934</v>
      </c>
      <c r="T885" s="826">
        <v>19.5</v>
      </c>
      <c r="U885" s="828">
        <v>0.56521739130434778</v>
      </c>
    </row>
    <row r="886" spans="1:21" ht="14.45" customHeight="1" x14ac:dyDescent="0.2">
      <c r="A886" s="821">
        <v>7</v>
      </c>
      <c r="B886" s="822" t="s">
        <v>2407</v>
      </c>
      <c r="C886" s="822" t="s">
        <v>2413</v>
      </c>
      <c r="D886" s="823" t="s">
        <v>3782</v>
      </c>
      <c r="E886" s="824" t="s">
        <v>2432</v>
      </c>
      <c r="F886" s="822" t="s">
        <v>2408</v>
      </c>
      <c r="G886" s="822" t="s">
        <v>2640</v>
      </c>
      <c r="H886" s="822" t="s">
        <v>329</v>
      </c>
      <c r="I886" s="822" t="s">
        <v>3238</v>
      </c>
      <c r="J886" s="822" t="s">
        <v>3239</v>
      </c>
      <c r="K886" s="822" t="s">
        <v>3240</v>
      </c>
      <c r="L886" s="825">
        <v>50.32</v>
      </c>
      <c r="M886" s="825">
        <v>100.64</v>
      </c>
      <c r="N886" s="822">
        <v>2</v>
      </c>
      <c r="O886" s="826">
        <v>0.5</v>
      </c>
      <c r="P886" s="825">
        <v>100.64</v>
      </c>
      <c r="Q886" s="827">
        <v>1</v>
      </c>
      <c r="R886" s="822">
        <v>2</v>
      </c>
      <c r="S886" s="827">
        <v>1</v>
      </c>
      <c r="T886" s="826">
        <v>0.5</v>
      </c>
      <c r="U886" s="828">
        <v>1</v>
      </c>
    </row>
    <row r="887" spans="1:21" ht="14.45" customHeight="1" x14ac:dyDescent="0.2">
      <c r="A887" s="821">
        <v>7</v>
      </c>
      <c r="B887" s="822" t="s">
        <v>2407</v>
      </c>
      <c r="C887" s="822" t="s">
        <v>2413</v>
      </c>
      <c r="D887" s="823" t="s">
        <v>3782</v>
      </c>
      <c r="E887" s="824" t="s">
        <v>2432</v>
      </c>
      <c r="F887" s="822" t="s">
        <v>2408</v>
      </c>
      <c r="G887" s="822" t="s">
        <v>2640</v>
      </c>
      <c r="H887" s="822" t="s">
        <v>329</v>
      </c>
      <c r="I887" s="822" t="s">
        <v>3513</v>
      </c>
      <c r="J887" s="822" t="s">
        <v>2642</v>
      </c>
      <c r="K887" s="822" t="s">
        <v>3514</v>
      </c>
      <c r="L887" s="825">
        <v>150.94</v>
      </c>
      <c r="M887" s="825">
        <v>150.94</v>
      </c>
      <c r="N887" s="822">
        <v>1</v>
      </c>
      <c r="O887" s="826">
        <v>1</v>
      </c>
      <c r="P887" s="825">
        <v>150.94</v>
      </c>
      <c r="Q887" s="827">
        <v>1</v>
      </c>
      <c r="R887" s="822">
        <v>1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7</v>
      </c>
      <c r="B888" s="822" t="s">
        <v>2407</v>
      </c>
      <c r="C888" s="822" t="s">
        <v>2413</v>
      </c>
      <c r="D888" s="823" t="s">
        <v>3782</v>
      </c>
      <c r="E888" s="824" t="s">
        <v>2432</v>
      </c>
      <c r="F888" s="822" t="s">
        <v>2408</v>
      </c>
      <c r="G888" s="822" t="s">
        <v>2640</v>
      </c>
      <c r="H888" s="822" t="s">
        <v>329</v>
      </c>
      <c r="I888" s="822" t="s">
        <v>3241</v>
      </c>
      <c r="J888" s="822" t="s">
        <v>3242</v>
      </c>
      <c r="K888" s="822" t="s">
        <v>3243</v>
      </c>
      <c r="L888" s="825">
        <v>99.94</v>
      </c>
      <c r="M888" s="825">
        <v>2798.3199999999997</v>
      </c>
      <c r="N888" s="822">
        <v>28</v>
      </c>
      <c r="O888" s="826">
        <v>5.5</v>
      </c>
      <c r="P888" s="825">
        <v>999.39999999999986</v>
      </c>
      <c r="Q888" s="827">
        <v>0.35714285714285715</v>
      </c>
      <c r="R888" s="822">
        <v>10</v>
      </c>
      <c r="S888" s="827">
        <v>0.35714285714285715</v>
      </c>
      <c r="T888" s="826">
        <v>2</v>
      </c>
      <c r="U888" s="828">
        <v>0.36363636363636365</v>
      </c>
    </row>
    <row r="889" spans="1:21" ht="14.45" customHeight="1" x14ac:dyDescent="0.2">
      <c r="A889" s="821">
        <v>7</v>
      </c>
      <c r="B889" s="822" t="s">
        <v>2407</v>
      </c>
      <c r="C889" s="822" t="s">
        <v>2413</v>
      </c>
      <c r="D889" s="823" t="s">
        <v>3782</v>
      </c>
      <c r="E889" s="824" t="s">
        <v>2432</v>
      </c>
      <c r="F889" s="822" t="s">
        <v>2408</v>
      </c>
      <c r="G889" s="822" t="s">
        <v>2640</v>
      </c>
      <c r="H889" s="822" t="s">
        <v>329</v>
      </c>
      <c r="I889" s="822" t="s">
        <v>2879</v>
      </c>
      <c r="J889" s="822" t="s">
        <v>1312</v>
      </c>
      <c r="K889" s="822" t="s">
        <v>2880</v>
      </c>
      <c r="L889" s="825">
        <v>50.32</v>
      </c>
      <c r="M889" s="825">
        <v>4428.16</v>
      </c>
      <c r="N889" s="822">
        <v>88</v>
      </c>
      <c r="O889" s="826">
        <v>19</v>
      </c>
      <c r="P889" s="825">
        <v>2264.4</v>
      </c>
      <c r="Q889" s="827">
        <v>0.51136363636363635</v>
      </c>
      <c r="R889" s="822">
        <v>45</v>
      </c>
      <c r="S889" s="827">
        <v>0.51136363636363635</v>
      </c>
      <c r="T889" s="826">
        <v>10.5</v>
      </c>
      <c r="U889" s="828">
        <v>0.55263157894736847</v>
      </c>
    </row>
    <row r="890" spans="1:21" ht="14.45" customHeight="1" x14ac:dyDescent="0.2">
      <c r="A890" s="821">
        <v>7</v>
      </c>
      <c r="B890" s="822" t="s">
        <v>2407</v>
      </c>
      <c r="C890" s="822" t="s">
        <v>2413</v>
      </c>
      <c r="D890" s="823" t="s">
        <v>3782</v>
      </c>
      <c r="E890" s="824" t="s">
        <v>2432</v>
      </c>
      <c r="F890" s="822" t="s">
        <v>2408</v>
      </c>
      <c r="G890" s="822" t="s">
        <v>2640</v>
      </c>
      <c r="H890" s="822" t="s">
        <v>329</v>
      </c>
      <c r="I890" s="822" t="s">
        <v>3515</v>
      </c>
      <c r="J890" s="822" t="s">
        <v>3239</v>
      </c>
      <c r="K890" s="822" t="s">
        <v>3240</v>
      </c>
      <c r="L890" s="825">
        <v>50.32</v>
      </c>
      <c r="M890" s="825">
        <v>452.88</v>
      </c>
      <c r="N890" s="822">
        <v>9</v>
      </c>
      <c r="O890" s="826">
        <v>0.5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7</v>
      </c>
      <c r="B891" s="822" t="s">
        <v>2407</v>
      </c>
      <c r="C891" s="822" t="s">
        <v>2413</v>
      </c>
      <c r="D891" s="823" t="s">
        <v>3782</v>
      </c>
      <c r="E891" s="824" t="s">
        <v>2432</v>
      </c>
      <c r="F891" s="822" t="s">
        <v>2408</v>
      </c>
      <c r="G891" s="822" t="s">
        <v>2852</v>
      </c>
      <c r="H891" s="822" t="s">
        <v>329</v>
      </c>
      <c r="I891" s="822" t="s">
        <v>3246</v>
      </c>
      <c r="J891" s="822" t="s">
        <v>1772</v>
      </c>
      <c r="K891" s="822" t="s">
        <v>3247</v>
      </c>
      <c r="L891" s="825">
        <v>65.36</v>
      </c>
      <c r="M891" s="825">
        <v>3398.7199999999993</v>
      </c>
      <c r="N891" s="822">
        <v>52</v>
      </c>
      <c r="O891" s="826">
        <v>9</v>
      </c>
      <c r="P891" s="825">
        <v>1568.6399999999999</v>
      </c>
      <c r="Q891" s="827">
        <v>0.46153846153846156</v>
      </c>
      <c r="R891" s="822">
        <v>24</v>
      </c>
      <c r="S891" s="827">
        <v>0.46153846153846156</v>
      </c>
      <c r="T891" s="826">
        <v>6</v>
      </c>
      <c r="U891" s="828">
        <v>0.66666666666666663</v>
      </c>
    </row>
    <row r="892" spans="1:21" ht="14.45" customHeight="1" x14ac:dyDescent="0.2">
      <c r="A892" s="821">
        <v>7</v>
      </c>
      <c r="B892" s="822" t="s">
        <v>2407</v>
      </c>
      <c r="C892" s="822" t="s">
        <v>2413</v>
      </c>
      <c r="D892" s="823" t="s">
        <v>3782</v>
      </c>
      <c r="E892" s="824" t="s">
        <v>2432</v>
      </c>
      <c r="F892" s="822" t="s">
        <v>2408</v>
      </c>
      <c r="G892" s="822" t="s">
        <v>2852</v>
      </c>
      <c r="H892" s="822" t="s">
        <v>329</v>
      </c>
      <c r="I892" s="822" t="s">
        <v>3516</v>
      </c>
      <c r="J892" s="822" t="s">
        <v>3517</v>
      </c>
      <c r="K892" s="822" t="s">
        <v>3518</v>
      </c>
      <c r="L892" s="825">
        <v>0</v>
      </c>
      <c r="M892" s="825">
        <v>0</v>
      </c>
      <c r="N892" s="822">
        <v>5</v>
      </c>
      <c r="O892" s="826">
        <v>0.5</v>
      </c>
      <c r="P892" s="825"/>
      <c r="Q892" s="827"/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7</v>
      </c>
      <c r="B893" s="822" t="s">
        <v>2407</v>
      </c>
      <c r="C893" s="822" t="s">
        <v>2413</v>
      </c>
      <c r="D893" s="823" t="s">
        <v>3782</v>
      </c>
      <c r="E893" s="824" t="s">
        <v>2432</v>
      </c>
      <c r="F893" s="822" t="s">
        <v>2408</v>
      </c>
      <c r="G893" s="822" t="s">
        <v>3519</v>
      </c>
      <c r="H893" s="822" t="s">
        <v>329</v>
      </c>
      <c r="I893" s="822" t="s">
        <v>3520</v>
      </c>
      <c r="J893" s="822" t="s">
        <v>3521</v>
      </c>
      <c r="K893" s="822" t="s">
        <v>3522</v>
      </c>
      <c r="L893" s="825">
        <v>0</v>
      </c>
      <c r="M893" s="825">
        <v>0</v>
      </c>
      <c r="N893" s="822">
        <v>2</v>
      </c>
      <c r="O893" s="826">
        <v>0.5</v>
      </c>
      <c r="P893" s="825"/>
      <c r="Q893" s="827"/>
      <c r="R893" s="822"/>
      <c r="S893" s="827">
        <v>0</v>
      </c>
      <c r="T893" s="826"/>
      <c r="U893" s="828">
        <v>0</v>
      </c>
    </row>
    <row r="894" spans="1:21" ht="14.45" customHeight="1" x14ac:dyDescent="0.2">
      <c r="A894" s="821">
        <v>7</v>
      </c>
      <c r="B894" s="822" t="s">
        <v>2407</v>
      </c>
      <c r="C894" s="822" t="s">
        <v>2413</v>
      </c>
      <c r="D894" s="823" t="s">
        <v>3782</v>
      </c>
      <c r="E894" s="824" t="s">
        <v>2432</v>
      </c>
      <c r="F894" s="822" t="s">
        <v>2408</v>
      </c>
      <c r="G894" s="822" t="s">
        <v>3248</v>
      </c>
      <c r="H894" s="822" t="s">
        <v>329</v>
      </c>
      <c r="I894" s="822" t="s">
        <v>3249</v>
      </c>
      <c r="J894" s="822" t="s">
        <v>3250</v>
      </c>
      <c r="K894" s="822" t="s">
        <v>3251</v>
      </c>
      <c r="L894" s="825">
        <v>775.17</v>
      </c>
      <c r="M894" s="825">
        <v>3875.8499999999995</v>
      </c>
      <c r="N894" s="822">
        <v>5</v>
      </c>
      <c r="O894" s="826">
        <v>2</v>
      </c>
      <c r="P894" s="825">
        <v>1550.34</v>
      </c>
      <c r="Q894" s="827">
        <v>0.4</v>
      </c>
      <c r="R894" s="822">
        <v>2</v>
      </c>
      <c r="S894" s="827">
        <v>0.4</v>
      </c>
      <c r="T894" s="826">
        <v>1</v>
      </c>
      <c r="U894" s="828">
        <v>0.5</v>
      </c>
    </row>
    <row r="895" spans="1:21" ht="14.45" customHeight="1" x14ac:dyDescent="0.2">
      <c r="A895" s="821">
        <v>7</v>
      </c>
      <c r="B895" s="822" t="s">
        <v>2407</v>
      </c>
      <c r="C895" s="822" t="s">
        <v>2413</v>
      </c>
      <c r="D895" s="823" t="s">
        <v>3782</v>
      </c>
      <c r="E895" s="824" t="s">
        <v>2432</v>
      </c>
      <c r="F895" s="822" t="s">
        <v>2408</v>
      </c>
      <c r="G895" s="822" t="s">
        <v>3248</v>
      </c>
      <c r="H895" s="822" t="s">
        <v>329</v>
      </c>
      <c r="I895" s="822" t="s">
        <v>3252</v>
      </c>
      <c r="J895" s="822" t="s">
        <v>3250</v>
      </c>
      <c r="K895" s="822" t="s">
        <v>3253</v>
      </c>
      <c r="L895" s="825">
        <v>1391.97</v>
      </c>
      <c r="M895" s="825">
        <v>22271.52</v>
      </c>
      <c r="N895" s="822">
        <v>16</v>
      </c>
      <c r="O895" s="826">
        <v>4</v>
      </c>
      <c r="P895" s="825">
        <v>22271.52</v>
      </c>
      <c r="Q895" s="827">
        <v>1</v>
      </c>
      <c r="R895" s="822">
        <v>16</v>
      </c>
      <c r="S895" s="827">
        <v>1</v>
      </c>
      <c r="T895" s="826">
        <v>4</v>
      </c>
      <c r="U895" s="828">
        <v>1</v>
      </c>
    </row>
    <row r="896" spans="1:21" ht="14.45" customHeight="1" x14ac:dyDescent="0.2">
      <c r="A896" s="821">
        <v>7</v>
      </c>
      <c r="B896" s="822" t="s">
        <v>2407</v>
      </c>
      <c r="C896" s="822" t="s">
        <v>2413</v>
      </c>
      <c r="D896" s="823" t="s">
        <v>3782</v>
      </c>
      <c r="E896" s="824" t="s">
        <v>2432</v>
      </c>
      <c r="F896" s="822" t="s">
        <v>2408</v>
      </c>
      <c r="G896" s="822" t="s">
        <v>3248</v>
      </c>
      <c r="H896" s="822" t="s">
        <v>329</v>
      </c>
      <c r="I896" s="822" t="s">
        <v>3254</v>
      </c>
      <c r="J896" s="822" t="s">
        <v>3250</v>
      </c>
      <c r="K896" s="822" t="s">
        <v>3255</v>
      </c>
      <c r="L896" s="825">
        <v>2620.2600000000002</v>
      </c>
      <c r="M896" s="825">
        <v>7860.7800000000007</v>
      </c>
      <c r="N896" s="822">
        <v>3</v>
      </c>
      <c r="O896" s="826">
        <v>1</v>
      </c>
      <c r="P896" s="825">
        <v>7860.7800000000007</v>
      </c>
      <c r="Q896" s="827">
        <v>1</v>
      </c>
      <c r="R896" s="822">
        <v>3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7</v>
      </c>
      <c r="B897" s="822" t="s">
        <v>2407</v>
      </c>
      <c r="C897" s="822" t="s">
        <v>2413</v>
      </c>
      <c r="D897" s="823" t="s">
        <v>3782</v>
      </c>
      <c r="E897" s="824" t="s">
        <v>2432</v>
      </c>
      <c r="F897" s="822" t="s">
        <v>2408</v>
      </c>
      <c r="G897" s="822" t="s">
        <v>3256</v>
      </c>
      <c r="H897" s="822" t="s">
        <v>329</v>
      </c>
      <c r="I897" s="822" t="s">
        <v>3257</v>
      </c>
      <c r="J897" s="822" t="s">
        <v>3258</v>
      </c>
      <c r="K897" s="822" t="s">
        <v>3259</v>
      </c>
      <c r="L897" s="825">
        <v>0</v>
      </c>
      <c r="M897" s="825">
        <v>0</v>
      </c>
      <c r="N897" s="822">
        <v>4</v>
      </c>
      <c r="O897" s="826">
        <v>2</v>
      </c>
      <c r="P897" s="825">
        <v>0</v>
      </c>
      <c r="Q897" s="827"/>
      <c r="R897" s="822">
        <v>4</v>
      </c>
      <c r="S897" s="827">
        <v>1</v>
      </c>
      <c r="T897" s="826">
        <v>2</v>
      </c>
      <c r="U897" s="828">
        <v>1</v>
      </c>
    </row>
    <row r="898" spans="1:21" ht="14.45" customHeight="1" x14ac:dyDescent="0.2">
      <c r="A898" s="821">
        <v>7</v>
      </c>
      <c r="B898" s="822" t="s">
        <v>2407</v>
      </c>
      <c r="C898" s="822" t="s">
        <v>2413</v>
      </c>
      <c r="D898" s="823" t="s">
        <v>3782</v>
      </c>
      <c r="E898" s="824" t="s">
        <v>2432</v>
      </c>
      <c r="F898" s="822" t="s">
        <v>2408</v>
      </c>
      <c r="G898" s="822" t="s">
        <v>3523</v>
      </c>
      <c r="H898" s="822" t="s">
        <v>329</v>
      </c>
      <c r="I898" s="822" t="s">
        <v>3524</v>
      </c>
      <c r="J898" s="822" t="s">
        <v>3525</v>
      </c>
      <c r="K898" s="822" t="s">
        <v>3526</v>
      </c>
      <c r="L898" s="825">
        <v>79.069999999999993</v>
      </c>
      <c r="M898" s="825">
        <v>158.13999999999999</v>
      </c>
      <c r="N898" s="822">
        <v>2</v>
      </c>
      <c r="O898" s="826">
        <v>0.5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7</v>
      </c>
      <c r="B899" s="822" t="s">
        <v>2407</v>
      </c>
      <c r="C899" s="822" t="s">
        <v>2413</v>
      </c>
      <c r="D899" s="823" t="s">
        <v>3782</v>
      </c>
      <c r="E899" s="824" t="s">
        <v>2432</v>
      </c>
      <c r="F899" s="822" t="s">
        <v>2408</v>
      </c>
      <c r="G899" s="822" t="s">
        <v>2539</v>
      </c>
      <c r="H899" s="822" t="s">
        <v>329</v>
      </c>
      <c r="I899" s="822" t="s">
        <v>2540</v>
      </c>
      <c r="J899" s="822" t="s">
        <v>1089</v>
      </c>
      <c r="K899" s="822" t="s">
        <v>1090</v>
      </c>
      <c r="L899" s="825">
        <v>107.27</v>
      </c>
      <c r="M899" s="825">
        <v>214.54</v>
      </c>
      <c r="N899" s="822">
        <v>2</v>
      </c>
      <c r="O899" s="826">
        <v>1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7</v>
      </c>
      <c r="B900" s="822" t="s">
        <v>2407</v>
      </c>
      <c r="C900" s="822" t="s">
        <v>2413</v>
      </c>
      <c r="D900" s="823" t="s">
        <v>3782</v>
      </c>
      <c r="E900" s="824" t="s">
        <v>2432</v>
      </c>
      <c r="F900" s="822" t="s">
        <v>2408</v>
      </c>
      <c r="G900" s="822" t="s">
        <v>2539</v>
      </c>
      <c r="H900" s="822" t="s">
        <v>329</v>
      </c>
      <c r="I900" s="822" t="s">
        <v>2917</v>
      </c>
      <c r="J900" s="822" t="s">
        <v>1089</v>
      </c>
      <c r="K900" s="822" t="s">
        <v>1090</v>
      </c>
      <c r="L900" s="825">
        <v>121.92</v>
      </c>
      <c r="M900" s="825">
        <v>3657.6</v>
      </c>
      <c r="N900" s="822">
        <v>30</v>
      </c>
      <c r="O900" s="826">
        <v>9.5</v>
      </c>
      <c r="P900" s="825">
        <v>2926.08</v>
      </c>
      <c r="Q900" s="827">
        <v>0.8</v>
      </c>
      <c r="R900" s="822">
        <v>24</v>
      </c>
      <c r="S900" s="827">
        <v>0.8</v>
      </c>
      <c r="T900" s="826">
        <v>7</v>
      </c>
      <c r="U900" s="828">
        <v>0.73684210526315785</v>
      </c>
    </row>
    <row r="901" spans="1:21" ht="14.45" customHeight="1" x14ac:dyDescent="0.2">
      <c r="A901" s="821">
        <v>7</v>
      </c>
      <c r="B901" s="822" t="s">
        <v>2407</v>
      </c>
      <c r="C901" s="822" t="s">
        <v>2413</v>
      </c>
      <c r="D901" s="823" t="s">
        <v>3782</v>
      </c>
      <c r="E901" s="824" t="s">
        <v>2432</v>
      </c>
      <c r="F901" s="822" t="s">
        <v>2408</v>
      </c>
      <c r="G901" s="822" t="s">
        <v>2539</v>
      </c>
      <c r="H901" s="822" t="s">
        <v>329</v>
      </c>
      <c r="I901" s="822" t="s">
        <v>2917</v>
      </c>
      <c r="J901" s="822" t="s">
        <v>1089</v>
      </c>
      <c r="K901" s="822" t="s">
        <v>1090</v>
      </c>
      <c r="L901" s="825">
        <v>107.27</v>
      </c>
      <c r="M901" s="825">
        <v>107.27</v>
      </c>
      <c r="N901" s="822">
        <v>1</v>
      </c>
      <c r="O901" s="826">
        <v>1</v>
      </c>
      <c r="P901" s="825">
        <v>107.27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7</v>
      </c>
      <c r="B902" s="822" t="s">
        <v>2407</v>
      </c>
      <c r="C902" s="822" t="s">
        <v>2413</v>
      </c>
      <c r="D902" s="823" t="s">
        <v>3782</v>
      </c>
      <c r="E902" s="824" t="s">
        <v>2432</v>
      </c>
      <c r="F902" s="822" t="s">
        <v>2408</v>
      </c>
      <c r="G902" s="822" t="s">
        <v>3260</v>
      </c>
      <c r="H902" s="822" t="s">
        <v>329</v>
      </c>
      <c r="I902" s="822" t="s">
        <v>3261</v>
      </c>
      <c r="J902" s="822" t="s">
        <v>976</v>
      </c>
      <c r="K902" s="822" t="s">
        <v>3262</v>
      </c>
      <c r="L902" s="825">
        <v>0</v>
      </c>
      <c r="M902" s="825">
        <v>0</v>
      </c>
      <c r="N902" s="822">
        <v>2</v>
      </c>
      <c r="O902" s="826">
        <v>2</v>
      </c>
      <c r="P902" s="825">
        <v>0</v>
      </c>
      <c r="Q902" s="827"/>
      <c r="R902" s="822">
        <v>2</v>
      </c>
      <c r="S902" s="827">
        <v>1</v>
      </c>
      <c r="T902" s="826">
        <v>2</v>
      </c>
      <c r="U902" s="828">
        <v>1</v>
      </c>
    </row>
    <row r="903" spans="1:21" ht="14.45" customHeight="1" x14ac:dyDescent="0.2">
      <c r="A903" s="821">
        <v>7</v>
      </c>
      <c r="B903" s="822" t="s">
        <v>2407</v>
      </c>
      <c r="C903" s="822" t="s">
        <v>2413</v>
      </c>
      <c r="D903" s="823" t="s">
        <v>3782</v>
      </c>
      <c r="E903" s="824" t="s">
        <v>2432</v>
      </c>
      <c r="F903" s="822" t="s">
        <v>2408</v>
      </c>
      <c r="G903" s="822" t="s">
        <v>3263</v>
      </c>
      <c r="H903" s="822" t="s">
        <v>329</v>
      </c>
      <c r="I903" s="822" t="s">
        <v>3264</v>
      </c>
      <c r="J903" s="822" t="s">
        <v>1700</v>
      </c>
      <c r="K903" s="822" t="s">
        <v>3265</v>
      </c>
      <c r="L903" s="825">
        <v>1933.92</v>
      </c>
      <c r="M903" s="825">
        <v>3867.84</v>
      </c>
      <c r="N903" s="822">
        <v>2</v>
      </c>
      <c r="O903" s="826">
        <v>1.5</v>
      </c>
      <c r="P903" s="825">
        <v>3867.84</v>
      </c>
      <c r="Q903" s="827">
        <v>1</v>
      </c>
      <c r="R903" s="822">
        <v>2</v>
      </c>
      <c r="S903" s="827">
        <v>1</v>
      </c>
      <c r="T903" s="826">
        <v>1.5</v>
      </c>
      <c r="U903" s="828">
        <v>1</v>
      </c>
    </row>
    <row r="904" spans="1:21" ht="14.45" customHeight="1" x14ac:dyDescent="0.2">
      <c r="A904" s="821">
        <v>7</v>
      </c>
      <c r="B904" s="822" t="s">
        <v>2407</v>
      </c>
      <c r="C904" s="822" t="s">
        <v>2413</v>
      </c>
      <c r="D904" s="823" t="s">
        <v>3782</v>
      </c>
      <c r="E904" s="824" t="s">
        <v>2432</v>
      </c>
      <c r="F904" s="822" t="s">
        <v>2408</v>
      </c>
      <c r="G904" s="822" t="s">
        <v>3263</v>
      </c>
      <c r="H904" s="822" t="s">
        <v>329</v>
      </c>
      <c r="I904" s="822" t="s">
        <v>3527</v>
      </c>
      <c r="J904" s="822" t="s">
        <v>1700</v>
      </c>
      <c r="K904" s="822" t="s">
        <v>3528</v>
      </c>
      <c r="L904" s="825">
        <v>5801.76</v>
      </c>
      <c r="M904" s="825">
        <v>5801.76</v>
      </c>
      <c r="N904" s="822">
        <v>1</v>
      </c>
      <c r="O904" s="826">
        <v>1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7</v>
      </c>
      <c r="B905" s="822" t="s">
        <v>2407</v>
      </c>
      <c r="C905" s="822" t="s">
        <v>2413</v>
      </c>
      <c r="D905" s="823" t="s">
        <v>3782</v>
      </c>
      <c r="E905" s="824" t="s">
        <v>2432</v>
      </c>
      <c r="F905" s="822" t="s">
        <v>2409</v>
      </c>
      <c r="G905" s="822" t="s">
        <v>2649</v>
      </c>
      <c r="H905" s="822" t="s">
        <v>329</v>
      </c>
      <c r="I905" s="822" t="s">
        <v>3529</v>
      </c>
      <c r="J905" s="822" t="s">
        <v>2651</v>
      </c>
      <c r="K905" s="822"/>
      <c r="L905" s="825">
        <v>0</v>
      </c>
      <c r="M905" s="825">
        <v>0</v>
      </c>
      <c r="N905" s="822">
        <v>1</v>
      </c>
      <c r="O905" s="826">
        <v>1</v>
      </c>
      <c r="P905" s="825"/>
      <c r="Q905" s="827"/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7</v>
      </c>
      <c r="B906" s="822" t="s">
        <v>2407</v>
      </c>
      <c r="C906" s="822" t="s">
        <v>2413</v>
      </c>
      <c r="D906" s="823" t="s">
        <v>3782</v>
      </c>
      <c r="E906" s="824" t="s">
        <v>2432</v>
      </c>
      <c r="F906" s="822" t="s">
        <v>2409</v>
      </c>
      <c r="G906" s="822" t="s">
        <v>2649</v>
      </c>
      <c r="H906" s="822" t="s">
        <v>329</v>
      </c>
      <c r="I906" s="822" t="s">
        <v>3530</v>
      </c>
      <c r="J906" s="822" t="s">
        <v>2651</v>
      </c>
      <c r="K906" s="822"/>
      <c r="L906" s="825">
        <v>0</v>
      </c>
      <c r="M906" s="825">
        <v>0</v>
      </c>
      <c r="N906" s="822">
        <v>1</v>
      </c>
      <c r="O906" s="826">
        <v>1</v>
      </c>
      <c r="P906" s="825"/>
      <c r="Q906" s="827"/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7</v>
      </c>
      <c r="B907" s="822" t="s">
        <v>2407</v>
      </c>
      <c r="C907" s="822" t="s">
        <v>2413</v>
      </c>
      <c r="D907" s="823" t="s">
        <v>3782</v>
      </c>
      <c r="E907" s="824" t="s">
        <v>2432</v>
      </c>
      <c r="F907" s="822" t="s">
        <v>2409</v>
      </c>
      <c r="G907" s="822" t="s">
        <v>2649</v>
      </c>
      <c r="H907" s="822" t="s">
        <v>329</v>
      </c>
      <c r="I907" s="822" t="s">
        <v>3531</v>
      </c>
      <c r="J907" s="822" t="s">
        <v>2651</v>
      </c>
      <c r="K907" s="822"/>
      <c r="L907" s="825">
        <v>0</v>
      </c>
      <c r="M907" s="825">
        <v>0</v>
      </c>
      <c r="N907" s="822">
        <v>2</v>
      </c>
      <c r="O907" s="826">
        <v>2</v>
      </c>
      <c r="P907" s="825"/>
      <c r="Q907" s="827"/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7</v>
      </c>
      <c r="B908" s="822" t="s">
        <v>2407</v>
      </c>
      <c r="C908" s="822" t="s">
        <v>2413</v>
      </c>
      <c r="D908" s="823" t="s">
        <v>3782</v>
      </c>
      <c r="E908" s="824" t="s">
        <v>2432</v>
      </c>
      <c r="F908" s="822" t="s">
        <v>2409</v>
      </c>
      <c r="G908" s="822" t="s">
        <v>2649</v>
      </c>
      <c r="H908" s="822" t="s">
        <v>329</v>
      </c>
      <c r="I908" s="822" t="s">
        <v>3296</v>
      </c>
      <c r="J908" s="822" t="s">
        <v>2651</v>
      </c>
      <c r="K908" s="822"/>
      <c r="L908" s="825">
        <v>0</v>
      </c>
      <c r="M908" s="825">
        <v>0</v>
      </c>
      <c r="N908" s="822">
        <v>15</v>
      </c>
      <c r="O908" s="826">
        <v>15</v>
      </c>
      <c r="P908" s="825">
        <v>0</v>
      </c>
      <c r="Q908" s="827"/>
      <c r="R908" s="822">
        <v>15</v>
      </c>
      <c r="S908" s="827">
        <v>1</v>
      </c>
      <c r="T908" s="826">
        <v>15</v>
      </c>
      <c r="U908" s="828">
        <v>1</v>
      </c>
    </row>
    <row r="909" spans="1:21" ht="14.45" customHeight="1" x14ac:dyDescent="0.2">
      <c r="A909" s="821">
        <v>7</v>
      </c>
      <c r="B909" s="822" t="s">
        <v>2407</v>
      </c>
      <c r="C909" s="822" t="s">
        <v>2413</v>
      </c>
      <c r="D909" s="823" t="s">
        <v>3782</v>
      </c>
      <c r="E909" s="824" t="s">
        <v>2432</v>
      </c>
      <c r="F909" s="822" t="s">
        <v>2409</v>
      </c>
      <c r="G909" s="822" t="s">
        <v>2649</v>
      </c>
      <c r="H909" s="822" t="s">
        <v>329</v>
      </c>
      <c r="I909" s="822" t="s">
        <v>3532</v>
      </c>
      <c r="J909" s="822" t="s">
        <v>2651</v>
      </c>
      <c r="K909" s="822"/>
      <c r="L909" s="825">
        <v>0</v>
      </c>
      <c r="M909" s="825">
        <v>0</v>
      </c>
      <c r="N909" s="822">
        <v>1</v>
      </c>
      <c r="O909" s="826">
        <v>1</v>
      </c>
      <c r="P909" s="825">
        <v>0</v>
      </c>
      <c r="Q909" s="827"/>
      <c r="R909" s="822">
        <v>1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7</v>
      </c>
      <c r="B910" s="822" t="s">
        <v>2407</v>
      </c>
      <c r="C910" s="822" t="s">
        <v>2413</v>
      </c>
      <c r="D910" s="823" t="s">
        <v>3782</v>
      </c>
      <c r="E910" s="824" t="s">
        <v>2432</v>
      </c>
      <c r="F910" s="822" t="s">
        <v>2409</v>
      </c>
      <c r="G910" s="822" t="s">
        <v>2649</v>
      </c>
      <c r="H910" s="822" t="s">
        <v>329</v>
      </c>
      <c r="I910" s="822" t="s">
        <v>3533</v>
      </c>
      <c r="J910" s="822" t="s">
        <v>2651</v>
      </c>
      <c r="K910" s="822"/>
      <c r="L910" s="825">
        <v>0</v>
      </c>
      <c r="M910" s="825">
        <v>0</v>
      </c>
      <c r="N910" s="822">
        <v>3</v>
      </c>
      <c r="O910" s="826">
        <v>3</v>
      </c>
      <c r="P910" s="825">
        <v>0</v>
      </c>
      <c r="Q910" s="827"/>
      <c r="R910" s="822">
        <v>3</v>
      </c>
      <c r="S910" s="827">
        <v>1</v>
      </c>
      <c r="T910" s="826">
        <v>3</v>
      </c>
      <c r="U910" s="828">
        <v>1</v>
      </c>
    </row>
    <row r="911" spans="1:21" ht="14.45" customHeight="1" x14ac:dyDescent="0.2">
      <c r="A911" s="821">
        <v>7</v>
      </c>
      <c r="B911" s="822" t="s">
        <v>2407</v>
      </c>
      <c r="C911" s="822" t="s">
        <v>2413</v>
      </c>
      <c r="D911" s="823" t="s">
        <v>3782</v>
      </c>
      <c r="E911" s="824" t="s">
        <v>2432</v>
      </c>
      <c r="F911" s="822" t="s">
        <v>2409</v>
      </c>
      <c r="G911" s="822" t="s">
        <v>2649</v>
      </c>
      <c r="H911" s="822" t="s">
        <v>329</v>
      </c>
      <c r="I911" s="822" t="s">
        <v>3534</v>
      </c>
      <c r="J911" s="822" t="s">
        <v>2651</v>
      </c>
      <c r="K911" s="822"/>
      <c r="L911" s="825">
        <v>0</v>
      </c>
      <c r="M911" s="825">
        <v>0</v>
      </c>
      <c r="N911" s="822">
        <v>21</v>
      </c>
      <c r="O911" s="826">
        <v>21</v>
      </c>
      <c r="P911" s="825">
        <v>0</v>
      </c>
      <c r="Q911" s="827"/>
      <c r="R911" s="822">
        <v>20</v>
      </c>
      <c r="S911" s="827">
        <v>0.95238095238095233</v>
      </c>
      <c r="T911" s="826">
        <v>20</v>
      </c>
      <c r="U911" s="828">
        <v>0.95238095238095233</v>
      </c>
    </row>
    <row r="912" spans="1:21" ht="14.45" customHeight="1" x14ac:dyDescent="0.2">
      <c r="A912" s="821">
        <v>7</v>
      </c>
      <c r="B912" s="822" t="s">
        <v>2407</v>
      </c>
      <c r="C912" s="822" t="s">
        <v>2413</v>
      </c>
      <c r="D912" s="823" t="s">
        <v>3782</v>
      </c>
      <c r="E912" s="824" t="s">
        <v>2435</v>
      </c>
      <c r="F912" s="822" t="s">
        <v>2408</v>
      </c>
      <c r="G912" s="822" t="s">
        <v>3535</v>
      </c>
      <c r="H912" s="822" t="s">
        <v>329</v>
      </c>
      <c r="I912" s="822" t="s">
        <v>3536</v>
      </c>
      <c r="J912" s="822" t="s">
        <v>3537</v>
      </c>
      <c r="K912" s="822" t="s">
        <v>1640</v>
      </c>
      <c r="L912" s="825">
        <v>32.81</v>
      </c>
      <c r="M912" s="825">
        <v>32.81</v>
      </c>
      <c r="N912" s="822">
        <v>1</v>
      </c>
      <c r="O912" s="826">
        <v>0.5</v>
      </c>
      <c r="P912" s="825">
        <v>32.81</v>
      </c>
      <c r="Q912" s="827">
        <v>1</v>
      </c>
      <c r="R912" s="822">
        <v>1</v>
      </c>
      <c r="S912" s="827">
        <v>1</v>
      </c>
      <c r="T912" s="826">
        <v>0.5</v>
      </c>
      <c r="U912" s="828">
        <v>1</v>
      </c>
    </row>
    <row r="913" spans="1:21" ht="14.45" customHeight="1" x14ac:dyDescent="0.2">
      <c r="A913" s="821">
        <v>7</v>
      </c>
      <c r="B913" s="822" t="s">
        <v>2407</v>
      </c>
      <c r="C913" s="822" t="s">
        <v>2413</v>
      </c>
      <c r="D913" s="823" t="s">
        <v>3782</v>
      </c>
      <c r="E913" s="824" t="s">
        <v>2435</v>
      </c>
      <c r="F913" s="822" t="s">
        <v>2408</v>
      </c>
      <c r="G913" s="822" t="s">
        <v>2611</v>
      </c>
      <c r="H913" s="822" t="s">
        <v>329</v>
      </c>
      <c r="I913" s="822" t="s">
        <v>2612</v>
      </c>
      <c r="J913" s="822" t="s">
        <v>978</v>
      </c>
      <c r="K913" s="822" t="s">
        <v>2613</v>
      </c>
      <c r="L913" s="825">
        <v>185.26</v>
      </c>
      <c r="M913" s="825">
        <v>185.26</v>
      </c>
      <c r="N913" s="822">
        <v>1</v>
      </c>
      <c r="O913" s="826">
        <v>0.5</v>
      </c>
      <c r="P913" s="825">
        <v>185.26</v>
      </c>
      <c r="Q913" s="827">
        <v>1</v>
      </c>
      <c r="R913" s="822">
        <v>1</v>
      </c>
      <c r="S913" s="827">
        <v>1</v>
      </c>
      <c r="T913" s="826">
        <v>0.5</v>
      </c>
      <c r="U913" s="828">
        <v>1</v>
      </c>
    </row>
    <row r="914" spans="1:21" ht="14.45" customHeight="1" x14ac:dyDescent="0.2">
      <c r="A914" s="821">
        <v>7</v>
      </c>
      <c r="B914" s="822" t="s">
        <v>2407</v>
      </c>
      <c r="C914" s="822" t="s">
        <v>2413</v>
      </c>
      <c r="D914" s="823" t="s">
        <v>3782</v>
      </c>
      <c r="E914" s="824" t="s">
        <v>2448</v>
      </c>
      <c r="F914" s="822" t="s">
        <v>2408</v>
      </c>
      <c r="G914" s="822" t="s">
        <v>2478</v>
      </c>
      <c r="H914" s="822" t="s">
        <v>329</v>
      </c>
      <c r="I914" s="822" t="s">
        <v>3266</v>
      </c>
      <c r="J914" s="822" t="s">
        <v>2480</v>
      </c>
      <c r="K914" s="822" t="s">
        <v>3267</v>
      </c>
      <c r="L914" s="825">
        <v>23.49</v>
      </c>
      <c r="M914" s="825">
        <v>70.47</v>
      </c>
      <c r="N914" s="822">
        <v>3</v>
      </c>
      <c r="O914" s="826">
        <v>2</v>
      </c>
      <c r="P914" s="825">
        <v>23.49</v>
      </c>
      <c r="Q914" s="827">
        <v>0.33333333333333331</v>
      </c>
      <c r="R914" s="822">
        <v>1</v>
      </c>
      <c r="S914" s="827">
        <v>0.33333333333333331</v>
      </c>
      <c r="T914" s="826">
        <v>1</v>
      </c>
      <c r="U914" s="828">
        <v>0.5</v>
      </c>
    </row>
    <row r="915" spans="1:21" ht="14.45" customHeight="1" x14ac:dyDescent="0.2">
      <c r="A915" s="821">
        <v>7</v>
      </c>
      <c r="B915" s="822" t="s">
        <v>2407</v>
      </c>
      <c r="C915" s="822" t="s">
        <v>2413</v>
      </c>
      <c r="D915" s="823" t="s">
        <v>3782</v>
      </c>
      <c r="E915" s="824" t="s">
        <v>2448</v>
      </c>
      <c r="F915" s="822" t="s">
        <v>2408</v>
      </c>
      <c r="G915" s="822" t="s">
        <v>2478</v>
      </c>
      <c r="H915" s="822" t="s">
        <v>329</v>
      </c>
      <c r="I915" s="822" t="s">
        <v>2479</v>
      </c>
      <c r="J915" s="822" t="s">
        <v>2480</v>
      </c>
      <c r="K915" s="822" t="s">
        <v>2481</v>
      </c>
      <c r="L915" s="825">
        <v>70.48</v>
      </c>
      <c r="M915" s="825">
        <v>3030.6400000000003</v>
      </c>
      <c r="N915" s="822">
        <v>43</v>
      </c>
      <c r="O915" s="826">
        <v>21</v>
      </c>
      <c r="P915" s="825">
        <v>634.32000000000005</v>
      </c>
      <c r="Q915" s="827">
        <v>0.20930232558139533</v>
      </c>
      <c r="R915" s="822">
        <v>9</v>
      </c>
      <c r="S915" s="827">
        <v>0.20930232558139536</v>
      </c>
      <c r="T915" s="826">
        <v>6</v>
      </c>
      <c r="U915" s="828">
        <v>0.2857142857142857</v>
      </c>
    </row>
    <row r="916" spans="1:21" ht="14.45" customHeight="1" x14ac:dyDescent="0.2">
      <c r="A916" s="821">
        <v>7</v>
      </c>
      <c r="B916" s="822" t="s">
        <v>2407</v>
      </c>
      <c r="C916" s="822" t="s">
        <v>2413</v>
      </c>
      <c r="D916" s="823" t="s">
        <v>3782</v>
      </c>
      <c r="E916" s="824" t="s">
        <v>2448</v>
      </c>
      <c r="F916" s="822" t="s">
        <v>2408</v>
      </c>
      <c r="G916" s="822" t="s">
        <v>2545</v>
      </c>
      <c r="H916" s="822" t="s">
        <v>673</v>
      </c>
      <c r="I916" s="822" t="s">
        <v>2220</v>
      </c>
      <c r="J916" s="822" t="s">
        <v>2221</v>
      </c>
      <c r="K916" s="822" t="s">
        <v>2222</v>
      </c>
      <c r="L916" s="825">
        <v>23.4</v>
      </c>
      <c r="M916" s="825">
        <v>23.4</v>
      </c>
      <c r="N916" s="822">
        <v>1</v>
      </c>
      <c r="O916" s="826">
        <v>1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7</v>
      </c>
      <c r="B917" s="822" t="s">
        <v>2407</v>
      </c>
      <c r="C917" s="822" t="s">
        <v>2413</v>
      </c>
      <c r="D917" s="823" t="s">
        <v>3782</v>
      </c>
      <c r="E917" s="824" t="s">
        <v>2448</v>
      </c>
      <c r="F917" s="822" t="s">
        <v>2408</v>
      </c>
      <c r="G917" s="822" t="s">
        <v>2545</v>
      </c>
      <c r="H917" s="822" t="s">
        <v>673</v>
      </c>
      <c r="I917" s="822" t="s">
        <v>2223</v>
      </c>
      <c r="J917" s="822" t="s">
        <v>2221</v>
      </c>
      <c r="K917" s="822" t="s">
        <v>2224</v>
      </c>
      <c r="L917" s="825">
        <v>11.71</v>
      </c>
      <c r="M917" s="825">
        <v>23.42</v>
      </c>
      <c r="N917" s="822">
        <v>2</v>
      </c>
      <c r="O917" s="826">
        <v>0.5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7</v>
      </c>
      <c r="B918" s="822" t="s">
        <v>2407</v>
      </c>
      <c r="C918" s="822" t="s">
        <v>2413</v>
      </c>
      <c r="D918" s="823" t="s">
        <v>3782</v>
      </c>
      <c r="E918" s="824" t="s">
        <v>2448</v>
      </c>
      <c r="F918" s="822" t="s">
        <v>2408</v>
      </c>
      <c r="G918" s="822" t="s">
        <v>3036</v>
      </c>
      <c r="H918" s="822" t="s">
        <v>329</v>
      </c>
      <c r="I918" s="822" t="s">
        <v>3037</v>
      </c>
      <c r="J918" s="822" t="s">
        <v>3038</v>
      </c>
      <c r="K918" s="822" t="s">
        <v>3039</v>
      </c>
      <c r="L918" s="825">
        <v>51.43</v>
      </c>
      <c r="M918" s="825">
        <v>205.72</v>
      </c>
      <c r="N918" s="822">
        <v>4</v>
      </c>
      <c r="O918" s="826">
        <v>1.5</v>
      </c>
      <c r="P918" s="825">
        <v>102.86</v>
      </c>
      <c r="Q918" s="827">
        <v>0.5</v>
      </c>
      <c r="R918" s="822">
        <v>2</v>
      </c>
      <c r="S918" s="827">
        <v>0.5</v>
      </c>
      <c r="T918" s="826">
        <v>0.5</v>
      </c>
      <c r="U918" s="828">
        <v>0.33333333333333331</v>
      </c>
    </row>
    <row r="919" spans="1:21" ht="14.45" customHeight="1" x14ac:dyDescent="0.2">
      <c r="A919" s="821">
        <v>7</v>
      </c>
      <c r="B919" s="822" t="s">
        <v>2407</v>
      </c>
      <c r="C919" s="822" t="s">
        <v>2413</v>
      </c>
      <c r="D919" s="823" t="s">
        <v>3782</v>
      </c>
      <c r="E919" s="824" t="s">
        <v>2448</v>
      </c>
      <c r="F919" s="822" t="s">
        <v>2408</v>
      </c>
      <c r="G919" s="822" t="s">
        <v>2482</v>
      </c>
      <c r="H919" s="822" t="s">
        <v>329</v>
      </c>
      <c r="I919" s="822" t="s">
        <v>3041</v>
      </c>
      <c r="J919" s="822" t="s">
        <v>2484</v>
      </c>
      <c r="K919" s="822" t="s">
        <v>1581</v>
      </c>
      <c r="L919" s="825">
        <v>55.95</v>
      </c>
      <c r="M919" s="825">
        <v>279.75</v>
      </c>
      <c r="N919" s="822">
        <v>5</v>
      </c>
      <c r="O919" s="826">
        <v>2.5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7</v>
      </c>
      <c r="B920" s="822" t="s">
        <v>2407</v>
      </c>
      <c r="C920" s="822" t="s">
        <v>2413</v>
      </c>
      <c r="D920" s="823" t="s">
        <v>3782</v>
      </c>
      <c r="E920" s="824" t="s">
        <v>2448</v>
      </c>
      <c r="F920" s="822" t="s">
        <v>2408</v>
      </c>
      <c r="G920" s="822" t="s">
        <v>2541</v>
      </c>
      <c r="H920" s="822" t="s">
        <v>329</v>
      </c>
      <c r="I920" s="822" t="s">
        <v>3025</v>
      </c>
      <c r="J920" s="822" t="s">
        <v>2543</v>
      </c>
      <c r="K920" s="822" t="s">
        <v>3026</v>
      </c>
      <c r="L920" s="825">
        <v>58.77</v>
      </c>
      <c r="M920" s="825">
        <v>58.77</v>
      </c>
      <c r="N920" s="822">
        <v>1</v>
      </c>
      <c r="O920" s="826">
        <v>1</v>
      </c>
      <c r="P920" s="825">
        <v>58.77</v>
      </c>
      <c r="Q920" s="827">
        <v>1</v>
      </c>
      <c r="R920" s="822">
        <v>1</v>
      </c>
      <c r="S920" s="827">
        <v>1</v>
      </c>
      <c r="T920" s="826">
        <v>1</v>
      </c>
      <c r="U920" s="828">
        <v>1</v>
      </c>
    </row>
    <row r="921" spans="1:21" ht="14.45" customHeight="1" x14ac:dyDescent="0.2">
      <c r="A921" s="821">
        <v>7</v>
      </c>
      <c r="B921" s="822" t="s">
        <v>2407</v>
      </c>
      <c r="C921" s="822" t="s">
        <v>2413</v>
      </c>
      <c r="D921" s="823" t="s">
        <v>3782</v>
      </c>
      <c r="E921" s="824" t="s">
        <v>2448</v>
      </c>
      <c r="F921" s="822" t="s">
        <v>2408</v>
      </c>
      <c r="G921" s="822" t="s">
        <v>2541</v>
      </c>
      <c r="H921" s="822" t="s">
        <v>329</v>
      </c>
      <c r="I921" s="822" t="s">
        <v>2542</v>
      </c>
      <c r="J921" s="822" t="s">
        <v>2543</v>
      </c>
      <c r="K921" s="822" t="s">
        <v>2544</v>
      </c>
      <c r="L921" s="825">
        <v>97.96</v>
      </c>
      <c r="M921" s="825">
        <v>97.96</v>
      </c>
      <c r="N921" s="822">
        <v>1</v>
      </c>
      <c r="O921" s="826">
        <v>1</v>
      </c>
      <c r="P921" s="825">
        <v>97.96</v>
      </c>
      <c r="Q921" s="827">
        <v>1</v>
      </c>
      <c r="R921" s="822">
        <v>1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7</v>
      </c>
      <c r="B922" s="822" t="s">
        <v>2407</v>
      </c>
      <c r="C922" s="822" t="s">
        <v>2413</v>
      </c>
      <c r="D922" s="823" t="s">
        <v>3782</v>
      </c>
      <c r="E922" s="824" t="s">
        <v>2448</v>
      </c>
      <c r="F922" s="822" t="s">
        <v>2408</v>
      </c>
      <c r="G922" s="822" t="s">
        <v>3042</v>
      </c>
      <c r="H922" s="822" t="s">
        <v>329</v>
      </c>
      <c r="I922" s="822" t="s">
        <v>3043</v>
      </c>
      <c r="J922" s="822" t="s">
        <v>3044</v>
      </c>
      <c r="K922" s="822" t="s">
        <v>3045</v>
      </c>
      <c r="L922" s="825">
        <v>0</v>
      </c>
      <c r="M922" s="825">
        <v>0</v>
      </c>
      <c r="N922" s="822">
        <v>1</v>
      </c>
      <c r="O922" s="826">
        <v>1</v>
      </c>
      <c r="P922" s="825">
        <v>0</v>
      </c>
      <c r="Q922" s="827"/>
      <c r="R922" s="822">
        <v>1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7</v>
      </c>
      <c r="B923" s="822" t="s">
        <v>2407</v>
      </c>
      <c r="C923" s="822" t="s">
        <v>2413</v>
      </c>
      <c r="D923" s="823" t="s">
        <v>3782</v>
      </c>
      <c r="E923" s="824" t="s">
        <v>2448</v>
      </c>
      <c r="F923" s="822" t="s">
        <v>2408</v>
      </c>
      <c r="G923" s="822" t="s">
        <v>3049</v>
      </c>
      <c r="H923" s="822" t="s">
        <v>673</v>
      </c>
      <c r="I923" s="822" t="s">
        <v>2330</v>
      </c>
      <c r="J923" s="822" t="s">
        <v>2331</v>
      </c>
      <c r="K923" s="822" t="s">
        <v>2332</v>
      </c>
      <c r="L923" s="825">
        <v>754.04</v>
      </c>
      <c r="M923" s="825">
        <v>18851</v>
      </c>
      <c r="N923" s="822">
        <v>25</v>
      </c>
      <c r="O923" s="826">
        <v>8</v>
      </c>
      <c r="P923" s="825">
        <v>18851</v>
      </c>
      <c r="Q923" s="827">
        <v>1</v>
      </c>
      <c r="R923" s="822">
        <v>25</v>
      </c>
      <c r="S923" s="827">
        <v>1</v>
      </c>
      <c r="T923" s="826">
        <v>8</v>
      </c>
      <c r="U923" s="828">
        <v>1</v>
      </c>
    </row>
    <row r="924" spans="1:21" ht="14.45" customHeight="1" x14ac:dyDescent="0.2">
      <c r="A924" s="821">
        <v>7</v>
      </c>
      <c r="B924" s="822" t="s">
        <v>2407</v>
      </c>
      <c r="C924" s="822" t="s">
        <v>2413</v>
      </c>
      <c r="D924" s="823" t="s">
        <v>3782</v>
      </c>
      <c r="E924" s="824" t="s">
        <v>2448</v>
      </c>
      <c r="F924" s="822" t="s">
        <v>2408</v>
      </c>
      <c r="G924" s="822" t="s">
        <v>3049</v>
      </c>
      <c r="H924" s="822" t="s">
        <v>673</v>
      </c>
      <c r="I924" s="822" t="s">
        <v>2330</v>
      </c>
      <c r="J924" s="822" t="s">
        <v>2331</v>
      </c>
      <c r="K924" s="822" t="s">
        <v>2332</v>
      </c>
      <c r="L924" s="825">
        <v>505.86</v>
      </c>
      <c r="M924" s="825">
        <v>7082.04</v>
      </c>
      <c r="N924" s="822">
        <v>14</v>
      </c>
      <c r="O924" s="826">
        <v>3</v>
      </c>
      <c r="P924" s="825">
        <v>7082.04</v>
      </c>
      <c r="Q924" s="827">
        <v>1</v>
      </c>
      <c r="R924" s="822">
        <v>14</v>
      </c>
      <c r="S924" s="827">
        <v>1</v>
      </c>
      <c r="T924" s="826">
        <v>3</v>
      </c>
      <c r="U924" s="828">
        <v>1</v>
      </c>
    </row>
    <row r="925" spans="1:21" ht="14.45" customHeight="1" x14ac:dyDescent="0.2">
      <c r="A925" s="821">
        <v>7</v>
      </c>
      <c r="B925" s="822" t="s">
        <v>2407</v>
      </c>
      <c r="C925" s="822" t="s">
        <v>2413</v>
      </c>
      <c r="D925" s="823" t="s">
        <v>3782</v>
      </c>
      <c r="E925" s="824" t="s">
        <v>2448</v>
      </c>
      <c r="F925" s="822" t="s">
        <v>2408</v>
      </c>
      <c r="G925" s="822" t="s">
        <v>3049</v>
      </c>
      <c r="H925" s="822" t="s">
        <v>673</v>
      </c>
      <c r="I925" s="822" t="s">
        <v>2333</v>
      </c>
      <c r="J925" s="822" t="s">
        <v>2331</v>
      </c>
      <c r="K925" s="822" t="s">
        <v>2334</v>
      </c>
      <c r="L925" s="825">
        <v>1131.06</v>
      </c>
      <c r="M925" s="825">
        <v>13572.72</v>
      </c>
      <c r="N925" s="822">
        <v>12</v>
      </c>
      <c r="O925" s="826">
        <v>2</v>
      </c>
      <c r="P925" s="825">
        <v>13572.72</v>
      </c>
      <c r="Q925" s="827">
        <v>1</v>
      </c>
      <c r="R925" s="822">
        <v>12</v>
      </c>
      <c r="S925" s="827">
        <v>1</v>
      </c>
      <c r="T925" s="826">
        <v>2</v>
      </c>
      <c r="U925" s="828">
        <v>1</v>
      </c>
    </row>
    <row r="926" spans="1:21" ht="14.45" customHeight="1" x14ac:dyDescent="0.2">
      <c r="A926" s="821">
        <v>7</v>
      </c>
      <c r="B926" s="822" t="s">
        <v>2407</v>
      </c>
      <c r="C926" s="822" t="s">
        <v>2413</v>
      </c>
      <c r="D926" s="823" t="s">
        <v>3782</v>
      </c>
      <c r="E926" s="824" t="s">
        <v>2448</v>
      </c>
      <c r="F926" s="822" t="s">
        <v>2408</v>
      </c>
      <c r="G926" s="822" t="s">
        <v>3049</v>
      </c>
      <c r="H926" s="822" t="s">
        <v>673</v>
      </c>
      <c r="I926" s="822" t="s">
        <v>3050</v>
      </c>
      <c r="J926" s="822" t="s">
        <v>2331</v>
      </c>
      <c r="K926" s="822" t="s">
        <v>3051</v>
      </c>
      <c r="L926" s="825">
        <v>1011.73</v>
      </c>
      <c r="M926" s="825">
        <v>6070.38</v>
      </c>
      <c r="N926" s="822">
        <v>6</v>
      </c>
      <c r="O926" s="826">
        <v>1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7</v>
      </c>
      <c r="B927" s="822" t="s">
        <v>2407</v>
      </c>
      <c r="C927" s="822" t="s">
        <v>2413</v>
      </c>
      <c r="D927" s="823" t="s">
        <v>3782</v>
      </c>
      <c r="E927" s="824" t="s">
        <v>2448</v>
      </c>
      <c r="F927" s="822" t="s">
        <v>2408</v>
      </c>
      <c r="G927" s="822" t="s">
        <v>3049</v>
      </c>
      <c r="H927" s="822" t="s">
        <v>673</v>
      </c>
      <c r="I927" s="822" t="s">
        <v>3050</v>
      </c>
      <c r="J927" s="822" t="s">
        <v>2331</v>
      </c>
      <c r="K927" s="822" t="s">
        <v>3051</v>
      </c>
      <c r="L927" s="825">
        <v>1508.08</v>
      </c>
      <c r="M927" s="825">
        <v>22621.199999999997</v>
      </c>
      <c r="N927" s="822">
        <v>15</v>
      </c>
      <c r="O927" s="826">
        <v>4</v>
      </c>
      <c r="P927" s="825">
        <v>22621.199999999997</v>
      </c>
      <c r="Q927" s="827">
        <v>1</v>
      </c>
      <c r="R927" s="822">
        <v>15</v>
      </c>
      <c r="S927" s="827">
        <v>1</v>
      </c>
      <c r="T927" s="826">
        <v>4</v>
      </c>
      <c r="U927" s="828">
        <v>1</v>
      </c>
    </row>
    <row r="928" spans="1:21" ht="14.45" customHeight="1" x14ac:dyDescent="0.2">
      <c r="A928" s="821">
        <v>7</v>
      </c>
      <c r="B928" s="822" t="s">
        <v>2407</v>
      </c>
      <c r="C928" s="822" t="s">
        <v>2413</v>
      </c>
      <c r="D928" s="823" t="s">
        <v>3782</v>
      </c>
      <c r="E928" s="824" t="s">
        <v>2448</v>
      </c>
      <c r="F928" s="822" t="s">
        <v>2408</v>
      </c>
      <c r="G928" s="822" t="s">
        <v>3049</v>
      </c>
      <c r="H928" s="822" t="s">
        <v>329</v>
      </c>
      <c r="I928" s="822" t="s">
        <v>3538</v>
      </c>
      <c r="J928" s="822" t="s">
        <v>3053</v>
      </c>
      <c r="K928" s="822" t="s">
        <v>3051</v>
      </c>
      <c r="L928" s="825">
        <v>1508.08</v>
      </c>
      <c r="M928" s="825">
        <v>18096.96</v>
      </c>
      <c r="N928" s="822">
        <v>12</v>
      </c>
      <c r="O928" s="826">
        <v>2</v>
      </c>
      <c r="P928" s="825">
        <v>9048.48</v>
      </c>
      <c r="Q928" s="827">
        <v>0.5</v>
      </c>
      <c r="R928" s="822">
        <v>6</v>
      </c>
      <c r="S928" s="827">
        <v>0.5</v>
      </c>
      <c r="T928" s="826">
        <v>1</v>
      </c>
      <c r="U928" s="828">
        <v>0.5</v>
      </c>
    </row>
    <row r="929" spans="1:21" ht="14.45" customHeight="1" x14ac:dyDescent="0.2">
      <c r="A929" s="821">
        <v>7</v>
      </c>
      <c r="B929" s="822" t="s">
        <v>2407</v>
      </c>
      <c r="C929" s="822" t="s">
        <v>2413</v>
      </c>
      <c r="D929" s="823" t="s">
        <v>3782</v>
      </c>
      <c r="E929" s="824" t="s">
        <v>2448</v>
      </c>
      <c r="F929" s="822" t="s">
        <v>2408</v>
      </c>
      <c r="G929" s="822" t="s">
        <v>2559</v>
      </c>
      <c r="H929" s="822" t="s">
        <v>673</v>
      </c>
      <c r="I929" s="822" t="s">
        <v>3272</v>
      </c>
      <c r="J929" s="822" t="s">
        <v>1582</v>
      </c>
      <c r="K929" s="822" t="s">
        <v>1583</v>
      </c>
      <c r="L929" s="825">
        <v>132</v>
      </c>
      <c r="M929" s="825">
        <v>132</v>
      </c>
      <c r="N929" s="822">
        <v>1</v>
      </c>
      <c r="O929" s="826">
        <v>1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7</v>
      </c>
      <c r="B930" s="822" t="s">
        <v>2407</v>
      </c>
      <c r="C930" s="822" t="s">
        <v>2413</v>
      </c>
      <c r="D930" s="823" t="s">
        <v>3782</v>
      </c>
      <c r="E930" s="824" t="s">
        <v>2448</v>
      </c>
      <c r="F930" s="822" t="s">
        <v>2408</v>
      </c>
      <c r="G930" s="822" t="s">
        <v>2559</v>
      </c>
      <c r="H930" s="822" t="s">
        <v>329</v>
      </c>
      <c r="I930" s="822" t="s">
        <v>2859</v>
      </c>
      <c r="J930" s="822" t="s">
        <v>818</v>
      </c>
      <c r="K930" s="822" t="s">
        <v>780</v>
      </c>
      <c r="L930" s="825">
        <v>65.989999999999995</v>
      </c>
      <c r="M930" s="825">
        <v>791.87999999999988</v>
      </c>
      <c r="N930" s="822">
        <v>12</v>
      </c>
      <c r="O930" s="826">
        <v>3</v>
      </c>
      <c r="P930" s="825">
        <v>395.93999999999994</v>
      </c>
      <c r="Q930" s="827">
        <v>0.5</v>
      </c>
      <c r="R930" s="822">
        <v>6</v>
      </c>
      <c r="S930" s="827">
        <v>0.5</v>
      </c>
      <c r="T930" s="826">
        <v>2</v>
      </c>
      <c r="U930" s="828">
        <v>0.66666666666666663</v>
      </c>
    </row>
    <row r="931" spans="1:21" ht="14.45" customHeight="1" x14ac:dyDescent="0.2">
      <c r="A931" s="821">
        <v>7</v>
      </c>
      <c r="B931" s="822" t="s">
        <v>2407</v>
      </c>
      <c r="C931" s="822" t="s">
        <v>2413</v>
      </c>
      <c r="D931" s="823" t="s">
        <v>3782</v>
      </c>
      <c r="E931" s="824" t="s">
        <v>2448</v>
      </c>
      <c r="F931" s="822" t="s">
        <v>2408</v>
      </c>
      <c r="G931" s="822" t="s">
        <v>2465</v>
      </c>
      <c r="H931" s="822" t="s">
        <v>329</v>
      </c>
      <c r="I931" s="822" t="s">
        <v>3539</v>
      </c>
      <c r="J931" s="822" t="s">
        <v>2467</v>
      </c>
      <c r="K931" s="822" t="s">
        <v>2299</v>
      </c>
      <c r="L931" s="825">
        <v>58.77</v>
      </c>
      <c r="M931" s="825">
        <v>117.54</v>
      </c>
      <c r="N931" s="822">
        <v>2</v>
      </c>
      <c r="O931" s="826">
        <v>0.5</v>
      </c>
      <c r="P931" s="825">
        <v>117.54</v>
      </c>
      <c r="Q931" s="827">
        <v>1</v>
      </c>
      <c r="R931" s="822">
        <v>2</v>
      </c>
      <c r="S931" s="827">
        <v>1</v>
      </c>
      <c r="T931" s="826">
        <v>0.5</v>
      </c>
      <c r="U931" s="828">
        <v>1</v>
      </c>
    </row>
    <row r="932" spans="1:21" ht="14.45" customHeight="1" x14ac:dyDescent="0.2">
      <c r="A932" s="821">
        <v>7</v>
      </c>
      <c r="B932" s="822" t="s">
        <v>2407</v>
      </c>
      <c r="C932" s="822" t="s">
        <v>2413</v>
      </c>
      <c r="D932" s="823" t="s">
        <v>3782</v>
      </c>
      <c r="E932" s="824" t="s">
        <v>2448</v>
      </c>
      <c r="F932" s="822" t="s">
        <v>2408</v>
      </c>
      <c r="G932" s="822" t="s">
        <v>2703</v>
      </c>
      <c r="H932" s="822" t="s">
        <v>329</v>
      </c>
      <c r="I932" s="822" t="s">
        <v>3055</v>
      </c>
      <c r="J932" s="822" t="s">
        <v>2705</v>
      </c>
      <c r="K932" s="822" t="s">
        <v>3056</v>
      </c>
      <c r="L932" s="825">
        <v>150.26</v>
      </c>
      <c r="M932" s="825">
        <v>1352.34</v>
      </c>
      <c r="N932" s="822">
        <v>9</v>
      </c>
      <c r="O932" s="826">
        <v>7.5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7</v>
      </c>
      <c r="B933" s="822" t="s">
        <v>2407</v>
      </c>
      <c r="C933" s="822" t="s">
        <v>2413</v>
      </c>
      <c r="D933" s="823" t="s">
        <v>3782</v>
      </c>
      <c r="E933" s="824" t="s">
        <v>2448</v>
      </c>
      <c r="F933" s="822" t="s">
        <v>2408</v>
      </c>
      <c r="G933" s="822" t="s">
        <v>2703</v>
      </c>
      <c r="H933" s="822" t="s">
        <v>329</v>
      </c>
      <c r="I933" s="822" t="s">
        <v>3403</v>
      </c>
      <c r="J933" s="822" t="s">
        <v>2705</v>
      </c>
      <c r="K933" s="822" t="s">
        <v>3404</v>
      </c>
      <c r="L933" s="825">
        <v>225.39</v>
      </c>
      <c r="M933" s="825">
        <v>4507.7999999999993</v>
      </c>
      <c r="N933" s="822">
        <v>20</v>
      </c>
      <c r="O933" s="826">
        <v>10.5</v>
      </c>
      <c r="P933" s="825">
        <v>1126.9499999999998</v>
      </c>
      <c r="Q933" s="827">
        <v>0.25</v>
      </c>
      <c r="R933" s="822">
        <v>5</v>
      </c>
      <c r="S933" s="827">
        <v>0.25</v>
      </c>
      <c r="T933" s="826">
        <v>3.5</v>
      </c>
      <c r="U933" s="828">
        <v>0.33333333333333331</v>
      </c>
    </row>
    <row r="934" spans="1:21" ht="14.45" customHeight="1" x14ac:dyDescent="0.2">
      <c r="A934" s="821">
        <v>7</v>
      </c>
      <c r="B934" s="822" t="s">
        <v>2407</v>
      </c>
      <c r="C934" s="822" t="s">
        <v>2413</v>
      </c>
      <c r="D934" s="823" t="s">
        <v>3782</v>
      </c>
      <c r="E934" s="824" t="s">
        <v>2448</v>
      </c>
      <c r="F934" s="822" t="s">
        <v>2408</v>
      </c>
      <c r="G934" s="822" t="s">
        <v>2703</v>
      </c>
      <c r="H934" s="822" t="s">
        <v>329</v>
      </c>
      <c r="I934" s="822" t="s">
        <v>2704</v>
      </c>
      <c r="J934" s="822" t="s">
        <v>2705</v>
      </c>
      <c r="K934" s="822" t="s">
        <v>2706</v>
      </c>
      <c r="L934" s="825">
        <v>300.51</v>
      </c>
      <c r="M934" s="825">
        <v>3906.6299999999997</v>
      </c>
      <c r="N934" s="822">
        <v>13</v>
      </c>
      <c r="O934" s="826">
        <v>4.5</v>
      </c>
      <c r="P934" s="825">
        <v>1803.06</v>
      </c>
      <c r="Q934" s="827">
        <v>0.46153846153846156</v>
      </c>
      <c r="R934" s="822">
        <v>6</v>
      </c>
      <c r="S934" s="827">
        <v>0.46153846153846156</v>
      </c>
      <c r="T934" s="826">
        <v>3</v>
      </c>
      <c r="U934" s="828">
        <v>0.66666666666666663</v>
      </c>
    </row>
    <row r="935" spans="1:21" ht="14.45" customHeight="1" x14ac:dyDescent="0.2">
      <c r="A935" s="821">
        <v>7</v>
      </c>
      <c r="B935" s="822" t="s">
        <v>2407</v>
      </c>
      <c r="C935" s="822" t="s">
        <v>2413</v>
      </c>
      <c r="D935" s="823" t="s">
        <v>3782</v>
      </c>
      <c r="E935" s="824" t="s">
        <v>2448</v>
      </c>
      <c r="F935" s="822" t="s">
        <v>2408</v>
      </c>
      <c r="G935" s="822" t="s">
        <v>2726</v>
      </c>
      <c r="H935" s="822" t="s">
        <v>329</v>
      </c>
      <c r="I935" s="822" t="s">
        <v>3405</v>
      </c>
      <c r="J935" s="822" t="s">
        <v>3406</v>
      </c>
      <c r="K935" s="822" t="s">
        <v>3407</v>
      </c>
      <c r="L935" s="825">
        <v>52.87</v>
      </c>
      <c r="M935" s="825">
        <v>105.74</v>
      </c>
      <c r="N935" s="822">
        <v>2</v>
      </c>
      <c r="O935" s="826">
        <v>1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7</v>
      </c>
      <c r="B936" s="822" t="s">
        <v>2407</v>
      </c>
      <c r="C936" s="822" t="s">
        <v>2413</v>
      </c>
      <c r="D936" s="823" t="s">
        <v>3782</v>
      </c>
      <c r="E936" s="824" t="s">
        <v>2448</v>
      </c>
      <c r="F936" s="822" t="s">
        <v>2408</v>
      </c>
      <c r="G936" s="822" t="s">
        <v>3540</v>
      </c>
      <c r="H936" s="822" t="s">
        <v>329</v>
      </c>
      <c r="I936" s="822" t="s">
        <v>3541</v>
      </c>
      <c r="J936" s="822" t="s">
        <v>1699</v>
      </c>
      <c r="K936" s="822" t="s">
        <v>780</v>
      </c>
      <c r="L936" s="825">
        <v>0</v>
      </c>
      <c r="M936" s="825">
        <v>0</v>
      </c>
      <c r="N936" s="822">
        <v>6</v>
      </c>
      <c r="O936" s="826">
        <v>1</v>
      </c>
      <c r="P936" s="825"/>
      <c r="Q936" s="827"/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7</v>
      </c>
      <c r="B937" s="822" t="s">
        <v>2407</v>
      </c>
      <c r="C937" s="822" t="s">
        <v>2413</v>
      </c>
      <c r="D937" s="823" t="s">
        <v>3782</v>
      </c>
      <c r="E937" s="824" t="s">
        <v>2448</v>
      </c>
      <c r="F937" s="822" t="s">
        <v>2408</v>
      </c>
      <c r="G937" s="822" t="s">
        <v>2566</v>
      </c>
      <c r="H937" s="822" t="s">
        <v>329</v>
      </c>
      <c r="I937" s="822" t="s">
        <v>2567</v>
      </c>
      <c r="J937" s="822" t="s">
        <v>1736</v>
      </c>
      <c r="K937" s="822" t="s">
        <v>2568</v>
      </c>
      <c r="L937" s="825">
        <v>24.68</v>
      </c>
      <c r="M937" s="825">
        <v>1011.8799999999999</v>
      </c>
      <c r="N937" s="822">
        <v>41</v>
      </c>
      <c r="O937" s="826">
        <v>13.5</v>
      </c>
      <c r="P937" s="825">
        <v>518.28</v>
      </c>
      <c r="Q937" s="827">
        <v>0.51219512195121952</v>
      </c>
      <c r="R937" s="822">
        <v>21</v>
      </c>
      <c r="S937" s="827">
        <v>0.51219512195121952</v>
      </c>
      <c r="T937" s="826">
        <v>6.5</v>
      </c>
      <c r="U937" s="828">
        <v>0.48148148148148145</v>
      </c>
    </row>
    <row r="938" spans="1:21" ht="14.45" customHeight="1" x14ac:dyDescent="0.2">
      <c r="A938" s="821">
        <v>7</v>
      </c>
      <c r="B938" s="822" t="s">
        <v>2407</v>
      </c>
      <c r="C938" s="822" t="s">
        <v>2413</v>
      </c>
      <c r="D938" s="823" t="s">
        <v>3782</v>
      </c>
      <c r="E938" s="824" t="s">
        <v>2448</v>
      </c>
      <c r="F938" s="822" t="s">
        <v>2408</v>
      </c>
      <c r="G938" s="822" t="s">
        <v>2566</v>
      </c>
      <c r="H938" s="822" t="s">
        <v>329</v>
      </c>
      <c r="I938" s="822" t="s">
        <v>3057</v>
      </c>
      <c r="J938" s="822" t="s">
        <v>1736</v>
      </c>
      <c r="K938" s="822" t="s">
        <v>3058</v>
      </c>
      <c r="L938" s="825">
        <v>74.06</v>
      </c>
      <c r="M938" s="825">
        <v>592.48</v>
      </c>
      <c r="N938" s="822">
        <v>8</v>
      </c>
      <c r="O938" s="826">
        <v>2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7</v>
      </c>
      <c r="B939" s="822" t="s">
        <v>2407</v>
      </c>
      <c r="C939" s="822" t="s">
        <v>2413</v>
      </c>
      <c r="D939" s="823" t="s">
        <v>3782</v>
      </c>
      <c r="E939" s="824" t="s">
        <v>2448</v>
      </c>
      <c r="F939" s="822" t="s">
        <v>2408</v>
      </c>
      <c r="G939" s="822" t="s">
        <v>3059</v>
      </c>
      <c r="H939" s="822" t="s">
        <v>329</v>
      </c>
      <c r="I939" s="822" t="s">
        <v>3060</v>
      </c>
      <c r="J939" s="822" t="s">
        <v>3061</v>
      </c>
      <c r="K939" s="822" t="s">
        <v>3062</v>
      </c>
      <c r="L939" s="825">
        <v>561.76</v>
      </c>
      <c r="M939" s="825">
        <v>14044</v>
      </c>
      <c r="N939" s="822">
        <v>25</v>
      </c>
      <c r="O939" s="826">
        <v>7.5</v>
      </c>
      <c r="P939" s="825">
        <v>6741.1200000000008</v>
      </c>
      <c r="Q939" s="827">
        <v>0.48000000000000004</v>
      </c>
      <c r="R939" s="822">
        <v>12</v>
      </c>
      <c r="S939" s="827">
        <v>0.48</v>
      </c>
      <c r="T939" s="826">
        <v>4</v>
      </c>
      <c r="U939" s="828">
        <v>0.53333333333333333</v>
      </c>
    </row>
    <row r="940" spans="1:21" ht="14.45" customHeight="1" x14ac:dyDescent="0.2">
      <c r="A940" s="821">
        <v>7</v>
      </c>
      <c r="B940" s="822" t="s">
        <v>2407</v>
      </c>
      <c r="C940" s="822" t="s">
        <v>2413</v>
      </c>
      <c r="D940" s="823" t="s">
        <v>3782</v>
      </c>
      <c r="E940" s="824" t="s">
        <v>2448</v>
      </c>
      <c r="F940" s="822" t="s">
        <v>2408</v>
      </c>
      <c r="G940" s="822" t="s">
        <v>3542</v>
      </c>
      <c r="H940" s="822" t="s">
        <v>329</v>
      </c>
      <c r="I940" s="822" t="s">
        <v>3543</v>
      </c>
      <c r="J940" s="822" t="s">
        <v>3544</v>
      </c>
      <c r="K940" s="822" t="s">
        <v>3545</v>
      </c>
      <c r="L940" s="825">
        <v>20.13</v>
      </c>
      <c r="M940" s="825">
        <v>40.26</v>
      </c>
      <c r="N940" s="822">
        <v>2</v>
      </c>
      <c r="O940" s="826">
        <v>1.5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7</v>
      </c>
      <c r="B941" s="822" t="s">
        <v>2407</v>
      </c>
      <c r="C941" s="822" t="s">
        <v>2413</v>
      </c>
      <c r="D941" s="823" t="s">
        <v>3782</v>
      </c>
      <c r="E941" s="824" t="s">
        <v>2448</v>
      </c>
      <c r="F941" s="822" t="s">
        <v>2408</v>
      </c>
      <c r="G941" s="822" t="s">
        <v>2716</v>
      </c>
      <c r="H941" s="822" t="s">
        <v>329</v>
      </c>
      <c r="I941" s="822" t="s">
        <v>3546</v>
      </c>
      <c r="J941" s="822" t="s">
        <v>3547</v>
      </c>
      <c r="K941" s="822" t="s">
        <v>780</v>
      </c>
      <c r="L941" s="825">
        <v>132</v>
      </c>
      <c r="M941" s="825">
        <v>792</v>
      </c>
      <c r="N941" s="822">
        <v>6</v>
      </c>
      <c r="O941" s="826">
        <v>1.5</v>
      </c>
      <c r="P941" s="825">
        <v>792</v>
      </c>
      <c r="Q941" s="827">
        <v>1</v>
      </c>
      <c r="R941" s="822">
        <v>6</v>
      </c>
      <c r="S941" s="827">
        <v>1</v>
      </c>
      <c r="T941" s="826">
        <v>1.5</v>
      </c>
      <c r="U941" s="828">
        <v>1</v>
      </c>
    </row>
    <row r="942" spans="1:21" ht="14.45" customHeight="1" x14ac:dyDescent="0.2">
      <c r="A942" s="821">
        <v>7</v>
      </c>
      <c r="B942" s="822" t="s">
        <v>2407</v>
      </c>
      <c r="C942" s="822" t="s">
        <v>2413</v>
      </c>
      <c r="D942" s="823" t="s">
        <v>3782</v>
      </c>
      <c r="E942" s="824" t="s">
        <v>2448</v>
      </c>
      <c r="F942" s="822" t="s">
        <v>2408</v>
      </c>
      <c r="G942" s="822" t="s">
        <v>3065</v>
      </c>
      <c r="H942" s="822" t="s">
        <v>673</v>
      </c>
      <c r="I942" s="822" t="s">
        <v>3414</v>
      </c>
      <c r="J942" s="822" t="s">
        <v>3067</v>
      </c>
      <c r="K942" s="822" t="s">
        <v>2323</v>
      </c>
      <c r="L942" s="825">
        <v>969.48</v>
      </c>
      <c r="M942" s="825">
        <v>5816.88</v>
      </c>
      <c r="N942" s="822">
        <v>6</v>
      </c>
      <c r="O942" s="826">
        <v>1</v>
      </c>
      <c r="P942" s="825">
        <v>5816.88</v>
      </c>
      <c r="Q942" s="827">
        <v>1</v>
      </c>
      <c r="R942" s="822">
        <v>6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7</v>
      </c>
      <c r="B943" s="822" t="s">
        <v>2407</v>
      </c>
      <c r="C943" s="822" t="s">
        <v>2413</v>
      </c>
      <c r="D943" s="823" t="s">
        <v>3782</v>
      </c>
      <c r="E943" s="824" t="s">
        <v>2448</v>
      </c>
      <c r="F943" s="822" t="s">
        <v>2408</v>
      </c>
      <c r="G943" s="822" t="s">
        <v>3065</v>
      </c>
      <c r="H943" s="822" t="s">
        <v>673</v>
      </c>
      <c r="I943" s="822" t="s">
        <v>3414</v>
      </c>
      <c r="J943" s="822" t="s">
        <v>3067</v>
      </c>
      <c r="K943" s="822" t="s">
        <v>2323</v>
      </c>
      <c r="L943" s="825">
        <v>650.4</v>
      </c>
      <c r="M943" s="825">
        <v>3902.3999999999996</v>
      </c>
      <c r="N943" s="822">
        <v>6</v>
      </c>
      <c r="O943" s="826">
        <v>1</v>
      </c>
      <c r="P943" s="825">
        <v>3902.3999999999996</v>
      </c>
      <c r="Q943" s="827">
        <v>1</v>
      </c>
      <c r="R943" s="822">
        <v>6</v>
      </c>
      <c r="S943" s="827">
        <v>1</v>
      </c>
      <c r="T943" s="826">
        <v>1</v>
      </c>
      <c r="U943" s="828">
        <v>1</v>
      </c>
    </row>
    <row r="944" spans="1:21" ht="14.45" customHeight="1" x14ac:dyDescent="0.2">
      <c r="A944" s="821">
        <v>7</v>
      </c>
      <c r="B944" s="822" t="s">
        <v>2407</v>
      </c>
      <c r="C944" s="822" t="s">
        <v>2413</v>
      </c>
      <c r="D944" s="823" t="s">
        <v>3782</v>
      </c>
      <c r="E944" s="824" t="s">
        <v>2448</v>
      </c>
      <c r="F944" s="822" t="s">
        <v>2408</v>
      </c>
      <c r="G944" s="822" t="s">
        <v>3065</v>
      </c>
      <c r="H944" s="822" t="s">
        <v>673</v>
      </c>
      <c r="I944" s="822" t="s">
        <v>3069</v>
      </c>
      <c r="J944" s="822" t="s">
        <v>3067</v>
      </c>
      <c r="K944" s="822" t="s">
        <v>3070</v>
      </c>
      <c r="L944" s="825">
        <v>1938.97</v>
      </c>
      <c r="M944" s="825">
        <v>15511.76</v>
      </c>
      <c r="N944" s="822">
        <v>8</v>
      </c>
      <c r="O944" s="826">
        <v>2</v>
      </c>
      <c r="P944" s="825">
        <v>11633.82</v>
      </c>
      <c r="Q944" s="827">
        <v>0.75</v>
      </c>
      <c r="R944" s="822">
        <v>6</v>
      </c>
      <c r="S944" s="827">
        <v>0.75</v>
      </c>
      <c r="T944" s="826">
        <v>1</v>
      </c>
      <c r="U944" s="828">
        <v>0.5</v>
      </c>
    </row>
    <row r="945" spans="1:21" ht="14.45" customHeight="1" x14ac:dyDescent="0.2">
      <c r="A945" s="821">
        <v>7</v>
      </c>
      <c r="B945" s="822" t="s">
        <v>2407</v>
      </c>
      <c r="C945" s="822" t="s">
        <v>2413</v>
      </c>
      <c r="D945" s="823" t="s">
        <v>3782</v>
      </c>
      <c r="E945" s="824" t="s">
        <v>2448</v>
      </c>
      <c r="F945" s="822" t="s">
        <v>2408</v>
      </c>
      <c r="G945" s="822" t="s">
        <v>3065</v>
      </c>
      <c r="H945" s="822" t="s">
        <v>673</v>
      </c>
      <c r="I945" s="822" t="s">
        <v>3348</v>
      </c>
      <c r="J945" s="822" t="s">
        <v>2325</v>
      </c>
      <c r="K945" s="822" t="s">
        <v>3349</v>
      </c>
      <c r="L945" s="825">
        <v>1938.97</v>
      </c>
      <c r="M945" s="825">
        <v>3877.94</v>
      </c>
      <c r="N945" s="822">
        <v>2</v>
      </c>
      <c r="O945" s="826">
        <v>1</v>
      </c>
      <c r="P945" s="825">
        <v>3877.94</v>
      </c>
      <c r="Q945" s="827">
        <v>1</v>
      </c>
      <c r="R945" s="822">
        <v>2</v>
      </c>
      <c r="S945" s="827">
        <v>1</v>
      </c>
      <c r="T945" s="826">
        <v>1</v>
      </c>
      <c r="U945" s="828">
        <v>1</v>
      </c>
    </row>
    <row r="946" spans="1:21" ht="14.45" customHeight="1" x14ac:dyDescent="0.2">
      <c r="A946" s="821">
        <v>7</v>
      </c>
      <c r="B946" s="822" t="s">
        <v>2407</v>
      </c>
      <c r="C946" s="822" t="s">
        <v>2413</v>
      </c>
      <c r="D946" s="823" t="s">
        <v>3782</v>
      </c>
      <c r="E946" s="824" t="s">
        <v>2448</v>
      </c>
      <c r="F946" s="822" t="s">
        <v>2408</v>
      </c>
      <c r="G946" s="822" t="s">
        <v>3065</v>
      </c>
      <c r="H946" s="822" t="s">
        <v>673</v>
      </c>
      <c r="I946" s="822" t="s">
        <v>2324</v>
      </c>
      <c r="J946" s="822" t="s">
        <v>2325</v>
      </c>
      <c r="K946" s="822" t="s">
        <v>2326</v>
      </c>
      <c r="L946" s="825">
        <v>484.75</v>
      </c>
      <c r="M946" s="825">
        <v>5817</v>
      </c>
      <c r="N946" s="822">
        <v>12</v>
      </c>
      <c r="O946" s="826">
        <v>2</v>
      </c>
      <c r="P946" s="825">
        <v>5817</v>
      </c>
      <c r="Q946" s="827">
        <v>1</v>
      </c>
      <c r="R946" s="822">
        <v>12</v>
      </c>
      <c r="S946" s="827">
        <v>1</v>
      </c>
      <c r="T946" s="826">
        <v>2</v>
      </c>
      <c r="U946" s="828">
        <v>1</v>
      </c>
    </row>
    <row r="947" spans="1:21" ht="14.45" customHeight="1" x14ac:dyDescent="0.2">
      <c r="A947" s="821">
        <v>7</v>
      </c>
      <c r="B947" s="822" t="s">
        <v>2407</v>
      </c>
      <c r="C947" s="822" t="s">
        <v>2413</v>
      </c>
      <c r="D947" s="823" t="s">
        <v>3782</v>
      </c>
      <c r="E947" s="824" t="s">
        <v>2448</v>
      </c>
      <c r="F947" s="822" t="s">
        <v>2408</v>
      </c>
      <c r="G947" s="822" t="s">
        <v>3065</v>
      </c>
      <c r="H947" s="822" t="s">
        <v>673</v>
      </c>
      <c r="I947" s="822" t="s">
        <v>2327</v>
      </c>
      <c r="J947" s="822" t="s">
        <v>2325</v>
      </c>
      <c r="K947" s="822" t="s">
        <v>2328</v>
      </c>
      <c r="L947" s="825">
        <v>969.48</v>
      </c>
      <c r="M947" s="825">
        <v>5816.88</v>
      </c>
      <c r="N947" s="822">
        <v>6</v>
      </c>
      <c r="O947" s="826">
        <v>1</v>
      </c>
      <c r="P947" s="825">
        <v>5816.88</v>
      </c>
      <c r="Q947" s="827">
        <v>1</v>
      </c>
      <c r="R947" s="822">
        <v>6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7</v>
      </c>
      <c r="B948" s="822" t="s">
        <v>2407</v>
      </c>
      <c r="C948" s="822" t="s">
        <v>2413</v>
      </c>
      <c r="D948" s="823" t="s">
        <v>3782</v>
      </c>
      <c r="E948" s="824" t="s">
        <v>2448</v>
      </c>
      <c r="F948" s="822" t="s">
        <v>2408</v>
      </c>
      <c r="G948" s="822" t="s">
        <v>3065</v>
      </c>
      <c r="H948" s="822" t="s">
        <v>673</v>
      </c>
      <c r="I948" s="822" t="s">
        <v>3076</v>
      </c>
      <c r="J948" s="822" t="s">
        <v>3067</v>
      </c>
      <c r="K948" s="822" t="s">
        <v>2321</v>
      </c>
      <c r="L948" s="825">
        <v>484.75</v>
      </c>
      <c r="M948" s="825">
        <v>2908.5</v>
      </c>
      <c r="N948" s="822">
        <v>6</v>
      </c>
      <c r="O948" s="826">
        <v>1</v>
      </c>
      <c r="P948" s="825">
        <v>2908.5</v>
      </c>
      <c r="Q948" s="827">
        <v>1</v>
      </c>
      <c r="R948" s="822">
        <v>6</v>
      </c>
      <c r="S948" s="827">
        <v>1</v>
      </c>
      <c r="T948" s="826">
        <v>1</v>
      </c>
      <c r="U948" s="828">
        <v>1</v>
      </c>
    </row>
    <row r="949" spans="1:21" ht="14.45" customHeight="1" x14ac:dyDescent="0.2">
      <c r="A949" s="821">
        <v>7</v>
      </c>
      <c r="B949" s="822" t="s">
        <v>2407</v>
      </c>
      <c r="C949" s="822" t="s">
        <v>2413</v>
      </c>
      <c r="D949" s="823" t="s">
        <v>3782</v>
      </c>
      <c r="E949" s="824" t="s">
        <v>2448</v>
      </c>
      <c r="F949" s="822" t="s">
        <v>2408</v>
      </c>
      <c r="G949" s="822" t="s">
        <v>3065</v>
      </c>
      <c r="H949" s="822" t="s">
        <v>673</v>
      </c>
      <c r="I949" s="822" t="s">
        <v>2319</v>
      </c>
      <c r="J949" s="822" t="s">
        <v>2320</v>
      </c>
      <c r="K949" s="822" t="s">
        <v>2321</v>
      </c>
      <c r="L949" s="825">
        <v>484.75</v>
      </c>
      <c r="M949" s="825">
        <v>7271.25</v>
      </c>
      <c r="N949" s="822">
        <v>15</v>
      </c>
      <c r="O949" s="826">
        <v>3</v>
      </c>
      <c r="P949" s="825">
        <v>7271.25</v>
      </c>
      <c r="Q949" s="827">
        <v>1</v>
      </c>
      <c r="R949" s="822">
        <v>15</v>
      </c>
      <c r="S949" s="827">
        <v>1</v>
      </c>
      <c r="T949" s="826">
        <v>3</v>
      </c>
      <c r="U949" s="828">
        <v>1</v>
      </c>
    </row>
    <row r="950" spans="1:21" ht="14.45" customHeight="1" x14ac:dyDescent="0.2">
      <c r="A950" s="821">
        <v>7</v>
      </c>
      <c r="B950" s="822" t="s">
        <v>2407</v>
      </c>
      <c r="C950" s="822" t="s">
        <v>2413</v>
      </c>
      <c r="D950" s="823" t="s">
        <v>3782</v>
      </c>
      <c r="E950" s="824" t="s">
        <v>2448</v>
      </c>
      <c r="F950" s="822" t="s">
        <v>2408</v>
      </c>
      <c r="G950" s="822" t="s">
        <v>3065</v>
      </c>
      <c r="H950" s="822" t="s">
        <v>673</v>
      </c>
      <c r="I950" s="822" t="s">
        <v>2322</v>
      </c>
      <c r="J950" s="822" t="s">
        <v>2320</v>
      </c>
      <c r="K950" s="822" t="s">
        <v>2323</v>
      </c>
      <c r="L950" s="825">
        <v>969.48</v>
      </c>
      <c r="M950" s="825">
        <v>11633.76</v>
      </c>
      <c r="N950" s="822">
        <v>12</v>
      </c>
      <c r="O950" s="826">
        <v>2</v>
      </c>
      <c r="P950" s="825">
        <v>11633.76</v>
      </c>
      <c r="Q950" s="827">
        <v>1</v>
      </c>
      <c r="R950" s="822">
        <v>12</v>
      </c>
      <c r="S950" s="827">
        <v>1</v>
      </c>
      <c r="T950" s="826">
        <v>2</v>
      </c>
      <c r="U950" s="828">
        <v>1</v>
      </c>
    </row>
    <row r="951" spans="1:21" ht="14.45" customHeight="1" x14ac:dyDescent="0.2">
      <c r="A951" s="821">
        <v>7</v>
      </c>
      <c r="B951" s="822" t="s">
        <v>2407</v>
      </c>
      <c r="C951" s="822" t="s">
        <v>2413</v>
      </c>
      <c r="D951" s="823" t="s">
        <v>3782</v>
      </c>
      <c r="E951" s="824" t="s">
        <v>2448</v>
      </c>
      <c r="F951" s="822" t="s">
        <v>2408</v>
      </c>
      <c r="G951" s="822" t="s">
        <v>3065</v>
      </c>
      <c r="H951" s="822" t="s">
        <v>673</v>
      </c>
      <c r="I951" s="822" t="s">
        <v>3353</v>
      </c>
      <c r="J951" s="822" t="s">
        <v>2320</v>
      </c>
      <c r="K951" s="822" t="s">
        <v>3070</v>
      </c>
      <c r="L951" s="825">
        <v>1938.97</v>
      </c>
      <c r="M951" s="825">
        <v>29084.550000000003</v>
      </c>
      <c r="N951" s="822">
        <v>15</v>
      </c>
      <c r="O951" s="826">
        <v>4</v>
      </c>
      <c r="P951" s="825">
        <v>29084.550000000003</v>
      </c>
      <c r="Q951" s="827">
        <v>1</v>
      </c>
      <c r="R951" s="822">
        <v>15</v>
      </c>
      <c r="S951" s="827">
        <v>1</v>
      </c>
      <c r="T951" s="826">
        <v>4</v>
      </c>
      <c r="U951" s="828">
        <v>1</v>
      </c>
    </row>
    <row r="952" spans="1:21" ht="14.45" customHeight="1" x14ac:dyDescent="0.2">
      <c r="A952" s="821">
        <v>7</v>
      </c>
      <c r="B952" s="822" t="s">
        <v>2407</v>
      </c>
      <c r="C952" s="822" t="s">
        <v>2413</v>
      </c>
      <c r="D952" s="823" t="s">
        <v>3782</v>
      </c>
      <c r="E952" s="824" t="s">
        <v>2448</v>
      </c>
      <c r="F952" s="822" t="s">
        <v>2408</v>
      </c>
      <c r="G952" s="822" t="s">
        <v>3065</v>
      </c>
      <c r="H952" s="822" t="s">
        <v>673</v>
      </c>
      <c r="I952" s="822" t="s">
        <v>3353</v>
      </c>
      <c r="J952" s="822" t="s">
        <v>2320</v>
      </c>
      <c r="K952" s="822" t="s">
        <v>3070</v>
      </c>
      <c r="L952" s="825">
        <v>1300.79</v>
      </c>
      <c r="M952" s="825">
        <v>7804.74</v>
      </c>
      <c r="N952" s="822">
        <v>6</v>
      </c>
      <c r="O952" s="826">
        <v>1</v>
      </c>
      <c r="P952" s="825">
        <v>7804.74</v>
      </c>
      <c r="Q952" s="827">
        <v>1</v>
      </c>
      <c r="R952" s="822">
        <v>6</v>
      </c>
      <c r="S952" s="827">
        <v>1</v>
      </c>
      <c r="T952" s="826">
        <v>1</v>
      </c>
      <c r="U952" s="828">
        <v>1</v>
      </c>
    </row>
    <row r="953" spans="1:21" ht="14.45" customHeight="1" x14ac:dyDescent="0.2">
      <c r="A953" s="821">
        <v>7</v>
      </c>
      <c r="B953" s="822" t="s">
        <v>2407</v>
      </c>
      <c r="C953" s="822" t="s">
        <v>2413</v>
      </c>
      <c r="D953" s="823" t="s">
        <v>3782</v>
      </c>
      <c r="E953" s="824" t="s">
        <v>2448</v>
      </c>
      <c r="F953" s="822" t="s">
        <v>2408</v>
      </c>
      <c r="G953" s="822" t="s">
        <v>3065</v>
      </c>
      <c r="H953" s="822" t="s">
        <v>673</v>
      </c>
      <c r="I953" s="822" t="s">
        <v>3419</v>
      </c>
      <c r="J953" s="822" t="s">
        <v>2320</v>
      </c>
      <c r="K953" s="822" t="s">
        <v>3068</v>
      </c>
      <c r="L953" s="825">
        <v>975.59</v>
      </c>
      <c r="M953" s="825">
        <v>5853.54</v>
      </c>
      <c r="N953" s="822">
        <v>6</v>
      </c>
      <c r="O953" s="826">
        <v>1</v>
      </c>
      <c r="P953" s="825">
        <v>5853.54</v>
      </c>
      <c r="Q953" s="827">
        <v>1</v>
      </c>
      <c r="R953" s="822">
        <v>6</v>
      </c>
      <c r="S953" s="827">
        <v>1</v>
      </c>
      <c r="T953" s="826">
        <v>1</v>
      </c>
      <c r="U953" s="828">
        <v>1</v>
      </c>
    </row>
    <row r="954" spans="1:21" ht="14.45" customHeight="1" x14ac:dyDescent="0.2">
      <c r="A954" s="821">
        <v>7</v>
      </c>
      <c r="B954" s="822" t="s">
        <v>2407</v>
      </c>
      <c r="C954" s="822" t="s">
        <v>2413</v>
      </c>
      <c r="D954" s="823" t="s">
        <v>3782</v>
      </c>
      <c r="E954" s="824" t="s">
        <v>2448</v>
      </c>
      <c r="F954" s="822" t="s">
        <v>2408</v>
      </c>
      <c r="G954" s="822" t="s">
        <v>2760</v>
      </c>
      <c r="H954" s="822" t="s">
        <v>673</v>
      </c>
      <c r="I954" s="822" t="s">
        <v>3079</v>
      </c>
      <c r="J954" s="822" t="s">
        <v>2207</v>
      </c>
      <c r="K954" s="822" t="s">
        <v>3080</v>
      </c>
      <c r="L954" s="825">
        <v>339.47</v>
      </c>
      <c r="M954" s="825">
        <v>1018.4100000000001</v>
      </c>
      <c r="N954" s="822">
        <v>3</v>
      </c>
      <c r="O954" s="826">
        <v>2</v>
      </c>
      <c r="P954" s="825">
        <v>1018.4100000000001</v>
      </c>
      <c r="Q954" s="827">
        <v>1</v>
      </c>
      <c r="R954" s="822">
        <v>3</v>
      </c>
      <c r="S954" s="827">
        <v>1</v>
      </c>
      <c r="T954" s="826">
        <v>2</v>
      </c>
      <c r="U954" s="828">
        <v>1</v>
      </c>
    </row>
    <row r="955" spans="1:21" ht="14.45" customHeight="1" x14ac:dyDescent="0.2">
      <c r="A955" s="821">
        <v>7</v>
      </c>
      <c r="B955" s="822" t="s">
        <v>2407</v>
      </c>
      <c r="C955" s="822" t="s">
        <v>2413</v>
      </c>
      <c r="D955" s="823" t="s">
        <v>3782</v>
      </c>
      <c r="E955" s="824" t="s">
        <v>2448</v>
      </c>
      <c r="F955" s="822" t="s">
        <v>2408</v>
      </c>
      <c r="G955" s="822" t="s">
        <v>2760</v>
      </c>
      <c r="H955" s="822" t="s">
        <v>673</v>
      </c>
      <c r="I955" s="822" t="s">
        <v>2339</v>
      </c>
      <c r="J955" s="822" t="s">
        <v>2207</v>
      </c>
      <c r="K955" s="822" t="s">
        <v>2340</v>
      </c>
      <c r="L955" s="825">
        <v>113.16</v>
      </c>
      <c r="M955" s="825">
        <v>2150.04</v>
      </c>
      <c r="N955" s="822">
        <v>19</v>
      </c>
      <c r="O955" s="826">
        <v>9</v>
      </c>
      <c r="P955" s="825">
        <v>1018.4399999999999</v>
      </c>
      <c r="Q955" s="827">
        <v>0.47368421052631576</v>
      </c>
      <c r="R955" s="822">
        <v>9</v>
      </c>
      <c r="S955" s="827">
        <v>0.47368421052631576</v>
      </c>
      <c r="T955" s="826">
        <v>4.5</v>
      </c>
      <c r="U955" s="828">
        <v>0.5</v>
      </c>
    </row>
    <row r="956" spans="1:21" ht="14.45" customHeight="1" x14ac:dyDescent="0.2">
      <c r="A956" s="821">
        <v>7</v>
      </c>
      <c r="B956" s="822" t="s">
        <v>2407</v>
      </c>
      <c r="C956" s="822" t="s">
        <v>2413</v>
      </c>
      <c r="D956" s="823" t="s">
        <v>3782</v>
      </c>
      <c r="E956" s="824" t="s">
        <v>2448</v>
      </c>
      <c r="F956" s="822" t="s">
        <v>2408</v>
      </c>
      <c r="G956" s="822" t="s">
        <v>2760</v>
      </c>
      <c r="H956" s="822" t="s">
        <v>673</v>
      </c>
      <c r="I956" s="822" t="s">
        <v>2206</v>
      </c>
      <c r="J956" s="822" t="s">
        <v>2207</v>
      </c>
      <c r="K956" s="822" t="s">
        <v>2208</v>
      </c>
      <c r="L956" s="825">
        <v>169.73</v>
      </c>
      <c r="M956" s="825">
        <v>678.92</v>
      </c>
      <c r="N956" s="822">
        <v>4</v>
      </c>
      <c r="O956" s="826">
        <v>3.5</v>
      </c>
      <c r="P956" s="825">
        <v>169.73</v>
      </c>
      <c r="Q956" s="827">
        <v>0.25</v>
      </c>
      <c r="R956" s="822">
        <v>1</v>
      </c>
      <c r="S956" s="827">
        <v>0.25</v>
      </c>
      <c r="T956" s="826">
        <v>1</v>
      </c>
      <c r="U956" s="828">
        <v>0.2857142857142857</v>
      </c>
    </row>
    <row r="957" spans="1:21" ht="14.45" customHeight="1" x14ac:dyDescent="0.2">
      <c r="A957" s="821">
        <v>7</v>
      </c>
      <c r="B957" s="822" t="s">
        <v>2407</v>
      </c>
      <c r="C957" s="822" t="s">
        <v>2413</v>
      </c>
      <c r="D957" s="823" t="s">
        <v>3782</v>
      </c>
      <c r="E957" s="824" t="s">
        <v>2448</v>
      </c>
      <c r="F957" s="822" t="s">
        <v>2408</v>
      </c>
      <c r="G957" s="822" t="s">
        <v>2760</v>
      </c>
      <c r="H957" s="822" t="s">
        <v>673</v>
      </c>
      <c r="I957" s="822" t="s">
        <v>2209</v>
      </c>
      <c r="J957" s="822" t="s">
        <v>2207</v>
      </c>
      <c r="K957" s="822" t="s">
        <v>2210</v>
      </c>
      <c r="L957" s="825">
        <v>339.47</v>
      </c>
      <c r="M957" s="825">
        <v>32589.120000000003</v>
      </c>
      <c r="N957" s="822">
        <v>96</v>
      </c>
      <c r="O957" s="826">
        <v>30</v>
      </c>
      <c r="P957" s="825">
        <v>19010.320000000003</v>
      </c>
      <c r="Q957" s="827">
        <v>0.58333333333333337</v>
      </c>
      <c r="R957" s="822">
        <v>56</v>
      </c>
      <c r="S957" s="827">
        <v>0.58333333333333337</v>
      </c>
      <c r="T957" s="826">
        <v>16.5</v>
      </c>
      <c r="U957" s="828">
        <v>0.55000000000000004</v>
      </c>
    </row>
    <row r="958" spans="1:21" ht="14.45" customHeight="1" x14ac:dyDescent="0.2">
      <c r="A958" s="821">
        <v>7</v>
      </c>
      <c r="B958" s="822" t="s">
        <v>2407</v>
      </c>
      <c r="C958" s="822" t="s">
        <v>2413</v>
      </c>
      <c r="D958" s="823" t="s">
        <v>3782</v>
      </c>
      <c r="E958" s="824" t="s">
        <v>2448</v>
      </c>
      <c r="F958" s="822" t="s">
        <v>2408</v>
      </c>
      <c r="G958" s="822" t="s">
        <v>2760</v>
      </c>
      <c r="H958" s="822" t="s">
        <v>673</v>
      </c>
      <c r="I958" s="822" t="s">
        <v>3083</v>
      </c>
      <c r="J958" s="822" t="s">
        <v>3084</v>
      </c>
      <c r="K958" s="822" t="s">
        <v>3085</v>
      </c>
      <c r="L958" s="825">
        <v>763.63</v>
      </c>
      <c r="M958" s="825">
        <v>2290.89</v>
      </c>
      <c r="N958" s="822">
        <v>3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7</v>
      </c>
      <c r="B959" s="822" t="s">
        <v>2407</v>
      </c>
      <c r="C959" s="822" t="s">
        <v>2413</v>
      </c>
      <c r="D959" s="823" t="s">
        <v>3782</v>
      </c>
      <c r="E959" s="824" t="s">
        <v>2448</v>
      </c>
      <c r="F959" s="822" t="s">
        <v>2408</v>
      </c>
      <c r="G959" s="822" t="s">
        <v>2760</v>
      </c>
      <c r="H959" s="822" t="s">
        <v>329</v>
      </c>
      <c r="I959" s="822" t="s">
        <v>3354</v>
      </c>
      <c r="J959" s="822" t="s">
        <v>2207</v>
      </c>
      <c r="K959" s="822" t="s">
        <v>2210</v>
      </c>
      <c r="L959" s="825">
        <v>339.47</v>
      </c>
      <c r="M959" s="825">
        <v>339.47</v>
      </c>
      <c r="N959" s="822">
        <v>1</v>
      </c>
      <c r="O959" s="826">
        <v>1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7</v>
      </c>
      <c r="B960" s="822" t="s">
        <v>2407</v>
      </c>
      <c r="C960" s="822" t="s">
        <v>2413</v>
      </c>
      <c r="D960" s="823" t="s">
        <v>3782</v>
      </c>
      <c r="E960" s="824" t="s">
        <v>2448</v>
      </c>
      <c r="F960" s="822" t="s">
        <v>2408</v>
      </c>
      <c r="G960" s="822" t="s">
        <v>2760</v>
      </c>
      <c r="H960" s="822" t="s">
        <v>329</v>
      </c>
      <c r="I960" s="822" t="s">
        <v>3086</v>
      </c>
      <c r="J960" s="822" t="s">
        <v>3087</v>
      </c>
      <c r="K960" s="822" t="s">
        <v>3080</v>
      </c>
      <c r="L960" s="825">
        <v>339.47</v>
      </c>
      <c r="M960" s="825">
        <v>678.94</v>
      </c>
      <c r="N960" s="822">
        <v>2</v>
      </c>
      <c r="O960" s="826">
        <v>0.5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7</v>
      </c>
      <c r="B961" s="822" t="s">
        <v>2407</v>
      </c>
      <c r="C961" s="822" t="s">
        <v>2413</v>
      </c>
      <c r="D961" s="823" t="s">
        <v>3782</v>
      </c>
      <c r="E961" s="824" t="s">
        <v>2448</v>
      </c>
      <c r="F961" s="822" t="s">
        <v>2408</v>
      </c>
      <c r="G961" s="822" t="s">
        <v>2654</v>
      </c>
      <c r="H961" s="822" t="s">
        <v>329</v>
      </c>
      <c r="I961" s="822" t="s">
        <v>3548</v>
      </c>
      <c r="J961" s="822" t="s">
        <v>3549</v>
      </c>
      <c r="K961" s="822" t="s">
        <v>2832</v>
      </c>
      <c r="L961" s="825">
        <v>79.64</v>
      </c>
      <c r="M961" s="825">
        <v>238.92000000000002</v>
      </c>
      <c r="N961" s="822">
        <v>3</v>
      </c>
      <c r="O961" s="826">
        <v>2.5</v>
      </c>
      <c r="P961" s="825">
        <v>79.64</v>
      </c>
      <c r="Q961" s="827">
        <v>0.33333333333333331</v>
      </c>
      <c r="R961" s="822">
        <v>1</v>
      </c>
      <c r="S961" s="827">
        <v>0.33333333333333331</v>
      </c>
      <c r="T961" s="826">
        <v>1</v>
      </c>
      <c r="U961" s="828">
        <v>0.4</v>
      </c>
    </row>
    <row r="962" spans="1:21" ht="14.45" customHeight="1" x14ac:dyDescent="0.2">
      <c r="A962" s="821">
        <v>7</v>
      </c>
      <c r="B962" s="822" t="s">
        <v>2407</v>
      </c>
      <c r="C962" s="822" t="s">
        <v>2413</v>
      </c>
      <c r="D962" s="823" t="s">
        <v>3782</v>
      </c>
      <c r="E962" s="824" t="s">
        <v>2448</v>
      </c>
      <c r="F962" s="822" t="s">
        <v>2408</v>
      </c>
      <c r="G962" s="822" t="s">
        <v>3092</v>
      </c>
      <c r="H962" s="822" t="s">
        <v>329</v>
      </c>
      <c r="I962" s="822" t="s">
        <v>3096</v>
      </c>
      <c r="J962" s="822" t="s">
        <v>3094</v>
      </c>
      <c r="K962" s="822" t="s">
        <v>3097</v>
      </c>
      <c r="L962" s="825">
        <v>1019.46</v>
      </c>
      <c r="M962" s="825">
        <v>20389.2</v>
      </c>
      <c r="N962" s="822">
        <v>20</v>
      </c>
      <c r="O962" s="826">
        <v>7</v>
      </c>
      <c r="P962" s="825">
        <v>12233.52</v>
      </c>
      <c r="Q962" s="827">
        <v>0.6</v>
      </c>
      <c r="R962" s="822">
        <v>12</v>
      </c>
      <c r="S962" s="827">
        <v>0.6</v>
      </c>
      <c r="T962" s="826">
        <v>4</v>
      </c>
      <c r="U962" s="828">
        <v>0.5714285714285714</v>
      </c>
    </row>
    <row r="963" spans="1:21" ht="14.45" customHeight="1" x14ac:dyDescent="0.2">
      <c r="A963" s="821">
        <v>7</v>
      </c>
      <c r="B963" s="822" t="s">
        <v>2407</v>
      </c>
      <c r="C963" s="822" t="s">
        <v>2413</v>
      </c>
      <c r="D963" s="823" t="s">
        <v>3782</v>
      </c>
      <c r="E963" s="824" t="s">
        <v>2448</v>
      </c>
      <c r="F963" s="822" t="s">
        <v>2408</v>
      </c>
      <c r="G963" s="822" t="s">
        <v>3092</v>
      </c>
      <c r="H963" s="822" t="s">
        <v>329</v>
      </c>
      <c r="I963" s="822" t="s">
        <v>3098</v>
      </c>
      <c r="J963" s="822" t="s">
        <v>3094</v>
      </c>
      <c r="K963" s="822" t="s">
        <v>3099</v>
      </c>
      <c r="L963" s="825">
        <v>2038.93</v>
      </c>
      <c r="M963" s="825">
        <v>22428.23</v>
      </c>
      <c r="N963" s="822">
        <v>11</v>
      </c>
      <c r="O963" s="826">
        <v>4</v>
      </c>
      <c r="P963" s="825">
        <v>6116.79</v>
      </c>
      <c r="Q963" s="827">
        <v>0.27272727272727271</v>
      </c>
      <c r="R963" s="822">
        <v>3</v>
      </c>
      <c r="S963" s="827">
        <v>0.27272727272727271</v>
      </c>
      <c r="T963" s="826">
        <v>1</v>
      </c>
      <c r="U963" s="828">
        <v>0.25</v>
      </c>
    </row>
    <row r="964" spans="1:21" ht="14.45" customHeight="1" x14ac:dyDescent="0.2">
      <c r="A964" s="821">
        <v>7</v>
      </c>
      <c r="B964" s="822" t="s">
        <v>2407</v>
      </c>
      <c r="C964" s="822" t="s">
        <v>2413</v>
      </c>
      <c r="D964" s="823" t="s">
        <v>3782</v>
      </c>
      <c r="E964" s="824" t="s">
        <v>2448</v>
      </c>
      <c r="F964" s="822" t="s">
        <v>2408</v>
      </c>
      <c r="G964" s="822" t="s">
        <v>3550</v>
      </c>
      <c r="H964" s="822" t="s">
        <v>329</v>
      </c>
      <c r="I964" s="822" t="s">
        <v>3551</v>
      </c>
      <c r="J964" s="822" t="s">
        <v>3552</v>
      </c>
      <c r="K964" s="822" t="s">
        <v>3553</v>
      </c>
      <c r="L964" s="825">
        <v>0</v>
      </c>
      <c r="M964" s="825">
        <v>0</v>
      </c>
      <c r="N964" s="822">
        <v>3</v>
      </c>
      <c r="O964" s="826">
        <v>1</v>
      </c>
      <c r="P964" s="825"/>
      <c r="Q964" s="827"/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7</v>
      </c>
      <c r="B965" s="822" t="s">
        <v>2407</v>
      </c>
      <c r="C965" s="822" t="s">
        <v>2413</v>
      </c>
      <c r="D965" s="823" t="s">
        <v>3782</v>
      </c>
      <c r="E965" s="824" t="s">
        <v>2448</v>
      </c>
      <c r="F965" s="822" t="s">
        <v>2408</v>
      </c>
      <c r="G965" s="822" t="s">
        <v>3550</v>
      </c>
      <c r="H965" s="822" t="s">
        <v>329</v>
      </c>
      <c r="I965" s="822" t="s">
        <v>3554</v>
      </c>
      <c r="J965" s="822" t="s">
        <v>3552</v>
      </c>
      <c r="K965" s="822" t="s">
        <v>3555</v>
      </c>
      <c r="L965" s="825">
        <v>0</v>
      </c>
      <c r="M965" s="825">
        <v>0</v>
      </c>
      <c r="N965" s="822">
        <v>2</v>
      </c>
      <c r="O965" s="826">
        <v>1</v>
      </c>
      <c r="P965" s="825">
        <v>0</v>
      </c>
      <c r="Q965" s="827"/>
      <c r="R965" s="822">
        <v>2</v>
      </c>
      <c r="S965" s="827">
        <v>1</v>
      </c>
      <c r="T965" s="826">
        <v>1</v>
      </c>
      <c r="U965" s="828">
        <v>1</v>
      </c>
    </row>
    <row r="966" spans="1:21" ht="14.45" customHeight="1" x14ac:dyDescent="0.2">
      <c r="A966" s="821">
        <v>7</v>
      </c>
      <c r="B966" s="822" t="s">
        <v>2407</v>
      </c>
      <c r="C966" s="822" t="s">
        <v>2413</v>
      </c>
      <c r="D966" s="823" t="s">
        <v>3782</v>
      </c>
      <c r="E966" s="824" t="s">
        <v>2448</v>
      </c>
      <c r="F966" s="822" t="s">
        <v>2408</v>
      </c>
      <c r="G966" s="822" t="s">
        <v>2582</v>
      </c>
      <c r="H966" s="822" t="s">
        <v>329</v>
      </c>
      <c r="I966" s="822" t="s">
        <v>3275</v>
      </c>
      <c r="J966" s="822" t="s">
        <v>2584</v>
      </c>
      <c r="K966" s="822" t="s">
        <v>3276</v>
      </c>
      <c r="L966" s="825">
        <v>91.78</v>
      </c>
      <c r="M966" s="825">
        <v>458.9</v>
      </c>
      <c r="N966" s="822">
        <v>5</v>
      </c>
      <c r="O966" s="826">
        <v>2</v>
      </c>
      <c r="P966" s="825">
        <v>91.78</v>
      </c>
      <c r="Q966" s="827">
        <v>0.2</v>
      </c>
      <c r="R966" s="822">
        <v>1</v>
      </c>
      <c r="S966" s="827">
        <v>0.2</v>
      </c>
      <c r="T966" s="826">
        <v>1</v>
      </c>
      <c r="U966" s="828">
        <v>0.5</v>
      </c>
    </row>
    <row r="967" spans="1:21" ht="14.45" customHeight="1" x14ac:dyDescent="0.2">
      <c r="A967" s="821">
        <v>7</v>
      </c>
      <c r="B967" s="822" t="s">
        <v>2407</v>
      </c>
      <c r="C967" s="822" t="s">
        <v>2413</v>
      </c>
      <c r="D967" s="823" t="s">
        <v>3782</v>
      </c>
      <c r="E967" s="824" t="s">
        <v>2448</v>
      </c>
      <c r="F967" s="822" t="s">
        <v>2408</v>
      </c>
      <c r="G967" s="822" t="s">
        <v>3102</v>
      </c>
      <c r="H967" s="822" t="s">
        <v>329</v>
      </c>
      <c r="I967" s="822" t="s">
        <v>3103</v>
      </c>
      <c r="J967" s="822" t="s">
        <v>3104</v>
      </c>
      <c r="K967" s="822" t="s">
        <v>3105</v>
      </c>
      <c r="L967" s="825">
        <v>102.9</v>
      </c>
      <c r="M967" s="825">
        <v>823.2</v>
      </c>
      <c r="N967" s="822">
        <v>8</v>
      </c>
      <c r="O967" s="826">
        <v>2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7</v>
      </c>
      <c r="B968" s="822" t="s">
        <v>2407</v>
      </c>
      <c r="C968" s="822" t="s">
        <v>2413</v>
      </c>
      <c r="D968" s="823" t="s">
        <v>3782</v>
      </c>
      <c r="E968" s="824" t="s">
        <v>2448</v>
      </c>
      <c r="F968" s="822" t="s">
        <v>2408</v>
      </c>
      <c r="G968" s="822" t="s">
        <v>3102</v>
      </c>
      <c r="H968" s="822" t="s">
        <v>329</v>
      </c>
      <c r="I968" s="822" t="s">
        <v>3106</v>
      </c>
      <c r="J968" s="822" t="s">
        <v>3107</v>
      </c>
      <c r="K968" s="822" t="s">
        <v>3108</v>
      </c>
      <c r="L968" s="825">
        <v>74.64</v>
      </c>
      <c r="M968" s="825">
        <v>447.84</v>
      </c>
      <c r="N968" s="822">
        <v>6</v>
      </c>
      <c r="O968" s="826">
        <v>3</v>
      </c>
      <c r="P968" s="825">
        <v>74.64</v>
      </c>
      <c r="Q968" s="827">
        <v>0.16666666666666669</v>
      </c>
      <c r="R968" s="822">
        <v>1</v>
      </c>
      <c r="S968" s="827">
        <v>0.16666666666666666</v>
      </c>
      <c r="T968" s="826">
        <v>1</v>
      </c>
      <c r="U968" s="828">
        <v>0.33333333333333331</v>
      </c>
    </row>
    <row r="969" spans="1:21" ht="14.45" customHeight="1" x14ac:dyDescent="0.2">
      <c r="A969" s="821">
        <v>7</v>
      </c>
      <c r="B969" s="822" t="s">
        <v>2407</v>
      </c>
      <c r="C969" s="822" t="s">
        <v>2413</v>
      </c>
      <c r="D969" s="823" t="s">
        <v>3782</v>
      </c>
      <c r="E969" s="824" t="s">
        <v>2448</v>
      </c>
      <c r="F969" s="822" t="s">
        <v>2408</v>
      </c>
      <c r="G969" s="822" t="s">
        <v>2592</v>
      </c>
      <c r="H969" s="822" t="s">
        <v>329</v>
      </c>
      <c r="I969" s="822" t="s">
        <v>2593</v>
      </c>
      <c r="J969" s="822" t="s">
        <v>1472</v>
      </c>
      <c r="K969" s="822" t="s">
        <v>2556</v>
      </c>
      <c r="L969" s="825">
        <v>111.72</v>
      </c>
      <c r="M969" s="825">
        <v>111.72</v>
      </c>
      <c r="N969" s="822">
        <v>1</v>
      </c>
      <c r="O969" s="826">
        <v>1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7</v>
      </c>
      <c r="B970" s="822" t="s">
        <v>2407</v>
      </c>
      <c r="C970" s="822" t="s">
        <v>2413</v>
      </c>
      <c r="D970" s="823" t="s">
        <v>3782</v>
      </c>
      <c r="E970" s="824" t="s">
        <v>2448</v>
      </c>
      <c r="F970" s="822" t="s">
        <v>2408</v>
      </c>
      <c r="G970" s="822" t="s">
        <v>3109</v>
      </c>
      <c r="H970" s="822" t="s">
        <v>329</v>
      </c>
      <c r="I970" s="822" t="s">
        <v>3110</v>
      </c>
      <c r="J970" s="822" t="s">
        <v>1205</v>
      </c>
      <c r="K970" s="822" t="s">
        <v>3111</v>
      </c>
      <c r="L970" s="825">
        <v>24.37</v>
      </c>
      <c r="M970" s="825">
        <v>170.59</v>
      </c>
      <c r="N970" s="822">
        <v>7</v>
      </c>
      <c r="O970" s="826">
        <v>4.5</v>
      </c>
      <c r="P970" s="825">
        <v>121.85000000000001</v>
      </c>
      <c r="Q970" s="827">
        <v>0.7142857142857143</v>
      </c>
      <c r="R970" s="822">
        <v>5</v>
      </c>
      <c r="S970" s="827">
        <v>0.7142857142857143</v>
      </c>
      <c r="T970" s="826">
        <v>3.5</v>
      </c>
      <c r="U970" s="828">
        <v>0.77777777777777779</v>
      </c>
    </row>
    <row r="971" spans="1:21" ht="14.45" customHeight="1" x14ac:dyDescent="0.2">
      <c r="A971" s="821">
        <v>7</v>
      </c>
      <c r="B971" s="822" t="s">
        <v>2407</v>
      </c>
      <c r="C971" s="822" t="s">
        <v>2413</v>
      </c>
      <c r="D971" s="823" t="s">
        <v>3782</v>
      </c>
      <c r="E971" s="824" t="s">
        <v>2448</v>
      </c>
      <c r="F971" s="822" t="s">
        <v>2408</v>
      </c>
      <c r="G971" s="822" t="s">
        <v>3109</v>
      </c>
      <c r="H971" s="822" t="s">
        <v>329</v>
      </c>
      <c r="I971" s="822" t="s">
        <v>3281</v>
      </c>
      <c r="J971" s="822" t="s">
        <v>1205</v>
      </c>
      <c r="K971" s="822" t="s">
        <v>2945</v>
      </c>
      <c r="L971" s="825">
        <v>38.590000000000003</v>
      </c>
      <c r="M971" s="825">
        <v>308.72000000000003</v>
      </c>
      <c r="N971" s="822">
        <v>8</v>
      </c>
      <c r="O971" s="826">
        <v>3</v>
      </c>
      <c r="P971" s="825">
        <v>231.54000000000002</v>
      </c>
      <c r="Q971" s="827">
        <v>0.75</v>
      </c>
      <c r="R971" s="822">
        <v>6</v>
      </c>
      <c r="S971" s="827">
        <v>0.75</v>
      </c>
      <c r="T971" s="826">
        <v>2</v>
      </c>
      <c r="U971" s="828">
        <v>0.66666666666666663</v>
      </c>
    </row>
    <row r="972" spans="1:21" ht="14.45" customHeight="1" x14ac:dyDescent="0.2">
      <c r="A972" s="821">
        <v>7</v>
      </c>
      <c r="B972" s="822" t="s">
        <v>2407</v>
      </c>
      <c r="C972" s="822" t="s">
        <v>2413</v>
      </c>
      <c r="D972" s="823" t="s">
        <v>3782</v>
      </c>
      <c r="E972" s="824" t="s">
        <v>2448</v>
      </c>
      <c r="F972" s="822" t="s">
        <v>2408</v>
      </c>
      <c r="G972" s="822" t="s">
        <v>3116</v>
      </c>
      <c r="H972" s="822" t="s">
        <v>329</v>
      </c>
      <c r="I972" s="822" t="s">
        <v>3117</v>
      </c>
      <c r="J972" s="822" t="s">
        <v>3118</v>
      </c>
      <c r="K972" s="822" t="s">
        <v>3119</v>
      </c>
      <c r="L972" s="825">
        <v>1561.8</v>
      </c>
      <c r="M972" s="825">
        <v>6247.2</v>
      </c>
      <c r="N972" s="822">
        <v>4</v>
      </c>
      <c r="O972" s="826">
        <v>3.5</v>
      </c>
      <c r="P972" s="825">
        <v>4685.3999999999996</v>
      </c>
      <c r="Q972" s="827">
        <v>0.75</v>
      </c>
      <c r="R972" s="822">
        <v>3</v>
      </c>
      <c r="S972" s="827">
        <v>0.75</v>
      </c>
      <c r="T972" s="826">
        <v>3</v>
      </c>
      <c r="U972" s="828">
        <v>0.8571428571428571</v>
      </c>
    </row>
    <row r="973" spans="1:21" ht="14.45" customHeight="1" x14ac:dyDescent="0.2">
      <c r="A973" s="821">
        <v>7</v>
      </c>
      <c r="B973" s="822" t="s">
        <v>2407</v>
      </c>
      <c r="C973" s="822" t="s">
        <v>2413</v>
      </c>
      <c r="D973" s="823" t="s">
        <v>3782</v>
      </c>
      <c r="E973" s="824" t="s">
        <v>2448</v>
      </c>
      <c r="F973" s="822" t="s">
        <v>2408</v>
      </c>
      <c r="G973" s="822" t="s">
        <v>2604</v>
      </c>
      <c r="H973" s="822" t="s">
        <v>673</v>
      </c>
      <c r="I973" s="822" t="s">
        <v>2309</v>
      </c>
      <c r="J973" s="822" t="s">
        <v>2310</v>
      </c>
      <c r="K973" s="822" t="s">
        <v>2311</v>
      </c>
      <c r="L973" s="825">
        <v>70.48</v>
      </c>
      <c r="M973" s="825">
        <v>1057.2</v>
      </c>
      <c r="N973" s="822">
        <v>15</v>
      </c>
      <c r="O973" s="826">
        <v>7.5</v>
      </c>
      <c r="P973" s="825">
        <v>1057.2</v>
      </c>
      <c r="Q973" s="827">
        <v>1</v>
      </c>
      <c r="R973" s="822">
        <v>15</v>
      </c>
      <c r="S973" s="827">
        <v>1</v>
      </c>
      <c r="T973" s="826">
        <v>7.5</v>
      </c>
      <c r="U973" s="828">
        <v>1</v>
      </c>
    </row>
    <row r="974" spans="1:21" ht="14.45" customHeight="1" x14ac:dyDescent="0.2">
      <c r="A974" s="821">
        <v>7</v>
      </c>
      <c r="B974" s="822" t="s">
        <v>2407</v>
      </c>
      <c r="C974" s="822" t="s">
        <v>2413</v>
      </c>
      <c r="D974" s="823" t="s">
        <v>3782</v>
      </c>
      <c r="E974" s="824" t="s">
        <v>2448</v>
      </c>
      <c r="F974" s="822" t="s">
        <v>2408</v>
      </c>
      <c r="G974" s="822" t="s">
        <v>2604</v>
      </c>
      <c r="H974" s="822" t="s">
        <v>673</v>
      </c>
      <c r="I974" s="822" t="s">
        <v>2605</v>
      </c>
      <c r="J974" s="822" t="s">
        <v>2310</v>
      </c>
      <c r="K974" s="822" t="s">
        <v>2606</v>
      </c>
      <c r="L974" s="825">
        <v>140.96</v>
      </c>
      <c r="M974" s="825">
        <v>563.84</v>
      </c>
      <c r="N974" s="822">
        <v>4</v>
      </c>
      <c r="O974" s="826">
        <v>3.5</v>
      </c>
      <c r="P974" s="825">
        <v>281.92</v>
      </c>
      <c r="Q974" s="827">
        <v>0.5</v>
      </c>
      <c r="R974" s="822">
        <v>2</v>
      </c>
      <c r="S974" s="827">
        <v>0.5</v>
      </c>
      <c r="T974" s="826">
        <v>1.5</v>
      </c>
      <c r="U974" s="828">
        <v>0.42857142857142855</v>
      </c>
    </row>
    <row r="975" spans="1:21" ht="14.45" customHeight="1" x14ac:dyDescent="0.2">
      <c r="A975" s="821">
        <v>7</v>
      </c>
      <c r="B975" s="822" t="s">
        <v>2407</v>
      </c>
      <c r="C975" s="822" t="s">
        <v>2413</v>
      </c>
      <c r="D975" s="823" t="s">
        <v>3782</v>
      </c>
      <c r="E975" s="824" t="s">
        <v>2448</v>
      </c>
      <c r="F975" s="822" t="s">
        <v>2408</v>
      </c>
      <c r="G975" s="822" t="s">
        <v>3120</v>
      </c>
      <c r="H975" s="822" t="s">
        <v>329</v>
      </c>
      <c r="I975" s="822" t="s">
        <v>3556</v>
      </c>
      <c r="J975" s="822" t="s">
        <v>771</v>
      </c>
      <c r="K975" s="822" t="s">
        <v>772</v>
      </c>
      <c r="L975" s="825">
        <v>234.07</v>
      </c>
      <c r="M975" s="825">
        <v>234.07</v>
      </c>
      <c r="N975" s="822">
        <v>1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7</v>
      </c>
      <c r="B976" s="822" t="s">
        <v>2407</v>
      </c>
      <c r="C976" s="822" t="s">
        <v>2413</v>
      </c>
      <c r="D976" s="823" t="s">
        <v>3782</v>
      </c>
      <c r="E976" s="824" t="s">
        <v>2448</v>
      </c>
      <c r="F976" s="822" t="s">
        <v>2408</v>
      </c>
      <c r="G976" s="822" t="s">
        <v>3127</v>
      </c>
      <c r="H976" s="822" t="s">
        <v>329</v>
      </c>
      <c r="I976" s="822" t="s">
        <v>3128</v>
      </c>
      <c r="J976" s="822" t="s">
        <v>3129</v>
      </c>
      <c r="K976" s="822" t="s">
        <v>780</v>
      </c>
      <c r="L976" s="825">
        <v>208.18</v>
      </c>
      <c r="M976" s="825">
        <v>1249.08</v>
      </c>
      <c r="N976" s="822">
        <v>6</v>
      </c>
      <c r="O976" s="826">
        <v>2</v>
      </c>
      <c r="P976" s="825">
        <v>1249.08</v>
      </c>
      <c r="Q976" s="827">
        <v>1</v>
      </c>
      <c r="R976" s="822">
        <v>6</v>
      </c>
      <c r="S976" s="827">
        <v>1</v>
      </c>
      <c r="T976" s="826">
        <v>2</v>
      </c>
      <c r="U976" s="828">
        <v>1</v>
      </c>
    </row>
    <row r="977" spans="1:21" ht="14.45" customHeight="1" x14ac:dyDescent="0.2">
      <c r="A977" s="821">
        <v>7</v>
      </c>
      <c r="B977" s="822" t="s">
        <v>2407</v>
      </c>
      <c r="C977" s="822" t="s">
        <v>2413</v>
      </c>
      <c r="D977" s="823" t="s">
        <v>3782</v>
      </c>
      <c r="E977" s="824" t="s">
        <v>2448</v>
      </c>
      <c r="F977" s="822" t="s">
        <v>2408</v>
      </c>
      <c r="G977" s="822" t="s">
        <v>3127</v>
      </c>
      <c r="H977" s="822" t="s">
        <v>329</v>
      </c>
      <c r="I977" s="822" t="s">
        <v>3361</v>
      </c>
      <c r="J977" s="822" t="s">
        <v>3129</v>
      </c>
      <c r="K977" s="822" t="s">
        <v>1583</v>
      </c>
      <c r="L977" s="825">
        <v>383.18</v>
      </c>
      <c r="M977" s="825">
        <v>1532.72</v>
      </c>
      <c r="N977" s="822">
        <v>4</v>
      </c>
      <c r="O977" s="826">
        <v>2</v>
      </c>
      <c r="P977" s="825">
        <v>1532.72</v>
      </c>
      <c r="Q977" s="827">
        <v>1</v>
      </c>
      <c r="R977" s="822">
        <v>4</v>
      </c>
      <c r="S977" s="827">
        <v>1</v>
      </c>
      <c r="T977" s="826">
        <v>2</v>
      </c>
      <c r="U977" s="828">
        <v>1</v>
      </c>
    </row>
    <row r="978" spans="1:21" ht="14.45" customHeight="1" x14ac:dyDescent="0.2">
      <c r="A978" s="821">
        <v>7</v>
      </c>
      <c r="B978" s="822" t="s">
        <v>2407</v>
      </c>
      <c r="C978" s="822" t="s">
        <v>2413</v>
      </c>
      <c r="D978" s="823" t="s">
        <v>3782</v>
      </c>
      <c r="E978" s="824" t="s">
        <v>2448</v>
      </c>
      <c r="F978" s="822" t="s">
        <v>2408</v>
      </c>
      <c r="G978" s="822" t="s">
        <v>3315</v>
      </c>
      <c r="H978" s="822" t="s">
        <v>329</v>
      </c>
      <c r="I978" s="822" t="s">
        <v>3316</v>
      </c>
      <c r="J978" s="822" t="s">
        <v>3317</v>
      </c>
      <c r="K978" s="822" t="s">
        <v>3318</v>
      </c>
      <c r="L978" s="825">
        <v>69.59</v>
      </c>
      <c r="M978" s="825">
        <v>69.59</v>
      </c>
      <c r="N978" s="822">
        <v>1</v>
      </c>
      <c r="O978" s="826">
        <v>1</v>
      </c>
      <c r="P978" s="825">
        <v>69.59</v>
      </c>
      <c r="Q978" s="827">
        <v>1</v>
      </c>
      <c r="R978" s="822">
        <v>1</v>
      </c>
      <c r="S978" s="827">
        <v>1</v>
      </c>
      <c r="T978" s="826">
        <v>1</v>
      </c>
      <c r="U978" s="828">
        <v>1</v>
      </c>
    </row>
    <row r="979" spans="1:21" ht="14.45" customHeight="1" x14ac:dyDescent="0.2">
      <c r="A979" s="821">
        <v>7</v>
      </c>
      <c r="B979" s="822" t="s">
        <v>2407</v>
      </c>
      <c r="C979" s="822" t="s">
        <v>2413</v>
      </c>
      <c r="D979" s="823" t="s">
        <v>3782</v>
      </c>
      <c r="E979" s="824" t="s">
        <v>2448</v>
      </c>
      <c r="F979" s="822" t="s">
        <v>2408</v>
      </c>
      <c r="G979" s="822" t="s">
        <v>3130</v>
      </c>
      <c r="H979" s="822" t="s">
        <v>329</v>
      </c>
      <c r="I979" s="822" t="s">
        <v>3131</v>
      </c>
      <c r="J979" s="822" t="s">
        <v>904</v>
      </c>
      <c r="K979" s="822" t="s">
        <v>3132</v>
      </c>
      <c r="L979" s="825">
        <v>134.47999999999999</v>
      </c>
      <c r="M979" s="825">
        <v>134.47999999999999</v>
      </c>
      <c r="N979" s="822">
        <v>1</v>
      </c>
      <c r="O979" s="826">
        <v>1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7</v>
      </c>
      <c r="B980" s="822" t="s">
        <v>2407</v>
      </c>
      <c r="C980" s="822" t="s">
        <v>2413</v>
      </c>
      <c r="D980" s="823" t="s">
        <v>3782</v>
      </c>
      <c r="E980" s="824" t="s">
        <v>2448</v>
      </c>
      <c r="F980" s="822" t="s">
        <v>2408</v>
      </c>
      <c r="G980" s="822" t="s">
        <v>3282</v>
      </c>
      <c r="H980" s="822" t="s">
        <v>329</v>
      </c>
      <c r="I980" s="822" t="s">
        <v>3283</v>
      </c>
      <c r="J980" s="822" t="s">
        <v>3284</v>
      </c>
      <c r="K980" s="822" t="s">
        <v>3285</v>
      </c>
      <c r="L980" s="825">
        <v>113.93</v>
      </c>
      <c r="M980" s="825">
        <v>341.79</v>
      </c>
      <c r="N980" s="822">
        <v>3</v>
      </c>
      <c r="O980" s="826">
        <v>2</v>
      </c>
      <c r="P980" s="825">
        <v>113.93</v>
      </c>
      <c r="Q980" s="827">
        <v>0.33333333333333331</v>
      </c>
      <c r="R980" s="822">
        <v>1</v>
      </c>
      <c r="S980" s="827">
        <v>0.33333333333333331</v>
      </c>
      <c r="T980" s="826">
        <v>1</v>
      </c>
      <c r="U980" s="828">
        <v>0.5</v>
      </c>
    </row>
    <row r="981" spans="1:21" ht="14.45" customHeight="1" x14ac:dyDescent="0.2">
      <c r="A981" s="821">
        <v>7</v>
      </c>
      <c r="B981" s="822" t="s">
        <v>2407</v>
      </c>
      <c r="C981" s="822" t="s">
        <v>2413</v>
      </c>
      <c r="D981" s="823" t="s">
        <v>3782</v>
      </c>
      <c r="E981" s="824" t="s">
        <v>2448</v>
      </c>
      <c r="F981" s="822" t="s">
        <v>2408</v>
      </c>
      <c r="G981" s="822" t="s">
        <v>2506</v>
      </c>
      <c r="H981" s="822" t="s">
        <v>329</v>
      </c>
      <c r="I981" s="822" t="s">
        <v>2752</v>
      </c>
      <c r="J981" s="822" t="s">
        <v>2753</v>
      </c>
      <c r="K981" s="822" t="s">
        <v>803</v>
      </c>
      <c r="L981" s="825">
        <v>35.25</v>
      </c>
      <c r="M981" s="825">
        <v>176.25</v>
      </c>
      <c r="N981" s="822">
        <v>5</v>
      </c>
      <c r="O981" s="826">
        <v>4</v>
      </c>
      <c r="P981" s="825">
        <v>105.75</v>
      </c>
      <c r="Q981" s="827">
        <v>0.6</v>
      </c>
      <c r="R981" s="822">
        <v>3</v>
      </c>
      <c r="S981" s="827">
        <v>0.6</v>
      </c>
      <c r="T981" s="826">
        <v>3</v>
      </c>
      <c r="U981" s="828">
        <v>0.75</v>
      </c>
    </row>
    <row r="982" spans="1:21" ht="14.45" customHeight="1" x14ac:dyDescent="0.2">
      <c r="A982" s="821">
        <v>7</v>
      </c>
      <c r="B982" s="822" t="s">
        <v>2407</v>
      </c>
      <c r="C982" s="822" t="s">
        <v>2413</v>
      </c>
      <c r="D982" s="823" t="s">
        <v>3782</v>
      </c>
      <c r="E982" s="824" t="s">
        <v>2448</v>
      </c>
      <c r="F982" s="822" t="s">
        <v>2408</v>
      </c>
      <c r="G982" s="822" t="s">
        <v>2506</v>
      </c>
      <c r="H982" s="822" t="s">
        <v>329</v>
      </c>
      <c r="I982" s="822" t="s">
        <v>2836</v>
      </c>
      <c r="J982" s="822" t="s">
        <v>2753</v>
      </c>
      <c r="K982" s="822" t="s">
        <v>2837</v>
      </c>
      <c r="L982" s="825">
        <v>35.25</v>
      </c>
      <c r="M982" s="825">
        <v>70.5</v>
      </c>
      <c r="N982" s="822">
        <v>2</v>
      </c>
      <c r="O982" s="826">
        <v>0.5</v>
      </c>
      <c r="P982" s="825">
        <v>70.5</v>
      </c>
      <c r="Q982" s="827">
        <v>1</v>
      </c>
      <c r="R982" s="822">
        <v>2</v>
      </c>
      <c r="S982" s="827">
        <v>1</v>
      </c>
      <c r="T982" s="826">
        <v>0.5</v>
      </c>
      <c r="U982" s="828">
        <v>1</v>
      </c>
    </row>
    <row r="983" spans="1:21" ht="14.45" customHeight="1" x14ac:dyDescent="0.2">
      <c r="A983" s="821">
        <v>7</v>
      </c>
      <c r="B983" s="822" t="s">
        <v>2407</v>
      </c>
      <c r="C983" s="822" t="s">
        <v>2413</v>
      </c>
      <c r="D983" s="823" t="s">
        <v>3782</v>
      </c>
      <c r="E983" s="824" t="s">
        <v>2448</v>
      </c>
      <c r="F983" s="822" t="s">
        <v>2408</v>
      </c>
      <c r="G983" s="822" t="s">
        <v>2506</v>
      </c>
      <c r="H983" s="822" t="s">
        <v>329</v>
      </c>
      <c r="I983" s="822" t="s">
        <v>2507</v>
      </c>
      <c r="J983" s="822" t="s">
        <v>1123</v>
      </c>
      <c r="K983" s="822" t="s">
        <v>2508</v>
      </c>
      <c r="L983" s="825">
        <v>35.25</v>
      </c>
      <c r="M983" s="825">
        <v>35.25</v>
      </c>
      <c r="N983" s="822">
        <v>1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7</v>
      </c>
      <c r="B984" s="822" t="s">
        <v>2407</v>
      </c>
      <c r="C984" s="822" t="s">
        <v>2413</v>
      </c>
      <c r="D984" s="823" t="s">
        <v>3782</v>
      </c>
      <c r="E984" s="824" t="s">
        <v>2448</v>
      </c>
      <c r="F984" s="822" t="s">
        <v>2408</v>
      </c>
      <c r="G984" s="822" t="s">
        <v>2506</v>
      </c>
      <c r="H984" s="822" t="s">
        <v>329</v>
      </c>
      <c r="I984" s="822" t="s">
        <v>2984</v>
      </c>
      <c r="J984" s="822" t="s">
        <v>2753</v>
      </c>
      <c r="K984" s="822" t="s">
        <v>2508</v>
      </c>
      <c r="L984" s="825">
        <v>35.25</v>
      </c>
      <c r="M984" s="825">
        <v>211.5</v>
      </c>
      <c r="N984" s="822">
        <v>6</v>
      </c>
      <c r="O984" s="826">
        <v>4</v>
      </c>
      <c r="P984" s="825">
        <v>105.75</v>
      </c>
      <c r="Q984" s="827">
        <v>0.5</v>
      </c>
      <c r="R984" s="822">
        <v>3</v>
      </c>
      <c r="S984" s="827">
        <v>0.5</v>
      </c>
      <c r="T984" s="826">
        <v>2</v>
      </c>
      <c r="U984" s="828">
        <v>0.5</v>
      </c>
    </row>
    <row r="985" spans="1:21" ht="14.45" customHeight="1" x14ac:dyDescent="0.2">
      <c r="A985" s="821">
        <v>7</v>
      </c>
      <c r="B985" s="822" t="s">
        <v>2407</v>
      </c>
      <c r="C985" s="822" t="s">
        <v>2413</v>
      </c>
      <c r="D985" s="823" t="s">
        <v>3782</v>
      </c>
      <c r="E985" s="824" t="s">
        <v>2448</v>
      </c>
      <c r="F985" s="822" t="s">
        <v>2408</v>
      </c>
      <c r="G985" s="822" t="s">
        <v>2611</v>
      </c>
      <c r="H985" s="822" t="s">
        <v>329</v>
      </c>
      <c r="I985" s="822" t="s">
        <v>3286</v>
      </c>
      <c r="J985" s="822" t="s">
        <v>978</v>
      </c>
      <c r="K985" s="822" t="s">
        <v>3287</v>
      </c>
      <c r="L985" s="825">
        <v>57.64</v>
      </c>
      <c r="M985" s="825">
        <v>57.64</v>
      </c>
      <c r="N985" s="822">
        <v>1</v>
      </c>
      <c r="O985" s="826">
        <v>1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7</v>
      </c>
      <c r="B986" s="822" t="s">
        <v>2407</v>
      </c>
      <c r="C986" s="822" t="s">
        <v>2413</v>
      </c>
      <c r="D986" s="823" t="s">
        <v>3782</v>
      </c>
      <c r="E986" s="824" t="s">
        <v>2448</v>
      </c>
      <c r="F986" s="822" t="s">
        <v>2408</v>
      </c>
      <c r="G986" s="822" t="s">
        <v>2611</v>
      </c>
      <c r="H986" s="822" t="s">
        <v>329</v>
      </c>
      <c r="I986" s="822" t="s">
        <v>2612</v>
      </c>
      <c r="J986" s="822" t="s">
        <v>978</v>
      </c>
      <c r="K986" s="822" t="s">
        <v>2613</v>
      </c>
      <c r="L986" s="825">
        <v>185.26</v>
      </c>
      <c r="M986" s="825">
        <v>370.52</v>
      </c>
      <c r="N986" s="822">
        <v>2</v>
      </c>
      <c r="O986" s="826">
        <v>1.5</v>
      </c>
      <c r="P986" s="825">
        <v>185.26</v>
      </c>
      <c r="Q986" s="827">
        <v>0.5</v>
      </c>
      <c r="R986" s="822">
        <v>1</v>
      </c>
      <c r="S986" s="827">
        <v>0.5</v>
      </c>
      <c r="T986" s="826">
        <v>1</v>
      </c>
      <c r="U986" s="828">
        <v>0.66666666666666663</v>
      </c>
    </row>
    <row r="987" spans="1:21" ht="14.45" customHeight="1" x14ac:dyDescent="0.2">
      <c r="A987" s="821">
        <v>7</v>
      </c>
      <c r="B987" s="822" t="s">
        <v>2407</v>
      </c>
      <c r="C987" s="822" t="s">
        <v>2413</v>
      </c>
      <c r="D987" s="823" t="s">
        <v>3782</v>
      </c>
      <c r="E987" s="824" t="s">
        <v>2448</v>
      </c>
      <c r="F987" s="822" t="s">
        <v>2408</v>
      </c>
      <c r="G987" s="822" t="s">
        <v>3137</v>
      </c>
      <c r="H987" s="822" t="s">
        <v>329</v>
      </c>
      <c r="I987" s="822" t="s">
        <v>3138</v>
      </c>
      <c r="J987" s="822" t="s">
        <v>3139</v>
      </c>
      <c r="K987" s="822" t="s">
        <v>3140</v>
      </c>
      <c r="L987" s="825">
        <v>2038.93</v>
      </c>
      <c r="M987" s="825">
        <v>10194.65</v>
      </c>
      <c r="N987" s="822">
        <v>5</v>
      </c>
      <c r="O987" s="826">
        <v>1</v>
      </c>
      <c r="P987" s="825">
        <v>10194.65</v>
      </c>
      <c r="Q987" s="827">
        <v>1</v>
      </c>
      <c r="R987" s="822">
        <v>5</v>
      </c>
      <c r="S987" s="827">
        <v>1</v>
      </c>
      <c r="T987" s="826">
        <v>1</v>
      </c>
      <c r="U987" s="828">
        <v>1</v>
      </c>
    </row>
    <row r="988" spans="1:21" ht="14.45" customHeight="1" x14ac:dyDescent="0.2">
      <c r="A988" s="821">
        <v>7</v>
      </c>
      <c r="B988" s="822" t="s">
        <v>2407</v>
      </c>
      <c r="C988" s="822" t="s">
        <v>2413</v>
      </c>
      <c r="D988" s="823" t="s">
        <v>3782</v>
      </c>
      <c r="E988" s="824" t="s">
        <v>2448</v>
      </c>
      <c r="F988" s="822" t="s">
        <v>2408</v>
      </c>
      <c r="G988" s="822" t="s">
        <v>3137</v>
      </c>
      <c r="H988" s="822" t="s">
        <v>329</v>
      </c>
      <c r="I988" s="822" t="s">
        <v>3141</v>
      </c>
      <c r="J988" s="822" t="s">
        <v>3139</v>
      </c>
      <c r="K988" s="822" t="s">
        <v>3142</v>
      </c>
      <c r="L988" s="825">
        <v>552.64</v>
      </c>
      <c r="M988" s="825">
        <v>17684.48</v>
      </c>
      <c r="N988" s="822">
        <v>32</v>
      </c>
      <c r="O988" s="826">
        <v>8</v>
      </c>
      <c r="P988" s="825">
        <v>7736.9599999999991</v>
      </c>
      <c r="Q988" s="827">
        <v>0.43749999999999994</v>
      </c>
      <c r="R988" s="822">
        <v>14</v>
      </c>
      <c r="S988" s="827">
        <v>0.4375</v>
      </c>
      <c r="T988" s="826">
        <v>4</v>
      </c>
      <c r="U988" s="828">
        <v>0.5</v>
      </c>
    </row>
    <row r="989" spans="1:21" ht="14.45" customHeight="1" x14ac:dyDescent="0.2">
      <c r="A989" s="821">
        <v>7</v>
      </c>
      <c r="B989" s="822" t="s">
        <v>2407</v>
      </c>
      <c r="C989" s="822" t="s">
        <v>2413</v>
      </c>
      <c r="D989" s="823" t="s">
        <v>3782</v>
      </c>
      <c r="E989" s="824" t="s">
        <v>2448</v>
      </c>
      <c r="F989" s="822" t="s">
        <v>2408</v>
      </c>
      <c r="G989" s="822" t="s">
        <v>3137</v>
      </c>
      <c r="H989" s="822" t="s">
        <v>329</v>
      </c>
      <c r="I989" s="822" t="s">
        <v>3143</v>
      </c>
      <c r="J989" s="822" t="s">
        <v>3139</v>
      </c>
      <c r="K989" s="822" t="s">
        <v>3144</v>
      </c>
      <c r="L989" s="825">
        <v>355.79</v>
      </c>
      <c r="M989" s="825">
        <v>6760.01</v>
      </c>
      <c r="N989" s="822">
        <v>19</v>
      </c>
      <c r="O989" s="826">
        <v>7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7</v>
      </c>
      <c r="B990" s="822" t="s">
        <v>2407</v>
      </c>
      <c r="C990" s="822" t="s">
        <v>2413</v>
      </c>
      <c r="D990" s="823" t="s">
        <v>3782</v>
      </c>
      <c r="E990" s="824" t="s">
        <v>2448</v>
      </c>
      <c r="F990" s="822" t="s">
        <v>2408</v>
      </c>
      <c r="G990" s="822" t="s">
        <v>3137</v>
      </c>
      <c r="H990" s="822" t="s">
        <v>329</v>
      </c>
      <c r="I990" s="822" t="s">
        <v>3145</v>
      </c>
      <c r="J990" s="822" t="s">
        <v>3139</v>
      </c>
      <c r="K990" s="822" t="s">
        <v>3146</v>
      </c>
      <c r="L990" s="825">
        <v>1019.46</v>
      </c>
      <c r="M990" s="825">
        <v>16311.36</v>
      </c>
      <c r="N990" s="822">
        <v>16</v>
      </c>
      <c r="O990" s="826">
        <v>4</v>
      </c>
      <c r="P990" s="825">
        <v>13252.98</v>
      </c>
      <c r="Q990" s="827">
        <v>0.81249999999999989</v>
      </c>
      <c r="R990" s="822">
        <v>13</v>
      </c>
      <c r="S990" s="827">
        <v>0.8125</v>
      </c>
      <c r="T990" s="826">
        <v>3</v>
      </c>
      <c r="U990" s="828">
        <v>0.75</v>
      </c>
    </row>
    <row r="991" spans="1:21" ht="14.45" customHeight="1" x14ac:dyDescent="0.2">
      <c r="A991" s="821">
        <v>7</v>
      </c>
      <c r="B991" s="822" t="s">
        <v>2407</v>
      </c>
      <c r="C991" s="822" t="s">
        <v>2413</v>
      </c>
      <c r="D991" s="823" t="s">
        <v>3782</v>
      </c>
      <c r="E991" s="824" t="s">
        <v>2448</v>
      </c>
      <c r="F991" s="822" t="s">
        <v>2408</v>
      </c>
      <c r="G991" s="822" t="s">
        <v>3137</v>
      </c>
      <c r="H991" s="822" t="s">
        <v>673</v>
      </c>
      <c r="I991" s="822" t="s">
        <v>3147</v>
      </c>
      <c r="J991" s="822" t="s">
        <v>3148</v>
      </c>
      <c r="K991" s="822" t="s">
        <v>3140</v>
      </c>
      <c r="L991" s="825">
        <v>2038.93</v>
      </c>
      <c r="M991" s="825">
        <v>63206.83</v>
      </c>
      <c r="N991" s="822">
        <v>31</v>
      </c>
      <c r="O991" s="826">
        <v>10</v>
      </c>
      <c r="P991" s="825">
        <v>42817.53</v>
      </c>
      <c r="Q991" s="827">
        <v>0.67741935483870963</v>
      </c>
      <c r="R991" s="822">
        <v>21</v>
      </c>
      <c r="S991" s="827">
        <v>0.67741935483870963</v>
      </c>
      <c r="T991" s="826">
        <v>7</v>
      </c>
      <c r="U991" s="828">
        <v>0.7</v>
      </c>
    </row>
    <row r="992" spans="1:21" ht="14.45" customHeight="1" x14ac:dyDescent="0.2">
      <c r="A992" s="821">
        <v>7</v>
      </c>
      <c r="B992" s="822" t="s">
        <v>2407</v>
      </c>
      <c r="C992" s="822" t="s">
        <v>2413</v>
      </c>
      <c r="D992" s="823" t="s">
        <v>3782</v>
      </c>
      <c r="E992" s="824" t="s">
        <v>2448</v>
      </c>
      <c r="F992" s="822" t="s">
        <v>2408</v>
      </c>
      <c r="G992" s="822" t="s">
        <v>3137</v>
      </c>
      <c r="H992" s="822" t="s">
        <v>673</v>
      </c>
      <c r="I992" s="822" t="s">
        <v>3149</v>
      </c>
      <c r="J992" s="822" t="s">
        <v>3148</v>
      </c>
      <c r="K992" s="822" t="s">
        <v>3144</v>
      </c>
      <c r="L992" s="825">
        <v>355.79</v>
      </c>
      <c r="M992" s="825">
        <v>2846.3200000000006</v>
      </c>
      <c r="N992" s="822">
        <v>8</v>
      </c>
      <c r="O992" s="826">
        <v>3</v>
      </c>
      <c r="P992" s="825">
        <v>1778.9500000000003</v>
      </c>
      <c r="Q992" s="827">
        <v>0.625</v>
      </c>
      <c r="R992" s="822">
        <v>5</v>
      </c>
      <c r="S992" s="827">
        <v>0.625</v>
      </c>
      <c r="T992" s="826">
        <v>2</v>
      </c>
      <c r="U992" s="828">
        <v>0.66666666666666663</v>
      </c>
    </row>
    <row r="993" spans="1:21" ht="14.45" customHeight="1" x14ac:dyDescent="0.2">
      <c r="A993" s="821">
        <v>7</v>
      </c>
      <c r="B993" s="822" t="s">
        <v>2407</v>
      </c>
      <c r="C993" s="822" t="s">
        <v>2413</v>
      </c>
      <c r="D993" s="823" t="s">
        <v>3782</v>
      </c>
      <c r="E993" s="824" t="s">
        <v>2448</v>
      </c>
      <c r="F993" s="822" t="s">
        <v>2408</v>
      </c>
      <c r="G993" s="822" t="s">
        <v>3137</v>
      </c>
      <c r="H993" s="822" t="s">
        <v>673</v>
      </c>
      <c r="I993" s="822" t="s">
        <v>3150</v>
      </c>
      <c r="J993" s="822" t="s">
        <v>3148</v>
      </c>
      <c r="K993" s="822" t="s">
        <v>3142</v>
      </c>
      <c r="L993" s="825">
        <v>552.64</v>
      </c>
      <c r="M993" s="825">
        <v>21000.320000000003</v>
      </c>
      <c r="N993" s="822">
        <v>38</v>
      </c>
      <c r="O993" s="826">
        <v>15</v>
      </c>
      <c r="P993" s="825">
        <v>18789.760000000002</v>
      </c>
      <c r="Q993" s="827">
        <v>0.89473684210526316</v>
      </c>
      <c r="R993" s="822">
        <v>34</v>
      </c>
      <c r="S993" s="827">
        <v>0.89473684210526316</v>
      </c>
      <c r="T993" s="826">
        <v>13</v>
      </c>
      <c r="U993" s="828">
        <v>0.8666666666666667</v>
      </c>
    </row>
    <row r="994" spans="1:21" ht="14.45" customHeight="1" x14ac:dyDescent="0.2">
      <c r="A994" s="821">
        <v>7</v>
      </c>
      <c r="B994" s="822" t="s">
        <v>2407</v>
      </c>
      <c r="C994" s="822" t="s">
        <v>2413</v>
      </c>
      <c r="D994" s="823" t="s">
        <v>3782</v>
      </c>
      <c r="E994" s="824" t="s">
        <v>2448</v>
      </c>
      <c r="F994" s="822" t="s">
        <v>2408</v>
      </c>
      <c r="G994" s="822" t="s">
        <v>3137</v>
      </c>
      <c r="H994" s="822" t="s">
        <v>673</v>
      </c>
      <c r="I994" s="822" t="s">
        <v>3151</v>
      </c>
      <c r="J994" s="822" t="s">
        <v>3148</v>
      </c>
      <c r="K994" s="822" t="s">
        <v>3146</v>
      </c>
      <c r="L994" s="825">
        <v>1019.46</v>
      </c>
      <c r="M994" s="825">
        <v>25486.5</v>
      </c>
      <c r="N994" s="822">
        <v>25</v>
      </c>
      <c r="O994" s="826">
        <v>10</v>
      </c>
      <c r="P994" s="825">
        <v>19369.740000000002</v>
      </c>
      <c r="Q994" s="827">
        <v>0.76</v>
      </c>
      <c r="R994" s="822">
        <v>19</v>
      </c>
      <c r="S994" s="827">
        <v>0.76</v>
      </c>
      <c r="T994" s="826">
        <v>8</v>
      </c>
      <c r="U994" s="828">
        <v>0.8</v>
      </c>
    </row>
    <row r="995" spans="1:21" ht="14.45" customHeight="1" x14ac:dyDescent="0.2">
      <c r="A995" s="821">
        <v>7</v>
      </c>
      <c r="B995" s="822" t="s">
        <v>2407</v>
      </c>
      <c r="C995" s="822" t="s">
        <v>2413</v>
      </c>
      <c r="D995" s="823" t="s">
        <v>3782</v>
      </c>
      <c r="E995" s="824" t="s">
        <v>2448</v>
      </c>
      <c r="F995" s="822" t="s">
        <v>2408</v>
      </c>
      <c r="G995" s="822" t="s">
        <v>3137</v>
      </c>
      <c r="H995" s="822" t="s">
        <v>329</v>
      </c>
      <c r="I995" s="822" t="s">
        <v>3557</v>
      </c>
      <c r="J995" s="822" t="s">
        <v>3455</v>
      </c>
      <c r="K995" s="822" t="s">
        <v>3144</v>
      </c>
      <c r="L995" s="825">
        <v>355.79</v>
      </c>
      <c r="M995" s="825">
        <v>355.79</v>
      </c>
      <c r="N995" s="822">
        <v>1</v>
      </c>
      <c r="O995" s="826">
        <v>1</v>
      </c>
      <c r="P995" s="825">
        <v>355.79</v>
      </c>
      <c r="Q995" s="827">
        <v>1</v>
      </c>
      <c r="R995" s="822">
        <v>1</v>
      </c>
      <c r="S995" s="827">
        <v>1</v>
      </c>
      <c r="T995" s="826">
        <v>1</v>
      </c>
      <c r="U995" s="828">
        <v>1</v>
      </c>
    </row>
    <row r="996" spans="1:21" ht="14.45" customHeight="1" x14ac:dyDescent="0.2">
      <c r="A996" s="821">
        <v>7</v>
      </c>
      <c r="B996" s="822" t="s">
        <v>2407</v>
      </c>
      <c r="C996" s="822" t="s">
        <v>2413</v>
      </c>
      <c r="D996" s="823" t="s">
        <v>3782</v>
      </c>
      <c r="E996" s="824" t="s">
        <v>2448</v>
      </c>
      <c r="F996" s="822" t="s">
        <v>2408</v>
      </c>
      <c r="G996" s="822" t="s">
        <v>3137</v>
      </c>
      <c r="H996" s="822" t="s">
        <v>329</v>
      </c>
      <c r="I996" s="822" t="s">
        <v>3288</v>
      </c>
      <c r="J996" s="822" t="s">
        <v>3153</v>
      </c>
      <c r="K996" s="822" t="s">
        <v>3289</v>
      </c>
      <c r="L996" s="825">
        <v>88.95</v>
      </c>
      <c r="M996" s="825">
        <v>88.95</v>
      </c>
      <c r="N996" s="822">
        <v>1</v>
      </c>
      <c r="O996" s="826">
        <v>1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7</v>
      </c>
      <c r="B997" s="822" t="s">
        <v>2407</v>
      </c>
      <c r="C997" s="822" t="s">
        <v>2413</v>
      </c>
      <c r="D997" s="823" t="s">
        <v>3782</v>
      </c>
      <c r="E997" s="824" t="s">
        <v>2448</v>
      </c>
      <c r="F997" s="822" t="s">
        <v>2408</v>
      </c>
      <c r="G997" s="822" t="s">
        <v>3137</v>
      </c>
      <c r="H997" s="822" t="s">
        <v>329</v>
      </c>
      <c r="I997" s="822" t="s">
        <v>3558</v>
      </c>
      <c r="J997" s="822" t="s">
        <v>3153</v>
      </c>
      <c r="K997" s="822" t="s">
        <v>3559</v>
      </c>
      <c r="L997" s="825">
        <v>254.86</v>
      </c>
      <c r="M997" s="825">
        <v>8410.380000000001</v>
      </c>
      <c r="N997" s="822">
        <v>33</v>
      </c>
      <c r="O997" s="826">
        <v>7</v>
      </c>
      <c r="P997" s="825">
        <v>8410.380000000001</v>
      </c>
      <c r="Q997" s="827">
        <v>1</v>
      </c>
      <c r="R997" s="822">
        <v>33</v>
      </c>
      <c r="S997" s="827">
        <v>1</v>
      </c>
      <c r="T997" s="826">
        <v>7</v>
      </c>
      <c r="U997" s="828">
        <v>1</v>
      </c>
    </row>
    <row r="998" spans="1:21" ht="14.45" customHeight="1" x14ac:dyDescent="0.2">
      <c r="A998" s="821">
        <v>7</v>
      </c>
      <c r="B998" s="822" t="s">
        <v>2407</v>
      </c>
      <c r="C998" s="822" t="s">
        <v>2413</v>
      </c>
      <c r="D998" s="823" t="s">
        <v>3782</v>
      </c>
      <c r="E998" s="824" t="s">
        <v>2448</v>
      </c>
      <c r="F998" s="822" t="s">
        <v>2408</v>
      </c>
      <c r="G998" s="822" t="s">
        <v>3137</v>
      </c>
      <c r="H998" s="822" t="s">
        <v>329</v>
      </c>
      <c r="I998" s="822" t="s">
        <v>3152</v>
      </c>
      <c r="J998" s="822" t="s">
        <v>3153</v>
      </c>
      <c r="K998" s="822" t="s">
        <v>3154</v>
      </c>
      <c r="L998" s="825">
        <v>0</v>
      </c>
      <c r="M998" s="825">
        <v>0</v>
      </c>
      <c r="N998" s="822">
        <v>8</v>
      </c>
      <c r="O998" s="826">
        <v>2</v>
      </c>
      <c r="P998" s="825">
        <v>0</v>
      </c>
      <c r="Q998" s="827"/>
      <c r="R998" s="822">
        <v>8</v>
      </c>
      <c r="S998" s="827">
        <v>1</v>
      </c>
      <c r="T998" s="826">
        <v>2</v>
      </c>
      <c r="U998" s="828">
        <v>1</v>
      </c>
    </row>
    <row r="999" spans="1:21" ht="14.45" customHeight="1" x14ac:dyDescent="0.2">
      <c r="A999" s="821">
        <v>7</v>
      </c>
      <c r="B999" s="822" t="s">
        <v>2407</v>
      </c>
      <c r="C999" s="822" t="s">
        <v>2413</v>
      </c>
      <c r="D999" s="823" t="s">
        <v>3782</v>
      </c>
      <c r="E999" s="824" t="s">
        <v>2448</v>
      </c>
      <c r="F999" s="822" t="s">
        <v>2408</v>
      </c>
      <c r="G999" s="822" t="s">
        <v>2473</v>
      </c>
      <c r="H999" s="822" t="s">
        <v>673</v>
      </c>
      <c r="I999" s="822" t="s">
        <v>2012</v>
      </c>
      <c r="J999" s="822" t="s">
        <v>2008</v>
      </c>
      <c r="K999" s="822" t="s">
        <v>2013</v>
      </c>
      <c r="L999" s="825">
        <v>102.93</v>
      </c>
      <c r="M999" s="825">
        <v>205.86</v>
      </c>
      <c r="N999" s="822">
        <v>2</v>
      </c>
      <c r="O999" s="826">
        <v>2</v>
      </c>
      <c r="P999" s="825">
        <v>102.93</v>
      </c>
      <c r="Q999" s="827">
        <v>0.5</v>
      </c>
      <c r="R999" s="822">
        <v>1</v>
      </c>
      <c r="S999" s="827">
        <v>0.5</v>
      </c>
      <c r="T999" s="826">
        <v>1</v>
      </c>
      <c r="U999" s="828">
        <v>0.5</v>
      </c>
    </row>
    <row r="1000" spans="1:21" ht="14.45" customHeight="1" x14ac:dyDescent="0.2">
      <c r="A1000" s="821">
        <v>7</v>
      </c>
      <c r="B1000" s="822" t="s">
        <v>2407</v>
      </c>
      <c r="C1000" s="822" t="s">
        <v>2413</v>
      </c>
      <c r="D1000" s="823" t="s">
        <v>3782</v>
      </c>
      <c r="E1000" s="824" t="s">
        <v>2448</v>
      </c>
      <c r="F1000" s="822" t="s">
        <v>2408</v>
      </c>
      <c r="G1000" s="822" t="s">
        <v>2473</v>
      </c>
      <c r="H1000" s="822" t="s">
        <v>673</v>
      </c>
      <c r="I1000" s="822" t="s">
        <v>2012</v>
      </c>
      <c r="J1000" s="822" t="s">
        <v>2008</v>
      </c>
      <c r="K1000" s="822" t="s">
        <v>2013</v>
      </c>
      <c r="L1000" s="825">
        <v>48.89</v>
      </c>
      <c r="M1000" s="825">
        <v>48.89</v>
      </c>
      <c r="N1000" s="822">
        <v>1</v>
      </c>
      <c r="O1000" s="826">
        <v>0.5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7</v>
      </c>
      <c r="B1001" s="822" t="s">
        <v>2407</v>
      </c>
      <c r="C1001" s="822" t="s">
        <v>2413</v>
      </c>
      <c r="D1001" s="823" t="s">
        <v>3782</v>
      </c>
      <c r="E1001" s="824" t="s">
        <v>2448</v>
      </c>
      <c r="F1001" s="822" t="s">
        <v>2408</v>
      </c>
      <c r="G1001" s="822" t="s">
        <v>3457</v>
      </c>
      <c r="H1001" s="822" t="s">
        <v>329</v>
      </c>
      <c r="I1001" s="822" t="s">
        <v>3560</v>
      </c>
      <c r="J1001" s="822" t="s">
        <v>1547</v>
      </c>
      <c r="K1001" s="822" t="s">
        <v>3561</v>
      </c>
      <c r="L1001" s="825">
        <v>0</v>
      </c>
      <c r="M1001" s="825">
        <v>0</v>
      </c>
      <c r="N1001" s="822">
        <v>4</v>
      </c>
      <c r="O1001" s="826">
        <v>0.5</v>
      </c>
      <c r="P1001" s="825"/>
      <c r="Q1001" s="827"/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7</v>
      </c>
      <c r="B1002" s="822" t="s">
        <v>2407</v>
      </c>
      <c r="C1002" s="822" t="s">
        <v>2413</v>
      </c>
      <c r="D1002" s="823" t="s">
        <v>3782</v>
      </c>
      <c r="E1002" s="824" t="s">
        <v>2448</v>
      </c>
      <c r="F1002" s="822" t="s">
        <v>2408</v>
      </c>
      <c r="G1002" s="822" t="s">
        <v>3457</v>
      </c>
      <c r="H1002" s="822" t="s">
        <v>329</v>
      </c>
      <c r="I1002" s="822" t="s">
        <v>3458</v>
      </c>
      <c r="J1002" s="822" t="s">
        <v>1547</v>
      </c>
      <c r="K1002" s="822" t="s">
        <v>3459</v>
      </c>
      <c r="L1002" s="825">
        <v>0</v>
      </c>
      <c r="M1002" s="825">
        <v>0</v>
      </c>
      <c r="N1002" s="822">
        <v>2</v>
      </c>
      <c r="O1002" s="826">
        <v>1</v>
      </c>
      <c r="P1002" s="825"/>
      <c r="Q1002" s="827"/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7</v>
      </c>
      <c r="B1003" s="822" t="s">
        <v>2407</v>
      </c>
      <c r="C1003" s="822" t="s">
        <v>2413</v>
      </c>
      <c r="D1003" s="823" t="s">
        <v>3782</v>
      </c>
      <c r="E1003" s="824" t="s">
        <v>2448</v>
      </c>
      <c r="F1003" s="822" t="s">
        <v>2408</v>
      </c>
      <c r="G1003" s="822" t="s">
        <v>3466</v>
      </c>
      <c r="H1003" s="822" t="s">
        <v>329</v>
      </c>
      <c r="I1003" s="822" t="s">
        <v>3467</v>
      </c>
      <c r="J1003" s="822" t="s">
        <v>3468</v>
      </c>
      <c r="K1003" s="822" t="s">
        <v>3469</v>
      </c>
      <c r="L1003" s="825">
        <v>173.31</v>
      </c>
      <c r="M1003" s="825">
        <v>173.31</v>
      </c>
      <c r="N1003" s="822">
        <v>1</v>
      </c>
      <c r="O1003" s="826">
        <v>1</v>
      </c>
      <c r="P1003" s="825">
        <v>173.31</v>
      </c>
      <c r="Q1003" s="827">
        <v>1</v>
      </c>
      <c r="R1003" s="822">
        <v>1</v>
      </c>
      <c r="S1003" s="827">
        <v>1</v>
      </c>
      <c r="T1003" s="826">
        <v>1</v>
      </c>
      <c r="U1003" s="828">
        <v>1</v>
      </c>
    </row>
    <row r="1004" spans="1:21" ht="14.45" customHeight="1" x14ac:dyDescent="0.2">
      <c r="A1004" s="821">
        <v>7</v>
      </c>
      <c r="B1004" s="822" t="s">
        <v>2407</v>
      </c>
      <c r="C1004" s="822" t="s">
        <v>2413</v>
      </c>
      <c r="D1004" s="823" t="s">
        <v>3782</v>
      </c>
      <c r="E1004" s="824" t="s">
        <v>2448</v>
      </c>
      <c r="F1004" s="822" t="s">
        <v>2408</v>
      </c>
      <c r="G1004" s="822" t="s">
        <v>2513</v>
      </c>
      <c r="H1004" s="822" t="s">
        <v>329</v>
      </c>
      <c r="I1004" s="822" t="s">
        <v>2514</v>
      </c>
      <c r="J1004" s="822" t="s">
        <v>724</v>
      </c>
      <c r="K1004" s="822" t="s">
        <v>2515</v>
      </c>
      <c r="L1004" s="825">
        <v>127.91</v>
      </c>
      <c r="M1004" s="825">
        <v>1407.01</v>
      </c>
      <c r="N1004" s="822">
        <v>11</v>
      </c>
      <c r="O1004" s="826">
        <v>3.5</v>
      </c>
      <c r="P1004" s="825">
        <v>1407.01</v>
      </c>
      <c r="Q1004" s="827">
        <v>1</v>
      </c>
      <c r="R1004" s="822">
        <v>11</v>
      </c>
      <c r="S1004" s="827">
        <v>1</v>
      </c>
      <c r="T1004" s="826">
        <v>3.5</v>
      </c>
      <c r="U1004" s="828">
        <v>1</v>
      </c>
    </row>
    <row r="1005" spans="1:21" ht="14.45" customHeight="1" x14ac:dyDescent="0.2">
      <c r="A1005" s="821">
        <v>7</v>
      </c>
      <c r="B1005" s="822" t="s">
        <v>2407</v>
      </c>
      <c r="C1005" s="822" t="s">
        <v>2413</v>
      </c>
      <c r="D1005" s="823" t="s">
        <v>3782</v>
      </c>
      <c r="E1005" s="824" t="s">
        <v>2448</v>
      </c>
      <c r="F1005" s="822" t="s">
        <v>2408</v>
      </c>
      <c r="G1005" s="822" t="s">
        <v>3155</v>
      </c>
      <c r="H1005" s="822" t="s">
        <v>329</v>
      </c>
      <c r="I1005" s="822" t="s">
        <v>3362</v>
      </c>
      <c r="J1005" s="822" t="s">
        <v>2352</v>
      </c>
      <c r="K1005" s="822" t="s">
        <v>3160</v>
      </c>
      <c r="L1005" s="825">
        <v>169.29</v>
      </c>
      <c r="M1005" s="825">
        <v>169.29</v>
      </c>
      <c r="N1005" s="822">
        <v>1</v>
      </c>
      <c r="O1005" s="826">
        <v>1</v>
      </c>
      <c r="P1005" s="825">
        <v>169.29</v>
      </c>
      <c r="Q1005" s="827">
        <v>1</v>
      </c>
      <c r="R1005" s="822">
        <v>1</v>
      </c>
      <c r="S1005" s="827">
        <v>1</v>
      </c>
      <c r="T1005" s="826">
        <v>1</v>
      </c>
      <c r="U1005" s="828">
        <v>1</v>
      </c>
    </row>
    <row r="1006" spans="1:21" ht="14.45" customHeight="1" x14ac:dyDescent="0.2">
      <c r="A1006" s="821">
        <v>7</v>
      </c>
      <c r="B1006" s="822" t="s">
        <v>2407</v>
      </c>
      <c r="C1006" s="822" t="s">
        <v>2413</v>
      </c>
      <c r="D1006" s="823" t="s">
        <v>3782</v>
      </c>
      <c r="E1006" s="824" t="s">
        <v>2448</v>
      </c>
      <c r="F1006" s="822" t="s">
        <v>2408</v>
      </c>
      <c r="G1006" s="822" t="s">
        <v>3155</v>
      </c>
      <c r="H1006" s="822" t="s">
        <v>329</v>
      </c>
      <c r="I1006" s="822" t="s">
        <v>3363</v>
      </c>
      <c r="J1006" s="822" t="s">
        <v>2352</v>
      </c>
      <c r="K1006" s="822" t="s">
        <v>1731</v>
      </c>
      <c r="L1006" s="825">
        <v>338.58</v>
      </c>
      <c r="M1006" s="825">
        <v>2031.48</v>
      </c>
      <c r="N1006" s="822">
        <v>6</v>
      </c>
      <c r="O1006" s="826">
        <v>2</v>
      </c>
      <c r="P1006" s="825">
        <v>2031.48</v>
      </c>
      <c r="Q1006" s="827">
        <v>1</v>
      </c>
      <c r="R1006" s="822">
        <v>6</v>
      </c>
      <c r="S1006" s="827">
        <v>1</v>
      </c>
      <c r="T1006" s="826">
        <v>2</v>
      </c>
      <c r="U1006" s="828">
        <v>1</v>
      </c>
    </row>
    <row r="1007" spans="1:21" ht="14.45" customHeight="1" x14ac:dyDescent="0.2">
      <c r="A1007" s="821">
        <v>7</v>
      </c>
      <c r="B1007" s="822" t="s">
        <v>2407</v>
      </c>
      <c r="C1007" s="822" t="s">
        <v>2413</v>
      </c>
      <c r="D1007" s="823" t="s">
        <v>3782</v>
      </c>
      <c r="E1007" s="824" t="s">
        <v>2448</v>
      </c>
      <c r="F1007" s="822" t="s">
        <v>2408</v>
      </c>
      <c r="G1007" s="822" t="s">
        <v>3155</v>
      </c>
      <c r="H1007" s="822" t="s">
        <v>329</v>
      </c>
      <c r="I1007" s="822" t="s">
        <v>3162</v>
      </c>
      <c r="J1007" s="822" t="s">
        <v>3163</v>
      </c>
      <c r="K1007" s="822" t="s">
        <v>3160</v>
      </c>
      <c r="L1007" s="825">
        <v>169.29</v>
      </c>
      <c r="M1007" s="825">
        <v>507.87</v>
      </c>
      <c r="N1007" s="822">
        <v>3</v>
      </c>
      <c r="O1007" s="826">
        <v>0.5</v>
      </c>
      <c r="P1007" s="825">
        <v>507.87</v>
      </c>
      <c r="Q1007" s="827">
        <v>1</v>
      </c>
      <c r="R1007" s="822">
        <v>3</v>
      </c>
      <c r="S1007" s="827">
        <v>1</v>
      </c>
      <c r="T1007" s="826">
        <v>0.5</v>
      </c>
      <c r="U1007" s="828">
        <v>1</v>
      </c>
    </row>
    <row r="1008" spans="1:21" ht="14.45" customHeight="1" x14ac:dyDescent="0.2">
      <c r="A1008" s="821">
        <v>7</v>
      </c>
      <c r="B1008" s="822" t="s">
        <v>2407</v>
      </c>
      <c r="C1008" s="822" t="s">
        <v>2413</v>
      </c>
      <c r="D1008" s="823" t="s">
        <v>3782</v>
      </c>
      <c r="E1008" s="824" t="s">
        <v>2448</v>
      </c>
      <c r="F1008" s="822" t="s">
        <v>2408</v>
      </c>
      <c r="G1008" s="822" t="s">
        <v>3155</v>
      </c>
      <c r="H1008" s="822" t="s">
        <v>329</v>
      </c>
      <c r="I1008" s="822" t="s">
        <v>3164</v>
      </c>
      <c r="J1008" s="822" t="s">
        <v>3163</v>
      </c>
      <c r="K1008" s="822" t="s">
        <v>1731</v>
      </c>
      <c r="L1008" s="825">
        <v>338.58</v>
      </c>
      <c r="M1008" s="825">
        <v>2370.06</v>
      </c>
      <c r="N1008" s="822">
        <v>7</v>
      </c>
      <c r="O1008" s="826">
        <v>2.5</v>
      </c>
      <c r="P1008" s="825">
        <v>2031.48</v>
      </c>
      <c r="Q1008" s="827">
        <v>0.85714285714285721</v>
      </c>
      <c r="R1008" s="822">
        <v>6</v>
      </c>
      <c r="S1008" s="827">
        <v>0.8571428571428571</v>
      </c>
      <c r="T1008" s="826">
        <v>1.5</v>
      </c>
      <c r="U1008" s="828">
        <v>0.6</v>
      </c>
    </row>
    <row r="1009" spans="1:21" ht="14.45" customHeight="1" x14ac:dyDescent="0.2">
      <c r="A1009" s="821">
        <v>7</v>
      </c>
      <c r="B1009" s="822" t="s">
        <v>2407</v>
      </c>
      <c r="C1009" s="822" t="s">
        <v>2413</v>
      </c>
      <c r="D1009" s="823" t="s">
        <v>3782</v>
      </c>
      <c r="E1009" s="824" t="s">
        <v>2448</v>
      </c>
      <c r="F1009" s="822" t="s">
        <v>2408</v>
      </c>
      <c r="G1009" s="822" t="s">
        <v>3155</v>
      </c>
      <c r="H1009" s="822" t="s">
        <v>329</v>
      </c>
      <c r="I1009" s="822" t="s">
        <v>2351</v>
      </c>
      <c r="J1009" s="822" t="s">
        <v>2352</v>
      </c>
      <c r="K1009" s="822" t="s">
        <v>2348</v>
      </c>
      <c r="L1009" s="825">
        <v>677.17</v>
      </c>
      <c r="M1009" s="825">
        <v>2031.5099999999998</v>
      </c>
      <c r="N1009" s="822">
        <v>3</v>
      </c>
      <c r="O1009" s="826">
        <v>1</v>
      </c>
      <c r="P1009" s="825">
        <v>2031.5099999999998</v>
      </c>
      <c r="Q1009" s="827">
        <v>1</v>
      </c>
      <c r="R1009" s="822">
        <v>3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7</v>
      </c>
      <c r="B1010" s="822" t="s">
        <v>2407</v>
      </c>
      <c r="C1010" s="822" t="s">
        <v>2413</v>
      </c>
      <c r="D1010" s="823" t="s">
        <v>3782</v>
      </c>
      <c r="E1010" s="824" t="s">
        <v>2448</v>
      </c>
      <c r="F1010" s="822" t="s">
        <v>2408</v>
      </c>
      <c r="G1010" s="822" t="s">
        <v>3155</v>
      </c>
      <c r="H1010" s="822" t="s">
        <v>329</v>
      </c>
      <c r="I1010" s="822" t="s">
        <v>3165</v>
      </c>
      <c r="J1010" s="822" t="s">
        <v>3166</v>
      </c>
      <c r="K1010" s="822" t="s">
        <v>1731</v>
      </c>
      <c r="L1010" s="825">
        <v>338.58</v>
      </c>
      <c r="M1010" s="825">
        <v>338.58</v>
      </c>
      <c r="N1010" s="822">
        <v>1</v>
      </c>
      <c r="O1010" s="826">
        <v>1</v>
      </c>
      <c r="P1010" s="825">
        <v>338.58</v>
      </c>
      <c r="Q1010" s="827">
        <v>1</v>
      </c>
      <c r="R1010" s="822">
        <v>1</v>
      </c>
      <c r="S1010" s="827">
        <v>1</v>
      </c>
      <c r="T1010" s="826">
        <v>1</v>
      </c>
      <c r="U1010" s="828">
        <v>1</v>
      </c>
    </row>
    <row r="1011" spans="1:21" ht="14.45" customHeight="1" x14ac:dyDescent="0.2">
      <c r="A1011" s="821">
        <v>7</v>
      </c>
      <c r="B1011" s="822" t="s">
        <v>2407</v>
      </c>
      <c r="C1011" s="822" t="s">
        <v>2413</v>
      </c>
      <c r="D1011" s="823" t="s">
        <v>3782</v>
      </c>
      <c r="E1011" s="824" t="s">
        <v>2448</v>
      </c>
      <c r="F1011" s="822" t="s">
        <v>2408</v>
      </c>
      <c r="G1011" s="822" t="s">
        <v>3155</v>
      </c>
      <c r="H1011" s="822" t="s">
        <v>329</v>
      </c>
      <c r="I1011" s="822" t="s">
        <v>3470</v>
      </c>
      <c r="J1011" s="822" t="s">
        <v>3166</v>
      </c>
      <c r="K1011" s="822" t="s">
        <v>3160</v>
      </c>
      <c r="L1011" s="825">
        <v>169.29</v>
      </c>
      <c r="M1011" s="825">
        <v>677.16</v>
      </c>
      <c r="N1011" s="822">
        <v>4</v>
      </c>
      <c r="O1011" s="826">
        <v>1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7</v>
      </c>
      <c r="B1012" s="822" t="s">
        <v>2407</v>
      </c>
      <c r="C1012" s="822" t="s">
        <v>2413</v>
      </c>
      <c r="D1012" s="823" t="s">
        <v>3782</v>
      </c>
      <c r="E1012" s="824" t="s">
        <v>2448</v>
      </c>
      <c r="F1012" s="822" t="s">
        <v>2408</v>
      </c>
      <c r="G1012" s="822" t="s">
        <v>3155</v>
      </c>
      <c r="H1012" s="822" t="s">
        <v>673</v>
      </c>
      <c r="I1012" s="822" t="s">
        <v>2345</v>
      </c>
      <c r="J1012" s="822" t="s">
        <v>1725</v>
      </c>
      <c r="K1012" s="822" t="s">
        <v>1726</v>
      </c>
      <c r="L1012" s="825">
        <v>1286.6199999999999</v>
      </c>
      <c r="M1012" s="825">
        <v>24445.779999999995</v>
      </c>
      <c r="N1012" s="822">
        <v>19</v>
      </c>
      <c r="O1012" s="826">
        <v>8.5</v>
      </c>
      <c r="P1012" s="825">
        <v>15439.439999999995</v>
      </c>
      <c r="Q1012" s="827">
        <v>0.63157894736842102</v>
      </c>
      <c r="R1012" s="822">
        <v>12</v>
      </c>
      <c r="S1012" s="827">
        <v>0.63157894736842102</v>
      </c>
      <c r="T1012" s="826">
        <v>5</v>
      </c>
      <c r="U1012" s="828">
        <v>0.58823529411764708</v>
      </c>
    </row>
    <row r="1013" spans="1:21" ht="14.45" customHeight="1" x14ac:dyDescent="0.2">
      <c r="A1013" s="821">
        <v>7</v>
      </c>
      <c r="B1013" s="822" t="s">
        <v>2407</v>
      </c>
      <c r="C1013" s="822" t="s">
        <v>2413</v>
      </c>
      <c r="D1013" s="823" t="s">
        <v>3782</v>
      </c>
      <c r="E1013" s="824" t="s">
        <v>2448</v>
      </c>
      <c r="F1013" s="822" t="s">
        <v>2408</v>
      </c>
      <c r="G1013" s="822" t="s">
        <v>3155</v>
      </c>
      <c r="H1013" s="822" t="s">
        <v>673</v>
      </c>
      <c r="I1013" s="822" t="s">
        <v>2347</v>
      </c>
      <c r="J1013" s="822" t="s">
        <v>1725</v>
      </c>
      <c r="K1013" s="822" t="s">
        <v>2348</v>
      </c>
      <c r="L1013" s="825">
        <v>677.17</v>
      </c>
      <c r="M1013" s="825">
        <v>3385.8499999999995</v>
      </c>
      <c r="N1013" s="822">
        <v>5</v>
      </c>
      <c r="O1013" s="826">
        <v>2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7</v>
      </c>
      <c r="B1014" s="822" t="s">
        <v>2407</v>
      </c>
      <c r="C1014" s="822" t="s">
        <v>2413</v>
      </c>
      <c r="D1014" s="823" t="s">
        <v>3782</v>
      </c>
      <c r="E1014" s="824" t="s">
        <v>2448</v>
      </c>
      <c r="F1014" s="822" t="s">
        <v>2408</v>
      </c>
      <c r="G1014" s="822" t="s">
        <v>3155</v>
      </c>
      <c r="H1014" s="822" t="s">
        <v>673</v>
      </c>
      <c r="I1014" s="822" t="s">
        <v>2346</v>
      </c>
      <c r="J1014" s="822" t="s">
        <v>1725</v>
      </c>
      <c r="K1014" s="822" t="s">
        <v>1728</v>
      </c>
      <c r="L1014" s="825">
        <v>2573.2199999999998</v>
      </c>
      <c r="M1014" s="825">
        <v>159539.64000000001</v>
      </c>
      <c r="N1014" s="822">
        <v>62</v>
      </c>
      <c r="O1014" s="826">
        <v>27.5</v>
      </c>
      <c r="P1014" s="825">
        <v>66903.720000000016</v>
      </c>
      <c r="Q1014" s="827">
        <v>0.41935483870967749</v>
      </c>
      <c r="R1014" s="822">
        <v>26</v>
      </c>
      <c r="S1014" s="827">
        <v>0.41935483870967744</v>
      </c>
      <c r="T1014" s="826">
        <v>13</v>
      </c>
      <c r="U1014" s="828">
        <v>0.47272727272727272</v>
      </c>
    </row>
    <row r="1015" spans="1:21" ht="14.45" customHeight="1" x14ac:dyDescent="0.2">
      <c r="A1015" s="821">
        <v>7</v>
      </c>
      <c r="B1015" s="822" t="s">
        <v>2407</v>
      </c>
      <c r="C1015" s="822" t="s">
        <v>2413</v>
      </c>
      <c r="D1015" s="823" t="s">
        <v>3782</v>
      </c>
      <c r="E1015" s="824" t="s">
        <v>2448</v>
      </c>
      <c r="F1015" s="822" t="s">
        <v>2408</v>
      </c>
      <c r="G1015" s="822" t="s">
        <v>3155</v>
      </c>
      <c r="H1015" s="822" t="s">
        <v>329</v>
      </c>
      <c r="I1015" s="822" t="s">
        <v>3562</v>
      </c>
      <c r="J1015" s="822" t="s">
        <v>1721</v>
      </c>
      <c r="K1015" s="822" t="s">
        <v>3563</v>
      </c>
      <c r="L1015" s="825">
        <v>84.96</v>
      </c>
      <c r="M1015" s="825">
        <v>254.88</v>
      </c>
      <c r="N1015" s="822">
        <v>3</v>
      </c>
      <c r="O1015" s="826">
        <v>0.5</v>
      </c>
      <c r="P1015" s="825">
        <v>254.88</v>
      </c>
      <c r="Q1015" s="827">
        <v>1</v>
      </c>
      <c r="R1015" s="822">
        <v>3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7</v>
      </c>
      <c r="B1016" s="822" t="s">
        <v>2407</v>
      </c>
      <c r="C1016" s="822" t="s">
        <v>2413</v>
      </c>
      <c r="D1016" s="823" t="s">
        <v>3782</v>
      </c>
      <c r="E1016" s="824" t="s">
        <v>2448</v>
      </c>
      <c r="F1016" s="822" t="s">
        <v>2408</v>
      </c>
      <c r="G1016" s="822" t="s">
        <v>3155</v>
      </c>
      <c r="H1016" s="822" t="s">
        <v>329</v>
      </c>
      <c r="I1016" s="822" t="s">
        <v>3472</v>
      </c>
      <c r="J1016" s="822" t="s">
        <v>3473</v>
      </c>
      <c r="K1016" s="822" t="s">
        <v>3474</v>
      </c>
      <c r="L1016" s="825">
        <v>1715.48</v>
      </c>
      <c r="M1016" s="825">
        <v>5146.4400000000005</v>
      </c>
      <c r="N1016" s="822">
        <v>3</v>
      </c>
      <c r="O1016" s="826">
        <v>1</v>
      </c>
      <c r="P1016" s="825">
        <v>5146.4400000000005</v>
      </c>
      <c r="Q1016" s="827">
        <v>1</v>
      </c>
      <c r="R1016" s="822">
        <v>3</v>
      </c>
      <c r="S1016" s="827">
        <v>1</v>
      </c>
      <c r="T1016" s="826">
        <v>1</v>
      </c>
      <c r="U1016" s="828">
        <v>1</v>
      </c>
    </row>
    <row r="1017" spans="1:21" ht="14.45" customHeight="1" x14ac:dyDescent="0.2">
      <c r="A1017" s="821">
        <v>7</v>
      </c>
      <c r="B1017" s="822" t="s">
        <v>2407</v>
      </c>
      <c r="C1017" s="822" t="s">
        <v>2413</v>
      </c>
      <c r="D1017" s="823" t="s">
        <v>3782</v>
      </c>
      <c r="E1017" s="824" t="s">
        <v>2448</v>
      </c>
      <c r="F1017" s="822" t="s">
        <v>2408</v>
      </c>
      <c r="G1017" s="822" t="s">
        <v>3155</v>
      </c>
      <c r="H1017" s="822" t="s">
        <v>329</v>
      </c>
      <c r="I1017" s="822" t="s">
        <v>3172</v>
      </c>
      <c r="J1017" s="822" t="s">
        <v>3173</v>
      </c>
      <c r="K1017" s="822" t="s">
        <v>3160</v>
      </c>
      <c r="L1017" s="825">
        <v>1286.19</v>
      </c>
      <c r="M1017" s="825">
        <v>9003.33</v>
      </c>
      <c r="N1017" s="822">
        <v>7</v>
      </c>
      <c r="O1017" s="826">
        <v>4</v>
      </c>
      <c r="P1017" s="825">
        <v>7717.14</v>
      </c>
      <c r="Q1017" s="827">
        <v>0.85714285714285721</v>
      </c>
      <c r="R1017" s="822">
        <v>6</v>
      </c>
      <c r="S1017" s="827">
        <v>0.8571428571428571</v>
      </c>
      <c r="T1017" s="826">
        <v>3</v>
      </c>
      <c r="U1017" s="828">
        <v>0.75</v>
      </c>
    </row>
    <row r="1018" spans="1:21" ht="14.45" customHeight="1" x14ac:dyDescent="0.2">
      <c r="A1018" s="821">
        <v>7</v>
      </c>
      <c r="B1018" s="822" t="s">
        <v>2407</v>
      </c>
      <c r="C1018" s="822" t="s">
        <v>2413</v>
      </c>
      <c r="D1018" s="823" t="s">
        <v>3782</v>
      </c>
      <c r="E1018" s="824" t="s">
        <v>2448</v>
      </c>
      <c r="F1018" s="822" t="s">
        <v>2408</v>
      </c>
      <c r="G1018" s="822" t="s">
        <v>3155</v>
      </c>
      <c r="H1018" s="822" t="s">
        <v>329</v>
      </c>
      <c r="I1018" s="822" t="s">
        <v>3176</v>
      </c>
      <c r="J1018" s="822" t="s">
        <v>3177</v>
      </c>
      <c r="K1018" s="822" t="s">
        <v>3178</v>
      </c>
      <c r="L1018" s="825">
        <v>3002.09</v>
      </c>
      <c r="M1018" s="825">
        <v>9006.27</v>
      </c>
      <c r="N1018" s="822">
        <v>3</v>
      </c>
      <c r="O1018" s="826">
        <v>1.5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7</v>
      </c>
      <c r="B1019" s="822" t="s">
        <v>2407</v>
      </c>
      <c r="C1019" s="822" t="s">
        <v>2413</v>
      </c>
      <c r="D1019" s="823" t="s">
        <v>3782</v>
      </c>
      <c r="E1019" s="824" t="s">
        <v>2448</v>
      </c>
      <c r="F1019" s="822" t="s">
        <v>2408</v>
      </c>
      <c r="G1019" s="822" t="s">
        <v>2841</v>
      </c>
      <c r="H1019" s="822" t="s">
        <v>673</v>
      </c>
      <c r="I1019" s="822" t="s">
        <v>2189</v>
      </c>
      <c r="J1019" s="822" t="s">
        <v>700</v>
      </c>
      <c r="K1019" s="822" t="s">
        <v>1133</v>
      </c>
      <c r="L1019" s="825">
        <v>0</v>
      </c>
      <c r="M1019" s="825">
        <v>0</v>
      </c>
      <c r="N1019" s="822">
        <v>27</v>
      </c>
      <c r="O1019" s="826">
        <v>7</v>
      </c>
      <c r="P1019" s="825">
        <v>0</v>
      </c>
      <c r="Q1019" s="827"/>
      <c r="R1019" s="822">
        <v>21</v>
      </c>
      <c r="S1019" s="827">
        <v>0.77777777777777779</v>
      </c>
      <c r="T1019" s="826">
        <v>5</v>
      </c>
      <c r="U1019" s="828">
        <v>0.7142857142857143</v>
      </c>
    </row>
    <row r="1020" spans="1:21" ht="14.45" customHeight="1" x14ac:dyDescent="0.2">
      <c r="A1020" s="821">
        <v>7</v>
      </c>
      <c r="B1020" s="822" t="s">
        <v>2407</v>
      </c>
      <c r="C1020" s="822" t="s">
        <v>2413</v>
      </c>
      <c r="D1020" s="823" t="s">
        <v>3782</v>
      </c>
      <c r="E1020" s="824" t="s">
        <v>2448</v>
      </c>
      <c r="F1020" s="822" t="s">
        <v>2408</v>
      </c>
      <c r="G1020" s="822" t="s">
        <v>3183</v>
      </c>
      <c r="H1020" s="822" t="s">
        <v>329</v>
      </c>
      <c r="I1020" s="822" t="s">
        <v>3184</v>
      </c>
      <c r="J1020" s="822" t="s">
        <v>3185</v>
      </c>
      <c r="K1020" s="822" t="s">
        <v>3186</v>
      </c>
      <c r="L1020" s="825">
        <v>60.39</v>
      </c>
      <c r="M1020" s="825">
        <v>120.78</v>
      </c>
      <c r="N1020" s="822">
        <v>2</v>
      </c>
      <c r="O1020" s="826">
        <v>1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7</v>
      </c>
      <c r="B1021" s="822" t="s">
        <v>2407</v>
      </c>
      <c r="C1021" s="822" t="s">
        <v>2413</v>
      </c>
      <c r="D1021" s="823" t="s">
        <v>3782</v>
      </c>
      <c r="E1021" s="824" t="s">
        <v>2448</v>
      </c>
      <c r="F1021" s="822" t="s">
        <v>2408</v>
      </c>
      <c r="G1021" s="822" t="s">
        <v>3183</v>
      </c>
      <c r="H1021" s="822" t="s">
        <v>329</v>
      </c>
      <c r="I1021" s="822" t="s">
        <v>3564</v>
      </c>
      <c r="J1021" s="822" t="s">
        <v>3188</v>
      </c>
      <c r="K1021" s="822" t="s">
        <v>3493</v>
      </c>
      <c r="L1021" s="825">
        <v>60.39</v>
      </c>
      <c r="M1021" s="825">
        <v>60.39</v>
      </c>
      <c r="N1021" s="822">
        <v>1</v>
      </c>
      <c r="O1021" s="826">
        <v>1</v>
      </c>
      <c r="P1021" s="825">
        <v>60.39</v>
      </c>
      <c r="Q1021" s="827">
        <v>1</v>
      </c>
      <c r="R1021" s="822">
        <v>1</v>
      </c>
      <c r="S1021" s="827">
        <v>1</v>
      </c>
      <c r="T1021" s="826">
        <v>1</v>
      </c>
      <c r="U1021" s="828">
        <v>1</v>
      </c>
    </row>
    <row r="1022" spans="1:21" ht="14.45" customHeight="1" x14ac:dyDescent="0.2">
      <c r="A1022" s="821">
        <v>7</v>
      </c>
      <c r="B1022" s="822" t="s">
        <v>2407</v>
      </c>
      <c r="C1022" s="822" t="s">
        <v>2413</v>
      </c>
      <c r="D1022" s="823" t="s">
        <v>3782</v>
      </c>
      <c r="E1022" s="824" t="s">
        <v>2448</v>
      </c>
      <c r="F1022" s="822" t="s">
        <v>2408</v>
      </c>
      <c r="G1022" s="822" t="s">
        <v>3193</v>
      </c>
      <c r="H1022" s="822" t="s">
        <v>329</v>
      </c>
      <c r="I1022" s="822" t="s">
        <v>3194</v>
      </c>
      <c r="J1022" s="822" t="s">
        <v>3195</v>
      </c>
      <c r="K1022" s="822" t="s">
        <v>3196</v>
      </c>
      <c r="L1022" s="825">
        <v>355.79</v>
      </c>
      <c r="M1022" s="825">
        <v>3557.9000000000005</v>
      </c>
      <c r="N1022" s="822">
        <v>10</v>
      </c>
      <c r="O1022" s="826">
        <v>3</v>
      </c>
      <c r="P1022" s="825">
        <v>3557.9000000000005</v>
      </c>
      <c r="Q1022" s="827">
        <v>1</v>
      </c>
      <c r="R1022" s="822">
        <v>10</v>
      </c>
      <c r="S1022" s="827">
        <v>1</v>
      </c>
      <c r="T1022" s="826">
        <v>3</v>
      </c>
      <c r="U1022" s="828">
        <v>1</v>
      </c>
    </row>
    <row r="1023" spans="1:21" ht="14.45" customHeight="1" x14ac:dyDescent="0.2">
      <c r="A1023" s="821">
        <v>7</v>
      </c>
      <c r="B1023" s="822" t="s">
        <v>2407</v>
      </c>
      <c r="C1023" s="822" t="s">
        <v>2413</v>
      </c>
      <c r="D1023" s="823" t="s">
        <v>3782</v>
      </c>
      <c r="E1023" s="824" t="s">
        <v>2448</v>
      </c>
      <c r="F1023" s="822" t="s">
        <v>2408</v>
      </c>
      <c r="G1023" s="822" t="s">
        <v>3193</v>
      </c>
      <c r="H1023" s="822" t="s">
        <v>329</v>
      </c>
      <c r="I1023" s="822" t="s">
        <v>3197</v>
      </c>
      <c r="J1023" s="822" t="s">
        <v>3195</v>
      </c>
      <c r="K1023" s="822" t="s">
        <v>3198</v>
      </c>
      <c r="L1023" s="825">
        <v>552.64</v>
      </c>
      <c r="M1023" s="825">
        <v>3868.48</v>
      </c>
      <c r="N1023" s="822">
        <v>7</v>
      </c>
      <c r="O1023" s="826">
        <v>4</v>
      </c>
      <c r="P1023" s="825">
        <v>2210.56</v>
      </c>
      <c r="Q1023" s="827">
        <v>0.5714285714285714</v>
      </c>
      <c r="R1023" s="822">
        <v>4</v>
      </c>
      <c r="S1023" s="827">
        <v>0.5714285714285714</v>
      </c>
      <c r="T1023" s="826">
        <v>2</v>
      </c>
      <c r="U1023" s="828">
        <v>0.5</v>
      </c>
    </row>
    <row r="1024" spans="1:21" ht="14.45" customHeight="1" x14ac:dyDescent="0.2">
      <c r="A1024" s="821">
        <v>7</v>
      </c>
      <c r="B1024" s="822" t="s">
        <v>2407</v>
      </c>
      <c r="C1024" s="822" t="s">
        <v>2413</v>
      </c>
      <c r="D1024" s="823" t="s">
        <v>3782</v>
      </c>
      <c r="E1024" s="824" t="s">
        <v>2448</v>
      </c>
      <c r="F1024" s="822" t="s">
        <v>2408</v>
      </c>
      <c r="G1024" s="822" t="s">
        <v>3193</v>
      </c>
      <c r="H1024" s="822" t="s">
        <v>329</v>
      </c>
      <c r="I1024" s="822" t="s">
        <v>3199</v>
      </c>
      <c r="J1024" s="822" t="s">
        <v>3195</v>
      </c>
      <c r="K1024" s="822" t="s">
        <v>3200</v>
      </c>
      <c r="L1024" s="825">
        <v>1019.46</v>
      </c>
      <c r="M1024" s="825">
        <v>22428.12</v>
      </c>
      <c r="N1024" s="822">
        <v>22</v>
      </c>
      <c r="O1024" s="826">
        <v>8</v>
      </c>
      <c r="P1024" s="825">
        <v>22428.12</v>
      </c>
      <c r="Q1024" s="827">
        <v>1</v>
      </c>
      <c r="R1024" s="822">
        <v>22</v>
      </c>
      <c r="S1024" s="827">
        <v>1</v>
      </c>
      <c r="T1024" s="826">
        <v>8</v>
      </c>
      <c r="U1024" s="828">
        <v>1</v>
      </c>
    </row>
    <row r="1025" spans="1:21" ht="14.45" customHeight="1" x14ac:dyDescent="0.2">
      <c r="A1025" s="821">
        <v>7</v>
      </c>
      <c r="B1025" s="822" t="s">
        <v>2407</v>
      </c>
      <c r="C1025" s="822" t="s">
        <v>2413</v>
      </c>
      <c r="D1025" s="823" t="s">
        <v>3782</v>
      </c>
      <c r="E1025" s="824" t="s">
        <v>2448</v>
      </c>
      <c r="F1025" s="822" t="s">
        <v>2408</v>
      </c>
      <c r="G1025" s="822" t="s">
        <v>3193</v>
      </c>
      <c r="H1025" s="822" t="s">
        <v>329</v>
      </c>
      <c r="I1025" s="822" t="s">
        <v>3201</v>
      </c>
      <c r="J1025" s="822" t="s">
        <v>3195</v>
      </c>
      <c r="K1025" s="822" t="s">
        <v>3202</v>
      </c>
      <c r="L1025" s="825">
        <v>764.6</v>
      </c>
      <c r="M1025" s="825">
        <v>9175.2000000000007</v>
      </c>
      <c r="N1025" s="822">
        <v>12</v>
      </c>
      <c r="O1025" s="826">
        <v>6</v>
      </c>
      <c r="P1025" s="825">
        <v>4587.6000000000004</v>
      </c>
      <c r="Q1025" s="827">
        <v>0.5</v>
      </c>
      <c r="R1025" s="822">
        <v>6</v>
      </c>
      <c r="S1025" s="827">
        <v>0.5</v>
      </c>
      <c r="T1025" s="826">
        <v>3</v>
      </c>
      <c r="U1025" s="828">
        <v>0.5</v>
      </c>
    </row>
    <row r="1026" spans="1:21" ht="14.45" customHeight="1" x14ac:dyDescent="0.2">
      <c r="A1026" s="821">
        <v>7</v>
      </c>
      <c r="B1026" s="822" t="s">
        <v>2407</v>
      </c>
      <c r="C1026" s="822" t="s">
        <v>2413</v>
      </c>
      <c r="D1026" s="823" t="s">
        <v>3782</v>
      </c>
      <c r="E1026" s="824" t="s">
        <v>2448</v>
      </c>
      <c r="F1026" s="822" t="s">
        <v>2408</v>
      </c>
      <c r="G1026" s="822" t="s">
        <v>3193</v>
      </c>
      <c r="H1026" s="822" t="s">
        <v>329</v>
      </c>
      <c r="I1026" s="822" t="s">
        <v>3370</v>
      </c>
      <c r="J1026" s="822" t="s">
        <v>3368</v>
      </c>
      <c r="K1026" s="822" t="s">
        <v>3371</v>
      </c>
      <c r="L1026" s="825">
        <v>127.43</v>
      </c>
      <c r="M1026" s="825">
        <v>509.72</v>
      </c>
      <c r="N1026" s="822">
        <v>4</v>
      </c>
      <c r="O1026" s="826">
        <v>2</v>
      </c>
      <c r="P1026" s="825">
        <v>509.72</v>
      </c>
      <c r="Q1026" s="827">
        <v>1</v>
      </c>
      <c r="R1026" s="822">
        <v>4</v>
      </c>
      <c r="S1026" s="827">
        <v>1</v>
      </c>
      <c r="T1026" s="826">
        <v>2</v>
      </c>
      <c r="U1026" s="828">
        <v>1</v>
      </c>
    </row>
    <row r="1027" spans="1:21" ht="14.45" customHeight="1" x14ac:dyDescent="0.2">
      <c r="A1027" s="821">
        <v>7</v>
      </c>
      <c r="B1027" s="822" t="s">
        <v>2407</v>
      </c>
      <c r="C1027" s="822" t="s">
        <v>2413</v>
      </c>
      <c r="D1027" s="823" t="s">
        <v>3782</v>
      </c>
      <c r="E1027" s="824" t="s">
        <v>2448</v>
      </c>
      <c r="F1027" s="822" t="s">
        <v>2408</v>
      </c>
      <c r="G1027" s="822" t="s">
        <v>3205</v>
      </c>
      <c r="H1027" s="822" t="s">
        <v>329</v>
      </c>
      <c r="I1027" s="822" t="s">
        <v>3565</v>
      </c>
      <c r="J1027" s="822" t="s">
        <v>3566</v>
      </c>
      <c r="K1027" s="822" t="s">
        <v>1562</v>
      </c>
      <c r="L1027" s="825">
        <v>200.34</v>
      </c>
      <c r="M1027" s="825">
        <v>3606.12</v>
      </c>
      <c r="N1027" s="822">
        <v>18</v>
      </c>
      <c r="O1027" s="826">
        <v>2.5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7</v>
      </c>
      <c r="B1028" s="822" t="s">
        <v>2407</v>
      </c>
      <c r="C1028" s="822" t="s">
        <v>2413</v>
      </c>
      <c r="D1028" s="823" t="s">
        <v>3782</v>
      </c>
      <c r="E1028" s="824" t="s">
        <v>2448</v>
      </c>
      <c r="F1028" s="822" t="s">
        <v>2408</v>
      </c>
      <c r="G1028" s="822" t="s">
        <v>3205</v>
      </c>
      <c r="H1028" s="822" t="s">
        <v>329</v>
      </c>
      <c r="I1028" s="822" t="s">
        <v>3206</v>
      </c>
      <c r="J1028" s="822" t="s">
        <v>3207</v>
      </c>
      <c r="K1028" s="822" t="s">
        <v>3208</v>
      </c>
      <c r="L1028" s="825">
        <v>150.26</v>
      </c>
      <c r="M1028" s="825">
        <v>2253.8999999999996</v>
      </c>
      <c r="N1028" s="822">
        <v>15</v>
      </c>
      <c r="O1028" s="826">
        <v>2.5</v>
      </c>
      <c r="P1028" s="825">
        <v>901.56</v>
      </c>
      <c r="Q1028" s="827">
        <v>0.4</v>
      </c>
      <c r="R1028" s="822">
        <v>6</v>
      </c>
      <c r="S1028" s="827">
        <v>0.4</v>
      </c>
      <c r="T1028" s="826">
        <v>1</v>
      </c>
      <c r="U1028" s="828">
        <v>0.4</v>
      </c>
    </row>
    <row r="1029" spans="1:21" ht="14.45" customHeight="1" x14ac:dyDescent="0.2">
      <c r="A1029" s="821">
        <v>7</v>
      </c>
      <c r="B1029" s="822" t="s">
        <v>2407</v>
      </c>
      <c r="C1029" s="822" t="s">
        <v>2413</v>
      </c>
      <c r="D1029" s="823" t="s">
        <v>3782</v>
      </c>
      <c r="E1029" s="824" t="s">
        <v>2448</v>
      </c>
      <c r="F1029" s="822" t="s">
        <v>2408</v>
      </c>
      <c r="G1029" s="822" t="s">
        <v>3205</v>
      </c>
      <c r="H1029" s="822" t="s">
        <v>329</v>
      </c>
      <c r="I1029" s="822" t="s">
        <v>3209</v>
      </c>
      <c r="J1029" s="822" t="s">
        <v>3210</v>
      </c>
      <c r="K1029" s="822" t="s">
        <v>1562</v>
      </c>
      <c r="L1029" s="825">
        <v>200.34</v>
      </c>
      <c r="M1029" s="825">
        <v>2003.4</v>
      </c>
      <c r="N1029" s="822">
        <v>10</v>
      </c>
      <c r="O1029" s="826">
        <v>2</v>
      </c>
      <c r="P1029" s="825">
        <v>2003.4</v>
      </c>
      <c r="Q1029" s="827">
        <v>1</v>
      </c>
      <c r="R1029" s="822">
        <v>10</v>
      </c>
      <c r="S1029" s="827">
        <v>1</v>
      </c>
      <c r="T1029" s="826">
        <v>2</v>
      </c>
      <c r="U1029" s="828">
        <v>1</v>
      </c>
    </row>
    <row r="1030" spans="1:21" ht="14.45" customHeight="1" x14ac:dyDescent="0.2">
      <c r="A1030" s="821">
        <v>7</v>
      </c>
      <c r="B1030" s="822" t="s">
        <v>2407</v>
      </c>
      <c r="C1030" s="822" t="s">
        <v>2413</v>
      </c>
      <c r="D1030" s="823" t="s">
        <v>3782</v>
      </c>
      <c r="E1030" s="824" t="s">
        <v>2448</v>
      </c>
      <c r="F1030" s="822" t="s">
        <v>2408</v>
      </c>
      <c r="G1030" s="822" t="s">
        <v>3205</v>
      </c>
      <c r="H1030" s="822" t="s">
        <v>329</v>
      </c>
      <c r="I1030" s="822" t="s">
        <v>3503</v>
      </c>
      <c r="J1030" s="822" t="s">
        <v>3212</v>
      </c>
      <c r="K1030" s="822" t="s">
        <v>2281</v>
      </c>
      <c r="L1030" s="825">
        <v>100.17</v>
      </c>
      <c r="M1030" s="825">
        <v>601.02</v>
      </c>
      <c r="N1030" s="822">
        <v>6</v>
      </c>
      <c r="O1030" s="826">
        <v>1.5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7</v>
      </c>
      <c r="B1031" s="822" t="s">
        <v>2407</v>
      </c>
      <c r="C1031" s="822" t="s">
        <v>2413</v>
      </c>
      <c r="D1031" s="823" t="s">
        <v>3782</v>
      </c>
      <c r="E1031" s="824" t="s">
        <v>2448</v>
      </c>
      <c r="F1031" s="822" t="s">
        <v>2408</v>
      </c>
      <c r="G1031" s="822" t="s">
        <v>3205</v>
      </c>
      <c r="H1031" s="822" t="s">
        <v>329</v>
      </c>
      <c r="I1031" s="822" t="s">
        <v>3211</v>
      </c>
      <c r="J1031" s="822" t="s">
        <v>3212</v>
      </c>
      <c r="K1031" s="822" t="s">
        <v>2862</v>
      </c>
      <c r="L1031" s="825">
        <v>166.96</v>
      </c>
      <c r="M1031" s="825">
        <v>333.92</v>
      </c>
      <c r="N1031" s="822">
        <v>2</v>
      </c>
      <c r="O1031" s="826">
        <v>1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7</v>
      </c>
      <c r="B1032" s="822" t="s">
        <v>2407</v>
      </c>
      <c r="C1032" s="822" t="s">
        <v>2413</v>
      </c>
      <c r="D1032" s="823" t="s">
        <v>3782</v>
      </c>
      <c r="E1032" s="824" t="s">
        <v>2448</v>
      </c>
      <c r="F1032" s="822" t="s">
        <v>2408</v>
      </c>
      <c r="G1032" s="822" t="s">
        <v>3205</v>
      </c>
      <c r="H1032" s="822" t="s">
        <v>329</v>
      </c>
      <c r="I1032" s="822" t="s">
        <v>3213</v>
      </c>
      <c r="J1032" s="822" t="s">
        <v>3214</v>
      </c>
      <c r="K1032" s="822" t="s">
        <v>3215</v>
      </c>
      <c r="L1032" s="825">
        <v>100.17</v>
      </c>
      <c r="M1032" s="825">
        <v>500.85</v>
      </c>
      <c r="N1032" s="822">
        <v>5</v>
      </c>
      <c r="O1032" s="826">
        <v>3.5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7</v>
      </c>
      <c r="B1033" s="822" t="s">
        <v>2407</v>
      </c>
      <c r="C1033" s="822" t="s">
        <v>2413</v>
      </c>
      <c r="D1033" s="823" t="s">
        <v>3782</v>
      </c>
      <c r="E1033" s="824" t="s">
        <v>2448</v>
      </c>
      <c r="F1033" s="822" t="s">
        <v>2408</v>
      </c>
      <c r="G1033" s="822" t="s">
        <v>3205</v>
      </c>
      <c r="H1033" s="822" t="s">
        <v>329</v>
      </c>
      <c r="I1033" s="822" t="s">
        <v>3507</v>
      </c>
      <c r="J1033" s="822" t="s">
        <v>1887</v>
      </c>
      <c r="K1033" s="822" t="s">
        <v>3506</v>
      </c>
      <c r="L1033" s="825">
        <v>320.55</v>
      </c>
      <c r="M1033" s="825">
        <v>641.1</v>
      </c>
      <c r="N1033" s="822">
        <v>2</v>
      </c>
      <c r="O1033" s="826">
        <v>2</v>
      </c>
      <c r="P1033" s="825">
        <v>320.55</v>
      </c>
      <c r="Q1033" s="827">
        <v>0.5</v>
      </c>
      <c r="R1033" s="822">
        <v>1</v>
      </c>
      <c r="S1033" s="827">
        <v>0.5</v>
      </c>
      <c r="T1033" s="826">
        <v>1</v>
      </c>
      <c r="U1033" s="828">
        <v>0.5</v>
      </c>
    </row>
    <row r="1034" spans="1:21" ht="14.45" customHeight="1" x14ac:dyDescent="0.2">
      <c r="A1034" s="821">
        <v>7</v>
      </c>
      <c r="B1034" s="822" t="s">
        <v>2407</v>
      </c>
      <c r="C1034" s="822" t="s">
        <v>2413</v>
      </c>
      <c r="D1034" s="823" t="s">
        <v>3782</v>
      </c>
      <c r="E1034" s="824" t="s">
        <v>2448</v>
      </c>
      <c r="F1034" s="822" t="s">
        <v>2408</v>
      </c>
      <c r="G1034" s="822" t="s">
        <v>3205</v>
      </c>
      <c r="H1034" s="822" t="s">
        <v>329</v>
      </c>
      <c r="I1034" s="822" t="s">
        <v>3372</v>
      </c>
      <c r="J1034" s="822" t="s">
        <v>3373</v>
      </c>
      <c r="K1034" s="822" t="s">
        <v>2862</v>
      </c>
      <c r="L1034" s="825">
        <v>166.96</v>
      </c>
      <c r="M1034" s="825">
        <v>1168.72</v>
      </c>
      <c r="N1034" s="822">
        <v>7</v>
      </c>
      <c r="O1034" s="826">
        <v>2</v>
      </c>
      <c r="P1034" s="825">
        <v>1168.72</v>
      </c>
      <c r="Q1034" s="827">
        <v>1</v>
      </c>
      <c r="R1034" s="822">
        <v>7</v>
      </c>
      <c r="S1034" s="827">
        <v>1</v>
      </c>
      <c r="T1034" s="826">
        <v>2</v>
      </c>
      <c r="U1034" s="828">
        <v>1</v>
      </c>
    </row>
    <row r="1035" spans="1:21" ht="14.45" customHeight="1" x14ac:dyDescent="0.2">
      <c r="A1035" s="821">
        <v>7</v>
      </c>
      <c r="B1035" s="822" t="s">
        <v>2407</v>
      </c>
      <c r="C1035" s="822" t="s">
        <v>2413</v>
      </c>
      <c r="D1035" s="823" t="s">
        <v>3782</v>
      </c>
      <c r="E1035" s="824" t="s">
        <v>2448</v>
      </c>
      <c r="F1035" s="822" t="s">
        <v>2408</v>
      </c>
      <c r="G1035" s="822" t="s">
        <v>3205</v>
      </c>
      <c r="H1035" s="822" t="s">
        <v>329</v>
      </c>
      <c r="I1035" s="822" t="s">
        <v>3567</v>
      </c>
      <c r="J1035" s="822" t="s">
        <v>3568</v>
      </c>
      <c r="K1035" s="822" t="s">
        <v>3220</v>
      </c>
      <c r="L1035" s="825">
        <v>150.26</v>
      </c>
      <c r="M1035" s="825">
        <v>450.78</v>
      </c>
      <c r="N1035" s="822">
        <v>3</v>
      </c>
      <c r="O1035" s="826">
        <v>1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7</v>
      </c>
      <c r="B1036" s="822" t="s">
        <v>2407</v>
      </c>
      <c r="C1036" s="822" t="s">
        <v>2413</v>
      </c>
      <c r="D1036" s="823" t="s">
        <v>3782</v>
      </c>
      <c r="E1036" s="824" t="s">
        <v>2448</v>
      </c>
      <c r="F1036" s="822" t="s">
        <v>2408</v>
      </c>
      <c r="G1036" s="822" t="s">
        <v>3205</v>
      </c>
      <c r="H1036" s="822" t="s">
        <v>329</v>
      </c>
      <c r="I1036" s="822" t="s">
        <v>3569</v>
      </c>
      <c r="J1036" s="822" t="s">
        <v>3570</v>
      </c>
      <c r="K1036" s="822" t="s">
        <v>3571</v>
      </c>
      <c r="L1036" s="825">
        <v>320.55</v>
      </c>
      <c r="M1036" s="825">
        <v>641.1</v>
      </c>
      <c r="N1036" s="822">
        <v>2</v>
      </c>
      <c r="O1036" s="826">
        <v>1.5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7</v>
      </c>
      <c r="B1037" s="822" t="s">
        <v>2407</v>
      </c>
      <c r="C1037" s="822" t="s">
        <v>2413</v>
      </c>
      <c r="D1037" s="823" t="s">
        <v>3782</v>
      </c>
      <c r="E1037" s="824" t="s">
        <v>2448</v>
      </c>
      <c r="F1037" s="822" t="s">
        <v>2408</v>
      </c>
      <c r="G1037" s="822" t="s">
        <v>3205</v>
      </c>
      <c r="H1037" s="822" t="s">
        <v>329</v>
      </c>
      <c r="I1037" s="822" t="s">
        <v>3219</v>
      </c>
      <c r="J1037" s="822" t="s">
        <v>3214</v>
      </c>
      <c r="K1037" s="822" t="s">
        <v>3220</v>
      </c>
      <c r="L1037" s="825">
        <v>150.26</v>
      </c>
      <c r="M1037" s="825">
        <v>300.52</v>
      </c>
      <c r="N1037" s="822">
        <v>2</v>
      </c>
      <c r="O1037" s="826">
        <v>1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7</v>
      </c>
      <c r="B1038" s="822" t="s">
        <v>2407</v>
      </c>
      <c r="C1038" s="822" t="s">
        <v>2413</v>
      </c>
      <c r="D1038" s="823" t="s">
        <v>3782</v>
      </c>
      <c r="E1038" s="824" t="s">
        <v>2448</v>
      </c>
      <c r="F1038" s="822" t="s">
        <v>2408</v>
      </c>
      <c r="G1038" s="822" t="s">
        <v>3205</v>
      </c>
      <c r="H1038" s="822" t="s">
        <v>329</v>
      </c>
      <c r="I1038" s="822" t="s">
        <v>3572</v>
      </c>
      <c r="J1038" s="822" t="s">
        <v>3214</v>
      </c>
      <c r="K1038" s="822" t="s">
        <v>3573</v>
      </c>
      <c r="L1038" s="825">
        <v>150.26</v>
      </c>
      <c r="M1038" s="825">
        <v>601.04</v>
      </c>
      <c r="N1038" s="822">
        <v>4</v>
      </c>
      <c r="O1038" s="826">
        <v>1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7</v>
      </c>
      <c r="B1039" s="822" t="s">
        <v>2407</v>
      </c>
      <c r="C1039" s="822" t="s">
        <v>2413</v>
      </c>
      <c r="D1039" s="823" t="s">
        <v>3782</v>
      </c>
      <c r="E1039" s="824" t="s">
        <v>2448</v>
      </c>
      <c r="F1039" s="822" t="s">
        <v>2408</v>
      </c>
      <c r="G1039" s="822" t="s">
        <v>3205</v>
      </c>
      <c r="H1039" s="822" t="s">
        <v>329</v>
      </c>
      <c r="I1039" s="822" t="s">
        <v>3221</v>
      </c>
      <c r="J1039" s="822" t="s">
        <v>3222</v>
      </c>
      <c r="K1039" s="822" t="s">
        <v>3208</v>
      </c>
      <c r="L1039" s="825">
        <v>150.26</v>
      </c>
      <c r="M1039" s="825">
        <v>300.52</v>
      </c>
      <c r="N1039" s="822">
        <v>2</v>
      </c>
      <c r="O1039" s="826">
        <v>1</v>
      </c>
      <c r="P1039" s="825">
        <v>300.52</v>
      </c>
      <c r="Q1039" s="827">
        <v>1</v>
      </c>
      <c r="R1039" s="822">
        <v>2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7</v>
      </c>
      <c r="B1040" s="822" t="s">
        <v>2407</v>
      </c>
      <c r="C1040" s="822" t="s">
        <v>2413</v>
      </c>
      <c r="D1040" s="823" t="s">
        <v>3782</v>
      </c>
      <c r="E1040" s="824" t="s">
        <v>2448</v>
      </c>
      <c r="F1040" s="822" t="s">
        <v>2408</v>
      </c>
      <c r="G1040" s="822" t="s">
        <v>3205</v>
      </c>
      <c r="H1040" s="822" t="s">
        <v>329</v>
      </c>
      <c r="I1040" s="822" t="s">
        <v>3224</v>
      </c>
      <c r="J1040" s="822" t="s">
        <v>3222</v>
      </c>
      <c r="K1040" s="822" t="s">
        <v>1562</v>
      </c>
      <c r="L1040" s="825">
        <v>200.34</v>
      </c>
      <c r="M1040" s="825">
        <v>2404.08</v>
      </c>
      <c r="N1040" s="822">
        <v>12</v>
      </c>
      <c r="O1040" s="826">
        <v>2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7</v>
      </c>
      <c r="B1041" s="822" t="s">
        <v>2407</v>
      </c>
      <c r="C1041" s="822" t="s">
        <v>2413</v>
      </c>
      <c r="D1041" s="823" t="s">
        <v>3782</v>
      </c>
      <c r="E1041" s="824" t="s">
        <v>2448</v>
      </c>
      <c r="F1041" s="822" t="s">
        <v>2408</v>
      </c>
      <c r="G1041" s="822" t="s">
        <v>3205</v>
      </c>
      <c r="H1041" s="822" t="s">
        <v>329</v>
      </c>
      <c r="I1041" s="822" t="s">
        <v>3225</v>
      </c>
      <c r="J1041" s="822" t="s">
        <v>3222</v>
      </c>
      <c r="K1041" s="822" t="s">
        <v>2281</v>
      </c>
      <c r="L1041" s="825">
        <v>100.17</v>
      </c>
      <c r="M1041" s="825">
        <v>1602.72</v>
      </c>
      <c r="N1041" s="822">
        <v>16</v>
      </c>
      <c r="O1041" s="826">
        <v>2</v>
      </c>
      <c r="P1041" s="825">
        <v>400.68</v>
      </c>
      <c r="Q1041" s="827">
        <v>0.25</v>
      </c>
      <c r="R1041" s="822">
        <v>4</v>
      </c>
      <c r="S1041" s="827">
        <v>0.25</v>
      </c>
      <c r="T1041" s="826">
        <v>0.5</v>
      </c>
      <c r="U1041" s="828">
        <v>0.25</v>
      </c>
    </row>
    <row r="1042" spans="1:21" ht="14.45" customHeight="1" x14ac:dyDescent="0.2">
      <c r="A1042" s="821">
        <v>7</v>
      </c>
      <c r="B1042" s="822" t="s">
        <v>2407</v>
      </c>
      <c r="C1042" s="822" t="s">
        <v>2413</v>
      </c>
      <c r="D1042" s="823" t="s">
        <v>3782</v>
      </c>
      <c r="E1042" s="824" t="s">
        <v>2448</v>
      </c>
      <c r="F1042" s="822" t="s">
        <v>2408</v>
      </c>
      <c r="G1042" s="822" t="s">
        <v>3228</v>
      </c>
      <c r="H1042" s="822" t="s">
        <v>673</v>
      </c>
      <c r="I1042" s="822" t="s">
        <v>3229</v>
      </c>
      <c r="J1042" s="822" t="s">
        <v>2372</v>
      </c>
      <c r="K1042" s="822" t="s">
        <v>3230</v>
      </c>
      <c r="L1042" s="825">
        <v>80.53</v>
      </c>
      <c r="M1042" s="825">
        <v>483.18</v>
      </c>
      <c r="N1042" s="822">
        <v>6</v>
      </c>
      <c r="O1042" s="826">
        <v>2</v>
      </c>
      <c r="P1042" s="825">
        <v>241.59</v>
      </c>
      <c r="Q1042" s="827">
        <v>0.5</v>
      </c>
      <c r="R1042" s="822">
        <v>3</v>
      </c>
      <c r="S1042" s="827">
        <v>0.5</v>
      </c>
      <c r="T1042" s="826">
        <v>1</v>
      </c>
      <c r="U1042" s="828">
        <v>0.5</v>
      </c>
    </row>
    <row r="1043" spans="1:21" ht="14.45" customHeight="1" x14ac:dyDescent="0.2">
      <c r="A1043" s="821">
        <v>7</v>
      </c>
      <c r="B1043" s="822" t="s">
        <v>2407</v>
      </c>
      <c r="C1043" s="822" t="s">
        <v>2413</v>
      </c>
      <c r="D1043" s="823" t="s">
        <v>3782</v>
      </c>
      <c r="E1043" s="824" t="s">
        <v>2448</v>
      </c>
      <c r="F1043" s="822" t="s">
        <v>2408</v>
      </c>
      <c r="G1043" s="822" t="s">
        <v>3228</v>
      </c>
      <c r="H1043" s="822" t="s">
        <v>329</v>
      </c>
      <c r="I1043" s="822" t="s">
        <v>3231</v>
      </c>
      <c r="J1043" s="822" t="s">
        <v>2372</v>
      </c>
      <c r="K1043" s="822" t="s">
        <v>1780</v>
      </c>
      <c r="L1043" s="825">
        <v>400.17</v>
      </c>
      <c r="M1043" s="825">
        <v>2401.02</v>
      </c>
      <c r="N1043" s="822">
        <v>6</v>
      </c>
      <c r="O1043" s="826">
        <v>4</v>
      </c>
      <c r="P1043" s="825">
        <v>1600.68</v>
      </c>
      <c r="Q1043" s="827">
        <v>0.66666666666666674</v>
      </c>
      <c r="R1043" s="822">
        <v>4</v>
      </c>
      <c r="S1043" s="827">
        <v>0.66666666666666663</v>
      </c>
      <c r="T1043" s="826">
        <v>2.5</v>
      </c>
      <c r="U1043" s="828">
        <v>0.625</v>
      </c>
    </row>
    <row r="1044" spans="1:21" ht="14.45" customHeight="1" x14ac:dyDescent="0.2">
      <c r="A1044" s="821">
        <v>7</v>
      </c>
      <c r="B1044" s="822" t="s">
        <v>2407</v>
      </c>
      <c r="C1044" s="822" t="s">
        <v>2413</v>
      </c>
      <c r="D1044" s="823" t="s">
        <v>3782</v>
      </c>
      <c r="E1044" s="824" t="s">
        <v>2448</v>
      </c>
      <c r="F1044" s="822" t="s">
        <v>2408</v>
      </c>
      <c r="G1044" s="822" t="s">
        <v>3228</v>
      </c>
      <c r="H1044" s="822" t="s">
        <v>673</v>
      </c>
      <c r="I1044" s="822" t="s">
        <v>2371</v>
      </c>
      <c r="J1044" s="822" t="s">
        <v>2372</v>
      </c>
      <c r="K1044" s="822" t="s">
        <v>1778</v>
      </c>
      <c r="L1044" s="825">
        <v>161.06</v>
      </c>
      <c r="M1044" s="825">
        <v>483.18</v>
      </c>
      <c r="N1044" s="822">
        <v>3</v>
      </c>
      <c r="O1044" s="826">
        <v>1</v>
      </c>
      <c r="P1044" s="825">
        <v>483.18</v>
      </c>
      <c r="Q1044" s="827">
        <v>1</v>
      </c>
      <c r="R1044" s="822">
        <v>3</v>
      </c>
      <c r="S1044" s="827">
        <v>1</v>
      </c>
      <c r="T1044" s="826">
        <v>1</v>
      </c>
      <c r="U1044" s="828">
        <v>1</v>
      </c>
    </row>
    <row r="1045" spans="1:21" ht="14.45" customHeight="1" x14ac:dyDescent="0.2">
      <c r="A1045" s="821">
        <v>7</v>
      </c>
      <c r="B1045" s="822" t="s">
        <v>2407</v>
      </c>
      <c r="C1045" s="822" t="s">
        <v>2413</v>
      </c>
      <c r="D1045" s="823" t="s">
        <v>3782</v>
      </c>
      <c r="E1045" s="824" t="s">
        <v>2448</v>
      </c>
      <c r="F1045" s="822" t="s">
        <v>2408</v>
      </c>
      <c r="G1045" s="822" t="s">
        <v>3228</v>
      </c>
      <c r="H1045" s="822" t="s">
        <v>673</v>
      </c>
      <c r="I1045" s="822" t="s">
        <v>3234</v>
      </c>
      <c r="J1045" s="822" t="s">
        <v>2372</v>
      </c>
      <c r="K1045" s="822" t="s">
        <v>3233</v>
      </c>
      <c r="L1045" s="825">
        <v>533.42999999999995</v>
      </c>
      <c r="M1045" s="825">
        <v>1066.8599999999999</v>
      </c>
      <c r="N1045" s="822">
        <v>2</v>
      </c>
      <c r="O1045" s="826">
        <v>1.5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7</v>
      </c>
      <c r="B1046" s="822" t="s">
        <v>2407</v>
      </c>
      <c r="C1046" s="822" t="s">
        <v>2413</v>
      </c>
      <c r="D1046" s="823" t="s">
        <v>3782</v>
      </c>
      <c r="E1046" s="824" t="s">
        <v>2448</v>
      </c>
      <c r="F1046" s="822" t="s">
        <v>2408</v>
      </c>
      <c r="G1046" s="822" t="s">
        <v>3228</v>
      </c>
      <c r="H1046" s="822" t="s">
        <v>673</v>
      </c>
      <c r="I1046" s="822" t="s">
        <v>2373</v>
      </c>
      <c r="J1046" s="822" t="s">
        <v>2372</v>
      </c>
      <c r="K1046" s="822" t="s">
        <v>1780</v>
      </c>
      <c r="L1046" s="825">
        <v>400.17</v>
      </c>
      <c r="M1046" s="825">
        <v>3601.53</v>
      </c>
      <c r="N1046" s="822">
        <v>9</v>
      </c>
      <c r="O1046" s="826">
        <v>6.5</v>
      </c>
      <c r="P1046" s="825">
        <v>800.34</v>
      </c>
      <c r="Q1046" s="827">
        <v>0.22222222222222221</v>
      </c>
      <c r="R1046" s="822">
        <v>2</v>
      </c>
      <c r="S1046" s="827">
        <v>0.22222222222222221</v>
      </c>
      <c r="T1046" s="826">
        <v>2</v>
      </c>
      <c r="U1046" s="828">
        <v>0.30769230769230771</v>
      </c>
    </row>
    <row r="1047" spans="1:21" ht="14.45" customHeight="1" x14ac:dyDescent="0.2">
      <c r="A1047" s="821">
        <v>7</v>
      </c>
      <c r="B1047" s="822" t="s">
        <v>2407</v>
      </c>
      <c r="C1047" s="822" t="s">
        <v>2413</v>
      </c>
      <c r="D1047" s="823" t="s">
        <v>3782</v>
      </c>
      <c r="E1047" s="824" t="s">
        <v>2448</v>
      </c>
      <c r="F1047" s="822" t="s">
        <v>2408</v>
      </c>
      <c r="G1047" s="822" t="s">
        <v>3228</v>
      </c>
      <c r="H1047" s="822" t="s">
        <v>673</v>
      </c>
      <c r="I1047" s="822" t="s">
        <v>3341</v>
      </c>
      <c r="J1047" s="822" t="s">
        <v>2372</v>
      </c>
      <c r="K1047" s="822" t="s">
        <v>3230</v>
      </c>
      <c r="L1047" s="825">
        <v>80.53</v>
      </c>
      <c r="M1047" s="825">
        <v>80.53</v>
      </c>
      <c r="N1047" s="822">
        <v>1</v>
      </c>
      <c r="O1047" s="826">
        <v>1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7</v>
      </c>
      <c r="B1048" s="822" t="s">
        <v>2407</v>
      </c>
      <c r="C1048" s="822" t="s">
        <v>2413</v>
      </c>
      <c r="D1048" s="823" t="s">
        <v>3782</v>
      </c>
      <c r="E1048" s="824" t="s">
        <v>2448</v>
      </c>
      <c r="F1048" s="822" t="s">
        <v>2408</v>
      </c>
      <c r="G1048" s="822" t="s">
        <v>3574</v>
      </c>
      <c r="H1048" s="822" t="s">
        <v>329</v>
      </c>
      <c r="I1048" s="822" t="s">
        <v>3575</v>
      </c>
      <c r="J1048" s="822" t="s">
        <v>3576</v>
      </c>
      <c r="K1048" s="822" t="s">
        <v>3577</v>
      </c>
      <c r="L1048" s="825">
        <v>0</v>
      </c>
      <c r="M1048" s="825">
        <v>0</v>
      </c>
      <c r="N1048" s="822">
        <v>2</v>
      </c>
      <c r="O1048" s="826">
        <v>0.5</v>
      </c>
      <c r="P1048" s="825">
        <v>0</v>
      </c>
      <c r="Q1048" s="827"/>
      <c r="R1048" s="822">
        <v>2</v>
      </c>
      <c r="S1048" s="827">
        <v>1</v>
      </c>
      <c r="T1048" s="826">
        <v>0.5</v>
      </c>
      <c r="U1048" s="828">
        <v>1</v>
      </c>
    </row>
    <row r="1049" spans="1:21" ht="14.45" customHeight="1" x14ac:dyDescent="0.2">
      <c r="A1049" s="821">
        <v>7</v>
      </c>
      <c r="B1049" s="822" t="s">
        <v>2407</v>
      </c>
      <c r="C1049" s="822" t="s">
        <v>2413</v>
      </c>
      <c r="D1049" s="823" t="s">
        <v>3782</v>
      </c>
      <c r="E1049" s="824" t="s">
        <v>2448</v>
      </c>
      <c r="F1049" s="822" t="s">
        <v>2408</v>
      </c>
      <c r="G1049" s="822" t="s">
        <v>2530</v>
      </c>
      <c r="H1049" s="822" t="s">
        <v>329</v>
      </c>
      <c r="I1049" s="822" t="s">
        <v>3578</v>
      </c>
      <c r="J1049" s="822" t="s">
        <v>3579</v>
      </c>
      <c r="K1049" s="822" t="s">
        <v>2798</v>
      </c>
      <c r="L1049" s="825">
        <v>0</v>
      </c>
      <c r="M1049" s="825">
        <v>0</v>
      </c>
      <c r="N1049" s="822">
        <v>3</v>
      </c>
      <c r="O1049" s="826">
        <v>2</v>
      </c>
      <c r="P1049" s="825"/>
      <c r="Q1049" s="827"/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7</v>
      </c>
      <c r="B1050" s="822" t="s">
        <v>2407</v>
      </c>
      <c r="C1050" s="822" t="s">
        <v>2413</v>
      </c>
      <c r="D1050" s="823" t="s">
        <v>3782</v>
      </c>
      <c r="E1050" s="824" t="s">
        <v>2448</v>
      </c>
      <c r="F1050" s="822" t="s">
        <v>2408</v>
      </c>
      <c r="G1050" s="822" t="s">
        <v>2530</v>
      </c>
      <c r="H1050" s="822" t="s">
        <v>329</v>
      </c>
      <c r="I1050" s="822" t="s">
        <v>3580</v>
      </c>
      <c r="J1050" s="822" t="s">
        <v>3023</v>
      </c>
      <c r="K1050" s="822" t="s">
        <v>2798</v>
      </c>
      <c r="L1050" s="825">
        <v>0</v>
      </c>
      <c r="M1050" s="825">
        <v>0</v>
      </c>
      <c r="N1050" s="822">
        <v>1</v>
      </c>
      <c r="O1050" s="826">
        <v>1</v>
      </c>
      <c r="P1050" s="825"/>
      <c r="Q1050" s="827"/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7</v>
      </c>
      <c r="B1051" s="822" t="s">
        <v>2407</v>
      </c>
      <c r="C1051" s="822" t="s">
        <v>2413</v>
      </c>
      <c r="D1051" s="823" t="s">
        <v>3782</v>
      </c>
      <c r="E1051" s="824" t="s">
        <v>2448</v>
      </c>
      <c r="F1051" s="822" t="s">
        <v>2408</v>
      </c>
      <c r="G1051" s="822" t="s">
        <v>2530</v>
      </c>
      <c r="H1051" s="822" t="s">
        <v>329</v>
      </c>
      <c r="I1051" s="822" t="s">
        <v>3022</v>
      </c>
      <c r="J1051" s="822" t="s">
        <v>3023</v>
      </c>
      <c r="K1051" s="822" t="s">
        <v>3024</v>
      </c>
      <c r="L1051" s="825">
        <v>0</v>
      </c>
      <c r="M1051" s="825">
        <v>0</v>
      </c>
      <c r="N1051" s="822">
        <v>1</v>
      </c>
      <c r="O1051" s="826">
        <v>1</v>
      </c>
      <c r="P1051" s="825">
        <v>0</v>
      </c>
      <c r="Q1051" s="827"/>
      <c r="R1051" s="822">
        <v>1</v>
      </c>
      <c r="S1051" s="827">
        <v>1</v>
      </c>
      <c r="T1051" s="826">
        <v>1</v>
      </c>
      <c r="U1051" s="828">
        <v>1</v>
      </c>
    </row>
    <row r="1052" spans="1:21" ht="14.45" customHeight="1" x14ac:dyDescent="0.2">
      <c r="A1052" s="821">
        <v>7</v>
      </c>
      <c r="B1052" s="822" t="s">
        <v>2407</v>
      </c>
      <c r="C1052" s="822" t="s">
        <v>2413</v>
      </c>
      <c r="D1052" s="823" t="s">
        <v>3782</v>
      </c>
      <c r="E1052" s="824" t="s">
        <v>2448</v>
      </c>
      <c r="F1052" s="822" t="s">
        <v>2408</v>
      </c>
      <c r="G1052" s="822" t="s">
        <v>2530</v>
      </c>
      <c r="H1052" s="822" t="s">
        <v>673</v>
      </c>
      <c r="I1052" s="822" t="s">
        <v>2230</v>
      </c>
      <c r="J1052" s="822" t="s">
        <v>1322</v>
      </c>
      <c r="K1052" s="822" t="s">
        <v>2231</v>
      </c>
      <c r="L1052" s="825">
        <v>0</v>
      </c>
      <c r="M1052" s="825">
        <v>0</v>
      </c>
      <c r="N1052" s="822">
        <v>7</v>
      </c>
      <c r="O1052" s="826">
        <v>3.5</v>
      </c>
      <c r="P1052" s="825">
        <v>0</v>
      </c>
      <c r="Q1052" s="827"/>
      <c r="R1052" s="822">
        <v>7</v>
      </c>
      <c r="S1052" s="827">
        <v>1</v>
      </c>
      <c r="T1052" s="826">
        <v>3.5</v>
      </c>
      <c r="U1052" s="828">
        <v>1</v>
      </c>
    </row>
    <row r="1053" spans="1:21" ht="14.45" customHeight="1" x14ac:dyDescent="0.2">
      <c r="A1053" s="821">
        <v>7</v>
      </c>
      <c r="B1053" s="822" t="s">
        <v>2407</v>
      </c>
      <c r="C1053" s="822" t="s">
        <v>2413</v>
      </c>
      <c r="D1053" s="823" t="s">
        <v>3782</v>
      </c>
      <c r="E1053" s="824" t="s">
        <v>2448</v>
      </c>
      <c r="F1053" s="822" t="s">
        <v>2408</v>
      </c>
      <c r="G1053" s="822" t="s">
        <v>2530</v>
      </c>
      <c r="H1053" s="822" t="s">
        <v>673</v>
      </c>
      <c r="I1053" s="822" t="s">
        <v>3031</v>
      </c>
      <c r="J1053" s="822" t="s">
        <v>1322</v>
      </c>
      <c r="K1053" s="822" t="s">
        <v>3024</v>
      </c>
      <c r="L1053" s="825">
        <v>0</v>
      </c>
      <c r="M1053" s="825">
        <v>0</v>
      </c>
      <c r="N1053" s="822">
        <v>7</v>
      </c>
      <c r="O1053" s="826">
        <v>2</v>
      </c>
      <c r="P1053" s="825">
        <v>0</v>
      </c>
      <c r="Q1053" s="827"/>
      <c r="R1053" s="822">
        <v>4</v>
      </c>
      <c r="S1053" s="827">
        <v>0.5714285714285714</v>
      </c>
      <c r="T1053" s="826">
        <v>1</v>
      </c>
      <c r="U1053" s="828">
        <v>0.5</v>
      </c>
    </row>
    <row r="1054" spans="1:21" ht="14.45" customHeight="1" x14ac:dyDescent="0.2">
      <c r="A1054" s="821">
        <v>7</v>
      </c>
      <c r="B1054" s="822" t="s">
        <v>2407</v>
      </c>
      <c r="C1054" s="822" t="s">
        <v>2413</v>
      </c>
      <c r="D1054" s="823" t="s">
        <v>3782</v>
      </c>
      <c r="E1054" s="824" t="s">
        <v>2448</v>
      </c>
      <c r="F1054" s="822" t="s">
        <v>2408</v>
      </c>
      <c r="G1054" s="822" t="s">
        <v>2640</v>
      </c>
      <c r="H1054" s="822" t="s">
        <v>329</v>
      </c>
      <c r="I1054" s="822" t="s">
        <v>3236</v>
      </c>
      <c r="J1054" s="822" t="s">
        <v>2642</v>
      </c>
      <c r="K1054" s="822" t="s">
        <v>3237</v>
      </c>
      <c r="L1054" s="825">
        <v>99.94</v>
      </c>
      <c r="M1054" s="825">
        <v>1299.22</v>
      </c>
      <c r="N1054" s="822">
        <v>13</v>
      </c>
      <c r="O1054" s="826">
        <v>4.5</v>
      </c>
      <c r="P1054" s="825">
        <v>899.46</v>
      </c>
      <c r="Q1054" s="827">
        <v>0.69230769230769229</v>
      </c>
      <c r="R1054" s="822">
        <v>9</v>
      </c>
      <c r="S1054" s="827">
        <v>0.69230769230769229</v>
      </c>
      <c r="T1054" s="826">
        <v>3</v>
      </c>
      <c r="U1054" s="828">
        <v>0.66666666666666663</v>
      </c>
    </row>
    <row r="1055" spans="1:21" ht="14.45" customHeight="1" x14ac:dyDescent="0.2">
      <c r="A1055" s="821">
        <v>7</v>
      </c>
      <c r="B1055" s="822" t="s">
        <v>2407</v>
      </c>
      <c r="C1055" s="822" t="s">
        <v>2413</v>
      </c>
      <c r="D1055" s="823" t="s">
        <v>3782</v>
      </c>
      <c r="E1055" s="824" t="s">
        <v>2448</v>
      </c>
      <c r="F1055" s="822" t="s">
        <v>2408</v>
      </c>
      <c r="G1055" s="822" t="s">
        <v>2640</v>
      </c>
      <c r="H1055" s="822" t="s">
        <v>329</v>
      </c>
      <c r="I1055" s="822" t="s">
        <v>2641</v>
      </c>
      <c r="J1055" s="822" t="s">
        <v>2642</v>
      </c>
      <c r="K1055" s="822" t="s">
        <v>2643</v>
      </c>
      <c r="L1055" s="825">
        <v>299.83999999999997</v>
      </c>
      <c r="M1055" s="825">
        <v>6296.6399999999994</v>
      </c>
      <c r="N1055" s="822">
        <v>21</v>
      </c>
      <c r="O1055" s="826">
        <v>10.5</v>
      </c>
      <c r="P1055" s="825">
        <v>2098.8799999999997</v>
      </c>
      <c r="Q1055" s="827">
        <v>0.33333333333333331</v>
      </c>
      <c r="R1055" s="822">
        <v>7</v>
      </c>
      <c r="S1055" s="827">
        <v>0.33333333333333331</v>
      </c>
      <c r="T1055" s="826">
        <v>4</v>
      </c>
      <c r="U1055" s="828">
        <v>0.38095238095238093</v>
      </c>
    </row>
    <row r="1056" spans="1:21" ht="14.45" customHeight="1" x14ac:dyDescent="0.2">
      <c r="A1056" s="821">
        <v>7</v>
      </c>
      <c r="B1056" s="822" t="s">
        <v>2407</v>
      </c>
      <c r="C1056" s="822" t="s">
        <v>2413</v>
      </c>
      <c r="D1056" s="823" t="s">
        <v>3782</v>
      </c>
      <c r="E1056" s="824" t="s">
        <v>2448</v>
      </c>
      <c r="F1056" s="822" t="s">
        <v>2408</v>
      </c>
      <c r="G1056" s="822" t="s">
        <v>2640</v>
      </c>
      <c r="H1056" s="822" t="s">
        <v>329</v>
      </c>
      <c r="I1056" s="822" t="s">
        <v>3513</v>
      </c>
      <c r="J1056" s="822" t="s">
        <v>2642</v>
      </c>
      <c r="K1056" s="822" t="s">
        <v>3514</v>
      </c>
      <c r="L1056" s="825">
        <v>150.94</v>
      </c>
      <c r="M1056" s="825">
        <v>150.94</v>
      </c>
      <c r="N1056" s="822">
        <v>1</v>
      </c>
      <c r="O1056" s="826">
        <v>1</v>
      </c>
      <c r="P1056" s="825">
        <v>150.94</v>
      </c>
      <c r="Q1056" s="827">
        <v>1</v>
      </c>
      <c r="R1056" s="822">
        <v>1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7</v>
      </c>
      <c r="B1057" s="822" t="s">
        <v>2407</v>
      </c>
      <c r="C1057" s="822" t="s">
        <v>2413</v>
      </c>
      <c r="D1057" s="823" t="s">
        <v>3782</v>
      </c>
      <c r="E1057" s="824" t="s">
        <v>2448</v>
      </c>
      <c r="F1057" s="822" t="s">
        <v>2408</v>
      </c>
      <c r="G1057" s="822" t="s">
        <v>2640</v>
      </c>
      <c r="H1057" s="822" t="s">
        <v>329</v>
      </c>
      <c r="I1057" s="822" t="s">
        <v>3581</v>
      </c>
      <c r="J1057" s="822" t="s">
        <v>1312</v>
      </c>
      <c r="K1057" s="822" t="s">
        <v>1313</v>
      </c>
      <c r="L1057" s="825">
        <v>50.32</v>
      </c>
      <c r="M1057" s="825">
        <v>402.56</v>
      </c>
      <c r="N1057" s="822">
        <v>8</v>
      </c>
      <c r="O1057" s="826">
        <v>1.5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7</v>
      </c>
      <c r="B1058" s="822" t="s">
        <v>2407</v>
      </c>
      <c r="C1058" s="822" t="s">
        <v>2413</v>
      </c>
      <c r="D1058" s="823" t="s">
        <v>3782</v>
      </c>
      <c r="E1058" s="824" t="s">
        <v>2448</v>
      </c>
      <c r="F1058" s="822" t="s">
        <v>2408</v>
      </c>
      <c r="G1058" s="822" t="s">
        <v>2640</v>
      </c>
      <c r="H1058" s="822" t="s">
        <v>329</v>
      </c>
      <c r="I1058" s="822" t="s">
        <v>3241</v>
      </c>
      <c r="J1058" s="822" t="s">
        <v>3242</v>
      </c>
      <c r="K1058" s="822" t="s">
        <v>3243</v>
      </c>
      <c r="L1058" s="825">
        <v>99.94</v>
      </c>
      <c r="M1058" s="825">
        <v>799.52</v>
      </c>
      <c r="N1058" s="822">
        <v>8</v>
      </c>
      <c r="O1058" s="826">
        <v>4</v>
      </c>
      <c r="P1058" s="825">
        <v>299.82</v>
      </c>
      <c r="Q1058" s="827">
        <v>0.375</v>
      </c>
      <c r="R1058" s="822">
        <v>3</v>
      </c>
      <c r="S1058" s="827">
        <v>0.375</v>
      </c>
      <c r="T1058" s="826">
        <v>0.5</v>
      </c>
      <c r="U1058" s="828">
        <v>0.125</v>
      </c>
    </row>
    <row r="1059" spans="1:21" ht="14.45" customHeight="1" x14ac:dyDescent="0.2">
      <c r="A1059" s="821">
        <v>7</v>
      </c>
      <c r="B1059" s="822" t="s">
        <v>2407</v>
      </c>
      <c r="C1059" s="822" t="s">
        <v>2413</v>
      </c>
      <c r="D1059" s="823" t="s">
        <v>3782</v>
      </c>
      <c r="E1059" s="824" t="s">
        <v>2448</v>
      </c>
      <c r="F1059" s="822" t="s">
        <v>2408</v>
      </c>
      <c r="G1059" s="822" t="s">
        <v>2640</v>
      </c>
      <c r="H1059" s="822" t="s">
        <v>329</v>
      </c>
      <c r="I1059" s="822" t="s">
        <v>2879</v>
      </c>
      <c r="J1059" s="822" t="s">
        <v>1312</v>
      </c>
      <c r="K1059" s="822" t="s">
        <v>2880</v>
      </c>
      <c r="L1059" s="825">
        <v>50.32</v>
      </c>
      <c r="M1059" s="825">
        <v>1710.88</v>
      </c>
      <c r="N1059" s="822">
        <v>34</v>
      </c>
      <c r="O1059" s="826">
        <v>7</v>
      </c>
      <c r="P1059" s="825">
        <v>1559.92</v>
      </c>
      <c r="Q1059" s="827">
        <v>0.91176470588235292</v>
      </c>
      <c r="R1059" s="822">
        <v>31</v>
      </c>
      <c r="S1059" s="827">
        <v>0.91176470588235292</v>
      </c>
      <c r="T1059" s="826">
        <v>5</v>
      </c>
      <c r="U1059" s="828">
        <v>0.7142857142857143</v>
      </c>
    </row>
    <row r="1060" spans="1:21" ht="14.45" customHeight="1" x14ac:dyDescent="0.2">
      <c r="A1060" s="821">
        <v>7</v>
      </c>
      <c r="B1060" s="822" t="s">
        <v>2407</v>
      </c>
      <c r="C1060" s="822" t="s">
        <v>2413</v>
      </c>
      <c r="D1060" s="823" t="s">
        <v>3782</v>
      </c>
      <c r="E1060" s="824" t="s">
        <v>2448</v>
      </c>
      <c r="F1060" s="822" t="s">
        <v>2408</v>
      </c>
      <c r="G1060" s="822" t="s">
        <v>2640</v>
      </c>
      <c r="H1060" s="822" t="s">
        <v>329</v>
      </c>
      <c r="I1060" s="822" t="s">
        <v>3582</v>
      </c>
      <c r="J1060" s="822" t="s">
        <v>1312</v>
      </c>
      <c r="K1060" s="822" t="s">
        <v>3583</v>
      </c>
      <c r="L1060" s="825">
        <v>16.77</v>
      </c>
      <c r="M1060" s="825">
        <v>16.77</v>
      </c>
      <c r="N1060" s="822">
        <v>1</v>
      </c>
      <c r="O1060" s="826">
        <v>1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7</v>
      </c>
      <c r="B1061" s="822" t="s">
        <v>2407</v>
      </c>
      <c r="C1061" s="822" t="s">
        <v>2413</v>
      </c>
      <c r="D1061" s="823" t="s">
        <v>3782</v>
      </c>
      <c r="E1061" s="824" t="s">
        <v>2448</v>
      </c>
      <c r="F1061" s="822" t="s">
        <v>2408</v>
      </c>
      <c r="G1061" s="822" t="s">
        <v>2640</v>
      </c>
      <c r="H1061" s="822" t="s">
        <v>329</v>
      </c>
      <c r="I1061" s="822" t="s">
        <v>3244</v>
      </c>
      <c r="J1061" s="822" t="s">
        <v>3239</v>
      </c>
      <c r="K1061" s="822" t="s">
        <v>3245</v>
      </c>
      <c r="L1061" s="825">
        <v>50.32</v>
      </c>
      <c r="M1061" s="825">
        <v>50.32</v>
      </c>
      <c r="N1061" s="822">
        <v>1</v>
      </c>
      <c r="O1061" s="826">
        <v>1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7</v>
      </c>
      <c r="B1062" s="822" t="s">
        <v>2407</v>
      </c>
      <c r="C1062" s="822" t="s">
        <v>2413</v>
      </c>
      <c r="D1062" s="823" t="s">
        <v>3782</v>
      </c>
      <c r="E1062" s="824" t="s">
        <v>2448</v>
      </c>
      <c r="F1062" s="822" t="s">
        <v>2408</v>
      </c>
      <c r="G1062" s="822" t="s">
        <v>2640</v>
      </c>
      <c r="H1062" s="822" t="s">
        <v>329</v>
      </c>
      <c r="I1062" s="822" t="s">
        <v>3584</v>
      </c>
      <c r="J1062" s="822" t="s">
        <v>3239</v>
      </c>
      <c r="K1062" s="822" t="s">
        <v>3245</v>
      </c>
      <c r="L1062" s="825">
        <v>50.32</v>
      </c>
      <c r="M1062" s="825">
        <v>301.92</v>
      </c>
      <c r="N1062" s="822">
        <v>6</v>
      </c>
      <c r="O1062" s="826">
        <v>1</v>
      </c>
      <c r="P1062" s="825">
        <v>301.92</v>
      </c>
      <c r="Q1062" s="827">
        <v>1</v>
      </c>
      <c r="R1062" s="822">
        <v>6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7</v>
      </c>
      <c r="B1063" s="822" t="s">
        <v>2407</v>
      </c>
      <c r="C1063" s="822" t="s">
        <v>2413</v>
      </c>
      <c r="D1063" s="823" t="s">
        <v>3782</v>
      </c>
      <c r="E1063" s="824" t="s">
        <v>2448</v>
      </c>
      <c r="F1063" s="822" t="s">
        <v>2408</v>
      </c>
      <c r="G1063" s="822" t="s">
        <v>2852</v>
      </c>
      <c r="H1063" s="822" t="s">
        <v>329</v>
      </c>
      <c r="I1063" s="822" t="s">
        <v>3246</v>
      </c>
      <c r="J1063" s="822" t="s">
        <v>1772</v>
      </c>
      <c r="K1063" s="822" t="s">
        <v>3247</v>
      </c>
      <c r="L1063" s="825">
        <v>65.36</v>
      </c>
      <c r="M1063" s="825">
        <v>1111.1199999999999</v>
      </c>
      <c r="N1063" s="822">
        <v>17</v>
      </c>
      <c r="O1063" s="826">
        <v>5</v>
      </c>
      <c r="P1063" s="825">
        <v>326.79999999999995</v>
      </c>
      <c r="Q1063" s="827">
        <v>0.29411764705882354</v>
      </c>
      <c r="R1063" s="822">
        <v>5</v>
      </c>
      <c r="S1063" s="827">
        <v>0.29411764705882354</v>
      </c>
      <c r="T1063" s="826">
        <v>2</v>
      </c>
      <c r="U1063" s="828">
        <v>0.4</v>
      </c>
    </row>
    <row r="1064" spans="1:21" ht="14.45" customHeight="1" x14ac:dyDescent="0.2">
      <c r="A1064" s="821">
        <v>7</v>
      </c>
      <c r="B1064" s="822" t="s">
        <v>2407</v>
      </c>
      <c r="C1064" s="822" t="s">
        <v>2413</v>
      </c>
      <c r="D1064" s="823" t="s">
        <v>3782</v>
      </c>
      <c r="E1064" s="824" t="s">
        <v>2448</v>
      </c>
      <c r="F1064" s="822" t="s">
        <v>2408</v>
      </c>
      <c r="G1064" s="822" t="s">
        <v>2644</v>
      </c>
      <c r="H1064" s="822" t="s">
        <v>673</v>
      </c>
      <c r="I1064" s="822" t="s">
        <v>2110</v>
      </c>
      <c r="J1064" s="822" t="s">
        <v>1419</v>
      </c>
      <c r="K1064" s="822" t="s">
        <v>2111</v>
      </c>
      <c r="L1064" s="825">
        <v>154.36000000000001</v>
      </c>
      <c r="M1064" s="825">
        <v>308.72000000000003</v>
      </c>
      <c r="N1064" s="822">
        <v>2</v>
      </c>
      <c r="O1064" s="826">
        <v>0.5</v>
      </c>
      <c r="P1064" s="825"/>
      <c r="Q1064" s="827">
        <v>0</v>
      </c>
      <c r="R1064" s="822"/>
      <c r="S1064" s="827">
        <v>0</v>
      </c>
      <c r="T1064" s="826"/>
      <c r="U1064" s="828">
        <v>0</v>
      </c>
    </row>
    <row r="1065" spans="1:21" ht="14.45" customHeight="1" x14ac:dyDescent="0.2">
      <c r="A1065" s="821">
        <v>7</v>
      </c>
      <c r="B1065" s="822" t="s">
        <v>2407</v>
      </c>
      <c r="C1065" s="822" t="s">
        <v>2413</v>
      </c>
      <c r="D1065" s="823" t="s">
        <v>3782</v>
      </c>
      <c r="E1065" s="824" t="s">
        <v>2448</v>
      </c>
      <c r="F1065" s="822" t="s">
        <v>2408</v>
      </c>
      <c r="G1065" s="822" t="s">
        <v>3248</v>
      </c>
      <c r="H1065" s="822" t="s">
        <v>329</v>
      </c>
      <c r="I1065" s="822" t="s">
        <v>3249</v>
      </c>
      <c r="J1065" s="822" t="s">
        <v>3250</v>
      </c>
      <c r="K1065" s="822" t="s">
        <v>3251</v>
      </c>
      <c r="L1065" s="825">
        <v>775.17</v>
      </c>
      <c r="M1065" s="825">
        <v>6976.5299999999988</v>
      </c>
      <c r="N1065" s="822">
        <v>9</v>
      </c>
      <c r="O1065" s="826">
        <v>3</v>
      </c>
      <c r="P1065" s="825">
        <v>4651.0199999999995</v>
      </c>
      <c r="Q1065" s="827">
        <v>0.66666666666666674</v>
      </c>
      <c r="R1065" s="822">
        <v>6</v>
      </c>
      <c r="S1065" s="827">
        <v>0.66666666666666663</v>
      </c>
      <c r="T1065" s="826">
        <v>2</v>
      </c>
      <c r="U1065" s="828">
        <v>0.66666666666666663</v>
      </c>
    </row>
    <row r="1066" spans="1:21" ht="14.45" customHeight="1" x14ac:dyDescent="0.2">
      <c r="A1066" s="821">
        <v>7</v>
      </c>
      <c r="B1066" s="822" t="s">
        <v>2407</v>
      </c>
      <c r="C1066" s="822" t="s">
        <v>2413</v>
      </c>
      <c r="D1066" s="823" t="s">
        <v>3782</v>
      </c>
      <c r="E1066" s="824" t="s">
        <v>2448</v>
      </c>
      <c r="F1066" s="822" t="s">
        <v>2408</v>
      </c>
      <c r="G1066" s="822" t="s">
        <v>3248</v>
      </c>
      <c r="H1066" s="822" t="s">
        <v>329</v>
      </c>
      <c r="I1066" s="822" t="s">
        <v>3252</v>
      </c>
      <c r="J1066" s="822" t="s">
        <v>3250</v>
      </c>
      <c r="K1066" s="822" t="s">
        <v>3253</v>
      </c>
      <c r="L1066" s="825">
        <v>1391.97</v>
      </c>
      <c r="M1066" s="825">
        <v>13919.7</v>
      </c>
      <c r="N1066" s="822">
        <v>10</v>
      </c>
      <c r="O1066" s="826">
        <v>4</v>
      </c>
      <c r="P1066" s="825">
        <v>9743.7900000000009</v>
      </c>
      <c r="Q1066" s="827">
        <v>0.70000000000000007</v>
      </c>
      <c r="R1066" s="822">
        <v>7</v>
      </c>
      <c r="S1066" s="827">
        <v>0.7</v>
      </c>
      <c r="T1066" s="826">
        <v>3</v>
      </c>
      <c r="U1066" s="828">
        <v>0.75</v>
      </c>
    </row>
    <row r="1067" spans="1:21" ht="14.45" customHeight="1" x14ac:dyDescent="0.2">
      <c r="A1067" s="821">
        <v>7</v>
      </c>
      <c r="B1067" s="822" t="s">
        <v>2407</v>
      </c>
      <c r="C1067" s="822" t="s">
        <v>2413</v>
      </c>
      <c r="D1067" s="823" t="s">
        <v>3782</v>
      </c>
      <c r="E1067" s="824" t="s">
        <v>2448</v>
      </c>
      <c r="F1067" s="822" t="s">
        <v>2408</v>
      </c>
      <c r="G1067" s="822" t="s">
        <v>3248</v>
      </c>
      <c r="H1067" s="822" t="s">
        <v>329</v>
      </c>
      <c r="I1067" s="822" t="s">
        <v>3254</v>
      </c>
      <c r="J1067" s="822" t="s">
        <v>3250</v>
      </c>
      <c r="K1067" s="822" t="s">
        <v>3255</v>
      </c>
      <c r="L1067" s="825">
        <v>2620.2600000000002</v>
      </c>
      <c r="M1067" s="825">
        <v>23582.34</v>
      </c>
      <c r="N1067" s="822">
        <v>9</v>
      </c>
      <c r="O1067" s="826">
        <v>3</v>
      </c>
      <c r="P1067" s="825">
        <v>23582.34</v>
      </c>
      <c r="Q1067" s="827">
        <v>1</v>
      </c>
      <c r="R1067" s="822">
        <v>9</v>
      </c>
      <c r="S1067" s="827">
        <v>1</v>
      </c>
      <c r="T1067" s="826">
        <v>3</v>
      </c>
      <c r="U1067" s="828">
        <v>1</v>
      </c>
    </row>
    <row r="1068" spans="1:21" ht="14.45" customHeight="1" x14ac:dyDescent="0.2">
      <c r="A1068" s="821">
        <v>7</v>
      </c>
      <c r="B1068" s="822" t="s">
        <v>2407</v>
      </c>
      <c r="C1068" s="822" t="s">
        <v>2413</v>
      </c>
      <c r="D1068" s="823" t="s">
        <v>3782</v>
      </c>
      <c r="E1068" s="824" t="s">
        <v>2448</v>
      </c>
      <c r="F1068" s="822" t="s">
        <v>2408</v>
      </c>
      <c r="G1068" s="822" t="s">
        <v>2698</v>
      </c>
      <c r="H1068" s="822" t="s">
        <v>329</v>
      </c>
      <c r="I1068" s="822" t="s">
        <v>2940</v>
      </c>
      <c r="J1068" s="822" t="s">
        <v>923</v>
      </c>
      <c r="K1068" s="822" t="s">
        <v>2941</v>
      </c>
      <c r="L1068" s="825">
        <v>94.28</v>
      </c>
      <c r="M1068" s="825">
        <v>94.28</v>
      </c>
      <c r="N1068" s="822">
        <v>1</v>
      </c>
      <c r="O1068" s="826">
        <v>0.5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7</v>
      </c>
      <c r="B1069" s="822" t="s">
        <v>2407</v>
      </c>
      <c r="C1069" s="822" t="s">
        <v>2413</v>
      </c>
      <c r="D1069" s="823" t="s">
        <v>3782</v>
      </c>
      <c r="E1069" s="824" t="s">
        <v>2448</v>
      </c>
      <c r="F1069" s="822" t="s">
        <v>2408</v>
      </c>
      <c r="G1069" s="822" t="s">
        <v>3256</v>
      </c>
      <c r="H1069" s="822" t="s">
        <v>329</v>
      </c>
      <c r="I1069" s="822" t="s">
        <v>3585</v>
      </c>
      <c r="J1069" s="822" t="s">
        <v>3258</v>
      </c>
      <c r="K1069" s="822" t="s">
        <v>3586</v>
      </c>
      <c r="L1069" s="825">
        <v>0</v>
      </c>
      <c r="M1069" s="825">
        <v>0</v>
      </c>
      <c r="N1069" s="822">
        <v>3</v>
      </c>
      <c r="O1069" s="826">
        <v>1</v>
      </c>
      <c r="P1069" s="825"/>
      <c r="Q1069" s="827"/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7</v>
      </c>
      <c r="B1070" s="822" t="s">
        <v>2407</v>
      </c>
      <c r="C1070" s="822" t="s">
        <v>2413</v>
      </c>
      <c r="D1070" s="823" t="s">
        <v>3782</v>
      </c>
      <c r="E1070" s="824" t="s">
        <v>2448</v>
      </c>
      <c r="F1070" s="822" t="s">
        <v>2408</v>
      </c>
      <c r="G1070" s="822" t="s">
        <v>2539</v>
      </c>
      <c r="H1070" s="822" t="s">
        <v>329</v>
      </c>
      <c r="I1070" s="822" t="s">
        <v>2540</v>
      </c>
      <c r="J1070" s="822" t="s">
        <v>1089</v>
      </c>
      <c r="K1070" s="822" t="s">
        <v>1090</v>
      </c>
      <c r="L1070" s="825">
        <v>121.92</v>
      </c>
      <c r="M1070" s="825">
        <v>2316.48</v>
      </c>
      <c r="N1070" s="822">
        <v>19</v>
      </c>
      <c r="O1070" s="826">
        <v>7.5</v>
      </c>
      <c r="P1070" s="825">
        <v>975.36</v>
      </c>
      <c r="Q1070" s="827">
        <v>0.42105263157894735</v>
      </c>
      <c r="R1070" s="822">
        <v>8</v>
      </c>
      <c r="S1070" s="827">
        <v>0.42105263157894735</v>
      </c>
      <c r="T1070" s="826">
        <v>3</v>
      </c>
      <c r="U1070" s="828">
        <v>0.4</v>
      </c>
    </row>
    <row r="1071" spans="1:21" ht="14.45" customHeight="1" x14ac:dyDescent="0.2">
      <c r="A1071" s="821">
        <v>7</v>
      </c>
      <c r="B1071" s="822" t="s">
        <v>2407</v>
      </c>
      <c r="C1071" s="822" t="s">
        <v>2413</v>
      </c>
      <c r="D1071" s="823" t="s">
        <v>3782</v>
      </c>
      <c r="E1071" s="824" t="s">
        <v>2448</v>
      </c>
      <c r="F1071" s="822" t="s">
        <v>2408</v>
      </c>
      <c r="G1071" s="822" t="s">
        <v>2539</v>
      </c>
      <c r="H1071" s="822" t="s">
        <v>329</v>
      </c>
      <c r="I1071" s="822" t="s">
        <v>2540</v>
      </c>
      <c r="J1071" s="822" t="s">
        <v>1089</v>
      </c>
      <c r="K1071" s="822" t="s">
        <v>1090</v>
      </c>
      <c r="L1071" s="825">
        <v>107.27</v>
      </c>
      <c r="M1071" s="825">
        <v>214.54</v>
      </c>
      <c r="N1071" s="822">
        <v>2</v>
      </c>
      <c r="O1071" s="826">
        <v>2</v>
      </c>
      <c r="P1071" s="825">
        <v>107.27</v>
      </c>
      <c r="Q1071" s="827">
        <v>0.5</v>
      </c>
      <c r="R1071" s="822">
        <v>1</v>
      </c>
      <c r="S1071" s="827">
        <v>0.5</v>
      </c>
      <c r="T1071" s="826">
        <v>1</v>
      </c>
      <c r="U1071" s="828">
        <v>0.5</v>
      </c>
    </row>
    <row r="1072" spans="1:21" ht="14.45" customHeight="1" x14ac:dyDescent="0.2">
      <c r="A1072" s="821">
        <v>7</v>
      </c>
      <c r="B1072" s="822" t="s">
        <v>2407</v>
      </c>
      <c r="C1072" s="822" t="s">
        <v>2413</v>
      </c>
      <c r="D1072" s="823" t="s">
        <v>3782</v>
      </c>
      <c r="E1072" s="824" t="s">
        <v>2448</v>
      </c>
      <c r="F1072" s="822" t="s">
        <v>2408</v>
      </c>
      <c r="G1072" s="822" t="s">
        <v>2539</v>
      </c>
      <c r="H1072" s="822" t="s">
        <v>329</v>
      </c>
      <c r="I1072" s="822" t="s">
        <v>2917</v>
      </c>
      <c r="J1072" s="822" t="s">
        <v>1089</v>
      </c>
      <c r="K1072" s="822" t="s">
        <v>1090</v>
      </c>
      <c r="L1072" s="825">
        <v>121.92</v>
      </c>
      <c r="M1072" s="825">
        <v>975.36</v>
      </c>
      <c r="N1072" s="822">
        <v>8</v>
      </c>
      <c r="O1072" s="826">
        <v>2</v>
      </c>
      <c r="P1072" s="825">
        <v>609.6</v>
      </c>
      <c r="Q1072" s="827">
        <v>0.625</v>
      </c>
      <c r="R1072" s="822">
        <v>5</v>
      </c>
      <c r="S1072" s="827">
        <v>0.625</v>
      </c>
      <c r="T1072" s="826">
        <v>1.5</v>
      </c>
      <c r="U1072" s="828">
        <v>0.75</v>
      </c>
    </row>
    <row r="1073" spans="1:21" ht="14.45" customHeight="1" x14ac:dyDescent="0.2">
      <c r="A1073" s="821">
        <v>7</v>
      </c>
      <c r="B1073" s="822" t="s">
        <v>2407</v>
      </c>
      <c r="C1073" s="822" t="s">
        <v>2413</v>
      </c>
      <c r="D1073" s="823" t="s">
        <v>3782</v>
      </c>
      <c r="E1073" s="824" t="s">
        <v>2448</v>
      </c>
      <c r="F1073" s="822" t="s">
        <v>2408</v>
      </c>
      <c r="G1073" s="822" t="s">
        <v>3260</v>
      </c>
      <c r="H1073" s="822" t="s">
        <v>329</v>
      </c>
      <c r="I1073" s="822" t="s">
        <v>3261</v>
      </c>
      <c r="J1073" s="822" t="s">
        <v>976</v>
      </c>
      <c r="K1073" s="822" t="s">
        <v>3262</v>
      </c>
      <c r="L1073" s="825">
        <v>0</v>
      </c>
      <c r="M1073" s="825">
        <v>0</v>
      </c>
      <c r="N1073" s="822">
        <v>4</v>
      </c>
      <c r="O1073" s="826">
        <v>3.5</v>
      </c>
      <c r="P1073" s="825">
        <v>0</v>
      </c>
      <c r="Q1073" s="827"/>
      <c r="R1073" s="822">
        <v>3</v>
      </c>
      <c r="S1073" s="827">
        <v>0.75</v>
      </c>
      <c r="T1073" s="826">
        <v>3</v>
      </c>
      <c r="U1073" s="828">
        <v>0.8571428571428571</v>
      </c>
    </row>
    <row r="1074" spans="1:21" ht="14.45" customHeight="1" x14ac:dyDescent="0.2">
      <c r="A1074" s="821">
        <v>7</v>
      </c>
      <c r="B1074" s="822" t="s">
        <v>2407</v>
      </c>
      <c r="C1074" s="822" t="s">
        <v>2413</v>
      </c>
      <c r="D1074" s="823" t="s">
        <v>3782</v>
      </c>
      <c r="E1074" s="824" t="s">
        <v>2448</v>
      </c>
      <c r="F1074" s="822" t="s">
        <v>2408</v>
      </c>
      <c r="G1074" s="822" t="s">
        <v>3263</v>
      </c>
      <c r="H1074" s="822" t="s">
        <v>329</v>
      </c>
      <c r="I1074" s="822" t="s">
        <v>3264</v>
      </c>
      <c r="J1074" s="822" t="s">
        <v>1700</v>
      </c>
      <c r="K1074" s="822" t="s">
        <v>3265</v>
      </c>
      <c r="L1074" s="825">
        <v>1933.92</v>
      </c>
      <c r="M1074" s="825">
        <v>15471.36</v>
      </c>
      <c r="N1074" s="822">
        <v>8</v>
      </c>
      <c r="O1074" s="826">
        <v>4.5</v>
      </c>
      <c r="P1074" s="825">
        <v>11603.52</v>
      </c>
      <c r="Q1074" s="827">
        <v>0.75</v>
      </c>
      <c r="R1074" s="822">
        <v>6</v>
      </c>
      <c r="S1074" s="827">
        <v>0.75</v>
      </c>
      <c r="T1074" s="826">
        <v>3.5</v>
      </c>
      <c r="U1074" s="828">
        <v>0.77777777777777779</v>
      </c>
    </row>
    <row r="1075" spans="1:21" ht="14.45" customHeight="1" x14ac:dyDescent="0.2">
      <c r="A1075" s="821">
        <v>7</v>
      </c>
      <c r="B1075" s="822" t="s">
        <v>2407</v>
      </c>
      <c r="C1075" s="822" t="s">
        <v>2413</v>
      </c>
      <c r="D1075" s="823" t="s">
        <v>3782</v>
      </c>
      <c r="E1075" s="824" t="s">
        <v>2448</v>
      </c>
      <c r="F1075" s="822" t="s">
        <v>2408</v>
      </c>
      <c r="G1075" s="822" t="s">
        <v>3263</v>
      </c>
      <c r="H1075" s="822" t="s">
        <v>329</v>
      </c>
      <c r="I1075" s="822" t="s">
        <v>3587</v>
      </c>
      <c r="J1075" s="822" t="s">
        <v>1700</v>
      </c>
      <c r="K1075" s="822" t="s">
        <v>1701</v>
      </c>
      <c r="L1075" s="825">
        <v>1933.92</v>
      </c>
      <c r="M1075" s="825">
        <v>5801.76</v>
      </c>
      <c r="N1075" s="822">
        <v>3</v>
      </c>
      <c r="O1075" s="826">
        <v>3</v>
      </c>
      <c r="P1075" s="825">
        <v>1933.92</v>
      </c>
      <c r="Q1075" s="827">
        <v>0.33333333333333331</v>
      </c>
      <c r="R1075" s="822">
        <v>1</v>
      </c>
      <c r="S1075" s="827">
        <v>0.33333333333333331</v>
      </c>
      <c r="T1075" s="826">
        <v>1</v>
      </c>
      <c r="U1075" s="828">
        <v>0.33333333333333331</v>
      </c>
    </row>
    <row r="1076" spans="1:21" ht="14.45" customHeight="1" x14ac:dyDescent="0.2">
      <c r="A1076" s="821">
        <v>7</v>
      </c>
      <c r="B1076" s="822" t="s">
        <v>2407</v>
      </c>
      <c r="C1076" s="822" t="s">
        <v>2413</v>
      </c>
      <c r="D1076" s="823" t="s">
        <v>3782</v>
      </c>
      <c r="E1076" s="824" t="s">
        <v>2448</v>
      </c>
      <c r="F1076" s="822" t="s">
        <v>2409</v>
      </c>
      <c r="G1076" s="822" t="s">
        <v>2649</v>
      </c>
      <c r="H1076" s="822" t="s">
        <v>329</v>
      </c>
      <c r="I1076" s="822" t="s">
        <v>3533</v>
      </c>
      <c r="J1076" s="822" t="s">
        <v>2651</v>
      </c>
      <c r="K1076" s="822"/>
      <c r="L1076" s="825">
        <v>0</v>
      </c>
      <c r="M1076" s="825">
        <v>0</v>
      </c>
      <c r="N1076" s="822">
        <v>5</v>
      </c>
      <c r="O1076" s="826">
        <v>5</v>
      </c>
      <c r="P1076" s="825">
        <v>0</v>
      </c>
      <c r="Q1076" s="827"/>
      <c r="R1076" s="822">
        <v>3</v>
      </c>
      <c r="S1076" s="827">
        <v>0.6</v>
      </c>
      <c r="T1076" s="826">
        <v>3</v>
      </c>
      <c r="U1076" s="828">
        <v>0.6</v>
      </c>
    </row>
    <row r="1077" spans="1:21" ht="14.45" customHeight="1" x14ac:dyDescent="0.2">
      <c r="A1077" s="821">
        <v>7</v>
      </c>
      <c r="B1077" s="822" t="s">
        <v>2407</v>
      </c>
      <c r="C1077" s="822" t="s">
        <v>2413</v>
      </c>
      <c r="D1077" s="823" t="s">
        <v>3782</v>
      </c>
      <c r="E1077" s="824" t="s">
        <v>2448</v>
      </c>
      <c r="F1077" s="822" t="s">
        <v>2409</v>
      </c>
      <c r="G1077" s="822" t="s">
        <v>2649</v>
      </c>
      <c r="H1077" s="822" t="s">
        <v>329</v>
      </c>
      <c r="I1077" s="822" t="s">
        <v>3534</v>
      </c>
      <c r="J1077" s="822" t="s">
        <v>2651</v>
      </c>
      <c r="K1077" s="822"/>
      <c r="L1077" s="825">
        <v>0</v>
      </c>
      <c r="M1077" s="825">
        <v>0</v>
      </c>
      <c r="N1077" s="822">
        <v>25</v>
      </c>
      <c r="O1077" s="826">
        <v>25</v>
      </c>
      <c r="P1077" s="825">
        <v>0</v>
      </c>
      <c r="Q1077" s="827"/>
      <c r="R1077" s="822">
        <v>23</v>
      </c>
      <c r="S1077" s="827">
        <v>0.92</v>
      </c>
      <c r="T1077" s="826">
        <v>23</v>
      </c>
      <c r="U1077" s="828">
        <v>0.92</v>
      </c>
    </row>
    <row r="1078" spans="1:21" ht="14.45" customHeight="1" x14ac:dyDescent="0.2">
      <c r="A1078" s="821">
        <v>7</v>
      </c>
      <c r="B1078" s="822" t="s">
        <v>2407</v>
      </c>
      <c r="C1078" s="822" t="s">
        <v>2413</v>
      </c>
      <c r="D1078" s="823" t="s">
        <v>3782</v>
      </c>
      <c r="E1078" s="824" t="s">
        <v>2450</v>
      </c>
      <c r="F1078" s="822" t="s">
        <v>2408</v>
      </c>
      <c r="G1078" s="822" t="s">
        <v>3588</v>
      </c>
      <c r="H1078" s="822" t="s">
        <v>329</v>
      </c>
      <c r="I1078" s="822" t="s">
        <v>3589</v>
      </c>
      <c r="J1078" s="822" t="s">
        <v>3590</v>
      </c>
      <c r="K1078" s="822" t="s">
        <v>3591</v>
      </c>
      <c r="L1078" s="825">
        <v>161.06</v>
      </c>
      <c r="M1078" s="825">
        <v>483.18</v>
      </c>
      <c r="N1078" s="822">
        <v>3</v>
      </c>
      <c r="O1078" s="826">
        <v>2</v>
      </c>
      <c r="P1078" s="825">
        <v>483.18</v>
      </c>
      <c r="Q1078" s="827">
        <v>1</v>
      </c>
      <c r="R1078" s="822">
        <v>3</v>
      </c>
      <c r="S1078" s="827">
        <v>1</v>
      </c>
      <c r="T1078" s="826">
        <v>2</v>
      </c>
      <c r="U1078" s="828">
        <v>1</v>
      </c>
    </row>
    <row r="1079" spans="1:21" ht="14.45" customHeight="1" x14ac:dyDescent="0.2">
      <c r="A1079" s="821">
        <v>7</v>
      </c>
      <c r="B1079" s="822" t="s">
        <v>2407</v>
      </c>
      <c r="C1079" s="822" t="s">
        <v>2413</v>
      </c>
      <c r="D1079" s="823" t="s">
        <v>3782</v>
      </c>
      <c r="E1079" s="824" t="s">
        <v>2450</v>
      </c>
      <c r="F1079" s="822" t="s">
        <v>2408</v>
      </c>
      <c r="G1079" s="822" t="s">
        <v>3588</v>
      </c>
      <c r="H1079" s="822" t="s">
        <v>329</v>
      </c>
      <c r="I1079" s="822" t="s">
        <v>3592</v>
      </c>
      <c r="J1079" s="822" t="s">
        <v>3590</v>
      </c>
      <c r="K1079" s="822" t="s">
        <v>3591</v>
      </c>
      <c r="L1079" s="825">
        <v>161.06</v>
      </c>
      <c r="M1079" s="825">
        <v>322.12</v>
      </c>
      <c r="N1079" s="822">
        <v>2</v>
      </c>
      <c r="O1079" s="826">
        <v>1.5</v>
      </c>
      <c r="P1079" s="825">
        <v>322.12</v>
      </c>
      <c r="Q1079" s="827">
        <v>1</v>
      </c>
      <c r="R1079" s="822">
        <v>2</v>
      </c>
      <c r="S1079" s="827">
        <v>1</v>
      </c>
      <c r="T1079" s="826">
        <v>1.5</v>
      </c>
      <c r="U1079" s="828">
        <v>1</v>
      </c>
    </row>
    <row r="1080" spans="1:21" ht="14.45" customHeight="1" x14ac:dyDescent="0.2">
      <c r="A1080" s="821">
        <v>7</v>
      </c>
      <c r="B1080" s="822" t="s">
        <v>2407</v>
      </c>
      <c r="C1080" s="822" t="s">
        <v>2413</v>
      </c>
      <c r="D1080" s="823" t="s">
        <v>3782</v>
      </c>
      <c r="E1080" s="824" t="s">
        <v>2450</v>
      </c>
      <c r="F1080" s="822" t="s">
        <v>2408</v>
      </c>
      <c r="G1080" s="822" t="s">
        <v>2561</v>
      </c>
      <c r="H1080" s="822" t="s">
        <v>329</v>
      </c>
      <c r="I1080" s="822" t="s">
        <v>3593</v>
      </c>
      <c r="J1080" s="822" t="s">
        <v>3594</v>
      </c>
      <c r="K1080" s="822" t="s">
        <v>3595</v>
      </c>
      <c r="L1080" s="825">
        <v>161.52000000000001</v>
      </c>
      <c r="M1080" s="825">
        <v>161.52000000000001</v>
      </c>
      <c r="N1080" s="822">
        <v>1</v>
      </c>
      <c r="O1080" s="826">
        <v>1</v>
      </c>
      <c r="P1080" s="825">
        <v>161.52000000000001</v>
      </c>
      <c r="Q1080" s="827">
        <v>1</v>
      </c>
      <c r="R1080" s="822">
        <v>1</v>
      </c>
      <c r="S1080" s="827">
        <v>1</v>
      </c>
      <c r="T1080" s="826">
        <v>1</v>
      </c>
      <c r="U1080" s="828">
        <v>1</v>
      </c>
    </row>
    <row r="1081" spans="1:21" ht="14.45" customHeight="1" x14ac:dyDescent="0.2">
      <c r="A1081" s="821">
        <v>7</v>
      </c>
      <c r="B1081" s="822" t="s">
        <v>2407</v>
      </c>
      <c r="C1081" s="822" t="s">
        <v>2413</v>
      </c>
      <c r="D1081" s="823" t="s">
        <v>3782</v>
      </c>
      <c r="E1081" s="824" t="s">
        <v>2450</v>
      </c>
      <c r="F1081" s="822" t="s">
        <v>2408</v>
      </c>
      <c r="G1081" s="822" t="s">
        <v>3550</v>
      </c>
      <c r="H1081" s="822" t="s">
        <v>329</v>
      </c>
      <c r="I1081" s="822" t="s">
        <v>3596</v>
      </c>
      <c r="J1081" s="822" t="s">
        <v>3597</v>
      </c>
      <c r="K1081" s="822" t="s">
        <v>3598</v>
      </c>
      <c r="L1081" s="825">
        <v>35.25</v>
      </c>
      <c r="M1081" s="825">
        <v>70.5</v>
      </c>
      <c r="N1081" s="822">
        <v>2</v>
      </c>
      <c r="O1081" s="826">
        <v>1</v>
      </c>
      <c r="P1081" s="825">
        <v>70.5</v>
      </c>
      <c r="Q1081" s="827">
        <v>1</v>
      </c>
      <c r="R1081" s="822">
        <v>2</v>
      </c>
      <c r="S1081" s="827">
        <v>1</v>
      </c>
      <c r="T1081" s="826">
        <v>1</v>
      </c>
      <c r="U1081" s="828">
        <v>1</v>
      </c>
    </row>
    <row r="1082" spans="1:21" ht="14.45" customHeight="1" x14ac:dyDescent="0.2">
      <c r="A1082" s="821">
        <v>7</v>
      </c>
      <c r="B1082" s="822" t="s">
        <v>2407</v>
      </c>
      <c r="C1082" s="822" t="s">
        <v>2413</v>
      </c>
      <c r="D1082" s="823" t="s">
        <v>3782</v>
      </c>
      <c r="E1082" s="824" t="s">
        <v>2450</v>
      </c>
      <c r="F1082" s="822" t="s">
        <v>2408</v>
      </c>
      <c r="G1082" s="822" t="s">
        <v>3550</v>
      </c>
      <c r="H1082" s="822" t="s">
        <v>329</v>
      </c>
      <c r="I1082" s="822" t="s">
        <v>3599</v>
      </c>
      <c r="J1082" s="822" t="s">
        <v>3600</v>
      </c>
      <c r="K1082" s="822" t="s">
        <v>3598</v>
      </c>
      <c r="L1082" s="825">
        <v>35.25</v>
      </c>
      <c r="M1082" s="825">
        <v>105.75</v>
      </c>
      <c r="N1082" s="822">
        <v>3</v>
      </c>
      <c r="O1082" s="826">
        <v>0.5</v>
      </c>
      <c r="P1082" s="825">
        <v>105.75</v>
      </c>
      <c r="Q1082" s="827">
        <v>1</v>
      </c>
      <c r="R1082" s="822">
        <v>3</v>
      </c>
      <c r="S1082" s="827">
        <v>1</v>
      </c>
      <c r="T1082" s="826">
        <v>0.5</v>
      </c>
      <c r="U1082" s="828">
        <v>1</v>
      </c>
    </row>
    <row r="1083" spans="1:21" ht="14.45" customHeight="1" x14ac:dyDescent="0.2">
      <c r="A1083" s="821">
        <v>7</v>
      </c>
      <c r="B1083" s="822" t="s">
        <v>2407</v>
      </c>
      <c r="C1083" s="822" t="s">
        <v>2413</v>
      </c>
      <c r="D1083" s="823" t="s">
        <v>3782</v>
      </c>
      <c r="E1083" s="824" t="s">
        <v>2450</v>
      </c>
      <c r="F1083" s="822" t="s">
        <v>2408</v>
      </c>
      <c r="G1083" s="822" t="s">
        <v>3601</v>
      </c>
      <c r="H1083" s="822" t="s">
        <v>329</v>
      </c>
      <c r="I1083" s="822" t="s">
        <v>3602</v>
      </c>
      <c r="J1083" s="822" t="s">
        <v>3603</v>
      </c>
      <c r="K1083" s="822" t="s">
        <v>3604</v>
      </c>
      <c r="L1083" s="825">
        <v>164.01</v>
      </c>
      <c r="M1083" s="825">
        <v>164.01</v>
      </c>
      <c r="N1083" s="822">
        <v>1</v>
      </c>
      <c r="O1083" s="826">
        <v>0.5</v>
      </c>
      <c r="P1083" s="825">
        <v>164.01</v>
      </c>
      <c r="Q1083" s="827">
        <v>1</v>
      </c>
      <c r="R1083" s="822">
        <v>1</v>
      </c>
      <c r="S1083" s="827">
        <v>1</v>
      </c>
      <c r="T1083" s="826">
        <v>0.5</v>
      </c>
      <c r="U1083" s="828">
        <v>1</v>
      </c>
    </row>
    <row r="1084" spans="1:21" ht="14.45" customHeight="1" x14ac:dyDescent="0.2">
      <c r="A1084" s="821">
        <v>7</v>
      </c>
      <c r="B1084" s="822" t="s">
        <v>2407</v>
      </c>
      <c r="C1084" s="822" t="s">
        <v>2413</v>
      </c>
      <c r="D1084" s="823" t="s">
        <v>3782</v>
      </c>
      <c r="E1084" s="824" t="s">
        <v>2450</v>
      </c>
      <c r="F1084" s="822" t="s">
        <v>2408</v>
      </c>
      <c r="G1084" s="822" t="s">
        <v>2495</v>
      </c>
      <c r="H1084" s="822" t="s">
        <v>329</v>
      </c>
      <c r="I1084" s="822" t="s">
        <v>2496</v>
      </c>
      <c r="J1084" s="822" t="s">
        <v>2497</v>
      </c>
      <c r="K1084" s="822" t="s">
        <v>2498</v>
      </c>
      <c r="L1084" s="825">
        <v>73.989999999999995</v>
      </c>
      <c r="M1084" s="825">
        <v>221.96999999999997</v>
      </c>
      <c r="N1084" s="822">
        <v>3</v>
      </c>
      <c r="O1084" s="826">
        <v>1</v>
      </c>
      <c r="P1084" s="825">
        <v>221.96999999999997</v>
      </c>
      <c r="Q1084" s="827">
        <v>1</v>
      </c>
      <c r="R1084" s="822">
        <v>3</v>
      </c>
      <c r="S1084" s="827">
        <v>1</v>
      </c>
      <c r="T1084" s="826">
        <v>1</v>
      </c>
      <c r="U1084" s="828">
        <v>1</v>
      </c>
    </row>
    <row r="1085" spans="1:21" ht="14.45" customHeight="1" x14ac:dyDescent="0.2">
      <c r="A1085" s="821">
        <v>7</v>
      </c>
      <c r="B1085" s="822" t="s">
        <v>2407</v>
      </c>
      <c r="C1085" s="822" t="s">
        <v>2413</v>
      </c>
      <c r="D1085" s="823" t="s">
        <v>3782</v>
      </c>
      <c r="E1085" s="824" t="s">
        <v>2450</v>
      </c>
      <c r="F1085" s="822" t="s">
        <v>2408</v>
      </c>
      <c r="G1085" s="822" t="s">
        <v>2604</v>
      </c>
      <c r="H1085" s="822" t="s">
        <v>673</v>
      </c>
      <c r="I1085" s="822" t="s">
        <v>2605</v>
      </c>
      <c r="J1085" s="822" t="s">
        <v>2310</v>
      </c>
      <c r="K1085" s="822" t="s">
        <v>2606</v>
      </c>
      <c r="L1085" s="825">
        <v>140.96</v>
      </c>
      <c r="M1085" s="825">
        <v>140.96</v>
      </c>
      <c r="N1085" s="822">
        <v>1</v>
      </c>
      <c r="O1085" s="826">
        <v>0.5</v>
      </c>
      <c r="P1085" s="825">
        <v>140.96</v>
      </c>
      <c r="Q1085" s="827">
        <v>1</v>
      </c>
      <c r="R1085" s="822">
        <v>1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7</v>
      </c>
      <c r="B1086" s="822" t="s">
        <v>2407</v>
      </c>
      <c r="C1086" s="822" t="s">
        <v>2413</v>
      </c>
      <c r="D1086" s="823" t="s">
        <v>3782</v>
      </c>
      <c r="E1086" s="824" t="s">
        <v>2450</v>
      </c>
      <c r="F1086" s="822" t="s">
        <v>2408</v>
      </c>
      <c r="G1086" s="822" t="s">
        <v>2611</v>
      </c>
      <c r="H1086" s="822" t="s">
        <v>329</v>
      </c>
      <c r="I1086" s="822" t="s">
        <v>3286</v>
      </c>
      <c r="J1086" s="822" t="s">
        <v>978</v>
      </c>
      <c r="K1086" s="822" t="s">
        <v>3287</v>
      </c>
      <c r="L1086" s="825">
        <v>57.64</v>
      </c>
      <c r="M1086" s="825">
        <v>57.64</v>
      </c>
      <c r="N1086" s="822">
        <v>1</v>
      </c>
      <c r="O1086" s="826">
        <v>0.5</v>
      </c>
      <c r="P1086" s="825">
        <v>57.64</v>
      </c>
      <c r="Q1086" s="827">
        <v>1</v>
      </c>
      <c r="R1086" s="822">
        <v>1</v>
      </c>
      <c r="S1086" s="827">
        <v>1</v>
      </c>
      <c r="T1086" s="826">
        <v>0.5</v>
      </c>
      <c r="U1086" s="828">
        <v>1</v>
      </c>
    </row>
    <row r="1087" spans="1:21" ht="14.45" customHeight="1" x14ac:dyDescent="0.2">
      <c r="A1087" s="821">
        <v>7</v>
      </c>
      <c r="B1087" s="822" t="s">
        <v>2407</v>
      </c>
      <c r="C1087" s="822" t="s">
        <v>2413</v>
      </c>
      <c r="D1087" s="823" t="s">
        <v>3782</v>
      </c>
      <c r="E1087" s="824" t="s">
        <v>2450</v>
      </c>
      <c r="F1087" s="822" t="s">
        <v>2408</v>
      </c>
      <c r="G1087" s="822" t="s">
        <v>3605</v>
      </c>
      <c r="H1087" s="822" t="s">
        <v>673</v>
      </c>
      <c r="I1087" s="822" t="s">
        <v>3606</v>
      </c>
      <c r="J1087" s="822" t="s">
        <v>2082</v>
      </c>
      <c r="K1087" s="822" t="s">
        <v>3607</v>
      </c>
      <c r="L1087" s="825">
        <v>102.85</v>
      </c>
      <c r="M1087" s="825">
        <v>822.8</v>
      </c>
      <c r="N1087" s="822">
        <v>8</v>
      </c>
      <c r="O1087" s="826">
        <v>2.5</v>
      </c>
      <c r="P1087" s="825">
        <v>822.8</v>
      </c>
      <c r="Q1087" s="827">
        <v>1</v>
      </c>
      <c r="R1087" s="822">
        <v>8</v>
      </c>
      <c r="S1087" s="827">
        <v>1</v>
      </c>
      <c r="T1087" s="826">
        <v>2.5</v>
      </c>
      <c r="U1087" s="828">
        <v>1</v>
      </c>
    </row>
    <row r="1088" spans="1:21" ht="14.45" customHeight="1" x14ac:dyDescent="0.2">
      <c r="A1088" s="821">
        <v>7</v>
      </c>
      <c r="B1088" s="822" t="s">
        <v>2407</v>
      </c>
      <c r="C1088" s="822" t="s">
        <v>2413</v>
      </c>
      <c r="D1088" s="823" t="s">
        <v>3782</v>
      </c>
      <c r="E1088" s="824" t="s">
        <v>2450</v>
      </c>
      <c r="F1088" s="822" t="s">
        <v>2408</v>
      </c>
      <c r="G1088" s="822" t="s">
        <v>3608</v>
      </c>
      <c r="H1088" s="822" t="s">
        <v>329</v>
      </c>
      <c r="I1088" s="822" t="s">
        <v>3609</v>
      </c>
      <c r="J1088" s="822" t="s">
        <v>3610</v>
      </c>
      <c r="K1088" s="822" t="s">
        <v>3611</v>
      </c>
      <c r="L1088" s="825">
        <v>57.85</v>
      </c>
      <c r="M1088" s="825">
        <v>57.85</v>
      </c>
      <c r="N1088" s="822">
        <v>1</v>
      </c>
      <c r="O1088" s="826">
        <v>1</v>
      </c>
      <c r="P1088" s="825">
        <v>57.85</v>
      </c>
      <c r="Q1088" s="827">
        <v>1</v>
      </c>
      <c r="R1088" s="822">
        <v>1</v>
      </c>
      <c r="S1088" s="827">
        <v>1</v>
      </c>
      <c r="T1088" s="826">
        <v>1</v>
      </c>
      <c r="U1088" s="828">
        <v>1</v>
      </c>
    </row>
    <row r="1089" spans="1:21" ht="14.45" customHeight="1" x14ac:dyDescent="0.2">
      <c r="A1089" s="821">
        <v>7</v>
      </c>
      <c r="B1089" s="822" t="s">
        <v>2407</v>
      </c>
      <c r="C1089" s="822" t="s">
        <v>2413</v>
      </c>
      <c r="D1089" s="823" t="s">
        <v>3782</v>
      </c>
      <c r="E1089" s="824" t="s">
        <v>2450</v>
      </c>
      <c r="F1089" s="822" t="s">
        <v>2408</v>
      </c>
      <c r="G1089" s="822" t="s">
        <v>3612</v>
      </c>
      <c r="H1089" s="822" t="s">
        <v>673</v>
      </c>
      <c r="I1089" s="822" t="s">
        <v>3613</v>
      </c>
      <c r="J1089" s="822" t="s">
        <v>3614</v>
      </c>
      <c r="K1089" s="822" t="s">
        <v>3615</v>
      </c>
      <c r="L1089" s="825">
        <v>687</v>
      </c>
      <c r="M1089" s="825">
        <v>1374</v>
      </c>
      <c r="N1089" s="822">
        <v>2</v>
      </c>
      <c r="O1089" s="826">
        <v>0.5</v>
      </c>
      <c r="P1089" s="825">
        <v>1374</v>
      </c>
      <c r="Q1089" s="827">
        <v>1</v>
      </c>
      <c r="R1089" s="822">
        <v>2</v>
      </c>
      <c r="S1089" s="827">
        <v>1</v>
      </c>
      <c r="T1089" s="826">
        <v>0.5</v>
      </c>
      <c r="U1089" s="828">
        <v>1</v>
      </c>
    </row>
    <row r="1090" spans="1:21" ht="14.45" customHeight="1" x14ac:dyDescent="0.2">
      <c r="A1090" s="821">
        <v>7</v>
      </c>
      <c r="B1090" s="822" t="s">
        <v>2407</v>
      </c>
      <c r="C1090" s="822" t="s">
        <v>2413</v>
      </c>
      <c r="D1090" s="823" t="s">
        <v>3782</v>
      </c>
      <c r="E1090" s="824" t="s">
        <v>2450</v>
      </c>
      <c r="F1090" s="822" t="s">
        <v>2408</v>
      </c>
      <c r="G1090" s="822" t="s">
        <v>2631</v>
      </c>
      <c r="H1090" s="822" t="s">
        <v>673</v>
      </c>
      <c r="I1090" s="822" t="s">
        <v>2274</v>
      </c>
      <c r="J1090" s="822" t="s">
        <v>1059</v>
      </c>
      <c r="K1090" s="822" t="s">
        <v>2275</v>
      </c>
      <c r="L1090" s="825">
        <v>165.63</v>
      </c>
      <c r="M1090" s="825">
        <v>165.63</v>
      </c>
      <c r="N1090" s="822">
        <v>1</v>
      </c>
      <c r="O1090" s="826">
        <v>0.5</v>
      </c>
      <c r="P1090" s="825">
        <v>165.63</v>
      </c>
      <c r="Q1090" s="827">
        <v>1</v>
      </c>
      <c r="R1090" s="822">
        <v>1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7</v>
      </c>
      <c r="B1091" s="822" t="s">
        <v>2407</v>
      </c>
      <c r="C1091" s="822" t="s">
        <v>2413</v>
      </c>
      <c r="D1091" s="823" t="s">
        <v>3782</v>
      </c>
      <c r="E1091" s="824" t="s">
        <v>2450</v>
      </c>
      <c r="F1091" s="822" t="s">
        <v>2408</v>
      </c>
      <c r="G1091" s="822" t="s">
        <v>3616</v>
      </c>
      <c r="H1091" s="822" t="s">
        <v>329</v>
      </c>
      <c r="I1091" s="822" t="s">
        <v>3617</v>
      </c>
      <c r="J1091" s="822" t="s">
        <v>3618</v>
      </c>
      <c r="K1091" s="822" t="s">
        <v>3619</v>
      </c>
      <c r="L1091" s="825">
        <v>0</v>
      </c>
      <c r="M1091" s="825">
        <v>0</v>
      </c>
      <c r="N1091" s="822">
        <v>1</v>
      </c>
      <c r="O1091" s="826">
        <v>1</v>
      </c>
      <c r="P1091" s="825">
        <v>0</v>
      </c>
      <c r="Q1091" s="827"/>
      <c r="R1091" s="822">
        <v>1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7</v>
      </c>
      <c r="B1092" s="822" t="s">
        <v>2407</v>
      </c>
      <c r="C1092" s="822" t="s">
        <v>2413</v>
      </c>
      <c r="D1092" s="823" t="s">
        <v>3782</v>
      </c>
      <c r="E1092" s="824" t="s">
        <v>2450</v>
      </c>
      <c r="F1092" s="822" t="s">
        <v>2408</v>
      </c>
      <c r="G1092" s="822" t="s">
        <v>2539</v>
      </c>
      <c r="H1092" s="822" t="s">
        <v>329</v>
      </c>
      <c r="I1092" s="822" t="s">
        <v>2540</v>
      </c>
      <c r="J1092" s="822" t="s">
        <v>1089</v>
      </c>
      <c r="K1092" s="822" t="s">
        <v>1090</v>
      </c>
      <c r="L1092" s="825">
        <v>121.92</v>
      </c>
      <c r="M1092" s="825">
        <v>609.6</v>
      </c>
      <c r="N1092" s="822">
        <v>5</v>
      </c>
      <c r="O1092" s="826">
        <v>2</v>
      </c>
      <c r="P1092" s="825">
        <v>609.6</v>
      </c>
      <c r="Q1092" s="827">
        <v>1</v>
      </c>
      <c r="R1092" s="822">
        <v>5</v>
      </c>
      <c r="S1092" s="827">
        <v>1</v>
      </c>
      <c r="T1092" s="826">
        <v>2</v>
      </c>
      <c r="U1092" s="828">
        <v>1</v>
      </c>
    </row>
    <row r="1093" spans="1:21" ht="14.45" customHeight="1" x14ac:dyDescent="0.2">
      <c r="A1093" s="821">
        <v>7</v>
      </c>
      <c r="B1093" s="822" t="s">
        <v>2407</v>
      </c>
      <c r="C1093" s="822" t="s">
        <v>2413</v>
      </c>
      <c r="D1093" s="823" t="s">
        <v>3782</v>
      </c>
      <c r="E1093" s="824" t="s">
        <v>2454</v>
      </c>
      <c r="F1093" s="822" t="s">
        <v>2408</v>
      </c>
      <c r="G1093" s="822" t="s">
        <v>3620</v>
      </c>
      <c r="H1093" s="822" t="s">
        <v>329</v>
      </c>
      <c r="I1093" s="822" t="s">
        <v>3621</v>
      </c>
      <c r="J1093" s="822" t="s">
        <v>3622</v>
      </c>
      <c r="K1093" s="822" t="s">
        <v>3623</v>
      </c>
      <c r="L1093" s="825">
        <v>46.03</v>
      </c>
      <c r="M1093" s="825">
        <v>46.03</v>
      </c>
      <c r="N1093" s="822">
        <v>1</v>
      </c>
      <c r="O1093" s="826">
        <v>1</v>
      </c>
      <c r="P1093" s="825">
        <v>46.03</v>
      </c>
      <c r="Q1093" s="827">
        <v>1</v>
      </c>
      <c r="R1093" s="822">
        <v>1</v>
      </c>
      <c r="S1093" s="827">
        <v>1</v>
      </c>
      <c r="T1093" s="826">
        <v>1</v>
      </c>
      <c r="U1093" s="828">
        <v>1</v>
      </c>
    </row>
    <row r="1094" spans="1:21" ht="14.45" customHeight="1" x14ac:dyDescent="0.2">
      <c r="A1094" s="821">
        <v>7</v>
      </c>
      <c r="B1094" s="822" t="s">
        <v>2407</v>
      </c>
      <c r="C1094" s="822" t="s">
        <v>2413</v>
      </c>
      <c r="D1094" s="823" t="s">
        <v>3782</v>
      </c>
      <c r="E1094" s="824" t="s">
        <v>2454</v>
      </c>
      <c r="F1094" s="822" t="s">
        <v>2408</v>
      </c>
      <c r="G1094" s="822" t="s">
        <v>2553</v>
      </c>
      <c r="H1094" s="822" t="s">
        <v>673</v>
      </c>
      <c r="I1094" s="822" t="s">
        <v>2810</v>
      </c>
      <c r="J1094" s="822" t="s">
        <v>2558</v>
      </c>
      <c r="K1094" s="822" t="s">
        <v>815</v>
      </c>
      <c r="L1094" s="825">
        <v>96.04</v>
      </c>
      <c r="M1094" s="825">
        <v>96.04</v>
      </c>
      <c r="N1094" s="822">
        <v>1</v>
      </c>
      <c r="O1094" s="826">
        <v>1</v>
      </c>
      <c r="P1094" s="825">
        <v>96.04</v>
      </c>
      <c r="Q1094" s="827">
        <v>1</v>
      </c>
      <c r="R1094" s="822">
        <v>1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7</v>
      </c>
      <c r="B1095" s="822" t="s">
        <v>2407</v>
      </c>
      <c r="C1095" s="822" t="s">
        <v>2413</v>
      </c>
      <c r="D1095" s="823" t="s">
        <v>3782</v>
      </c>
      <c r="E1095" s="824" t="s">
        <v>2454</v>
      </c>
      <c r="F1095" s="822" t="s">
        <v>2408</v>
      </c>
      <c r="G1095" s="822" t="s">
        <v>2553</v>
      </c>
      <c r="H1095" s="822" t="s">
        <v>329</v>
      </c>
      <c r="I1095" s="822" t="s">
        <v>2557</v>
      </c>
      <c r="J1095" s="822" t="s">
        <v>2558</v>
      </c>
      <c r="K1095" s="822" t="s">
        <v>2556</v>
      </c>
      <c r="L1095" s="825">
        <v>134.44999999999999</v>
      </c>
      <c r="M1095" s="825">
        <v>134.44999999999999</v>
      </c>
      <c r="N1095" s="822">
        <v>1</v>
      </c>
      <c r="O1095" s="826">
        <v>0.5</v>
      </c>
      <c r="P1095" s="825">
        <v>134.44999999999999</v>
      </c>
      <c r="Q1095" s="827">
        <v>1</v>
      </c>
      <c r="R1095" s="822">
        <v>1</v>
      </c>
      <c r="S1095" s="827">
        <v>1</v>
      </c>
      <c r="T1095" s="826">
        <v>0.5</v>
      </c>
      <c r="U1095" s="828">
        <v>1</v>
      </c>
    </row>
    <row r="1096" spans="1:21" ht="14.45" customHeight="1" x14ac:dyDescent="0.2">
      <c r="A1096" s="821">
        <v>7</v>
      </c>
      <c r="B1096" s="822" t="s">
        <v>2407</v>
      </c>
      <c r="C1096" s="822" t="s">
        <v>2413</v>
      </c>
      <c r="D1096" s="823" t="s">
        <v>3782</v>
      </c>
      <c r="E1096" s="824" t="s">
        <v>2454</v>
      </c>
      <c r="F1096" s="822" t="s">
        <v>2408</v>
      </c>
      <c r="G1096" s="822" t="s">
        <v>2691</v>
      </c>
      <c r="H1096" s="822" t="s">
        <v>329</v>
      </c>
      <c r="I1096" s="822" t="s">
        <v>3624</v>
      </c>
      <c r="J1096" s="822" t="s">
        <v>910</v>
      </c>
      <c r="K1096" s="822" t="s">
        <v>3625</v>
      </c>
      <c r="L1096" s="825">
        <v>159.16999999999999</v>
      </c>
      <c r="M1096" s="825">
        <v>159.16999999999999</v>
      </c>
      <c r="N1096" s="822">
        <v>1</v>
      </c>
      <c r="O1096" s="826">
        <v>1</v>
      </c>
      <c r="P1096" s="825">
        <v>159.16999999999999</v>
      </c>
      <c r="Q1096" s="827">
        <v>1</v>
      </c>
      <c r="R1096" s="822">
        <v>1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7</v>
      </c>
      <c r="B1097" s="822" t="s">
        <v>2407</v>
      </c>
      <c r="C1097" s="822" t="s">
        <v>2413</v>
      </c>
      <c r="D1097" s="823" t="s">
        <v>3782</v>
      </c>
      <c r="E1097" s="824" t="s">
        <v>2454</v>
      </c>
      <c r="F1097" s="822" t="s">
        <v>2408</v>
      </c>
      <c r="G1097" s="822" t="s">
        <v>2601</v>
      </c>
      <c r="H1097" s="822" t="s">
        <v>329</v>
      </c>
      <c r="I1097" s="822" t="s">
        <v>2602</v>
      </c>
      <c r="J1097" s="822" t="s">
        <v>2603</v>
      </c>
      <c r="K1097" s="822" t="s">
        <v>2037</v>
      </c>
      <c r="L1097" s="825">
        <v>38.56</v>
      </c>
      <c r="M1097" s="825">
        <v>38.56</v>
      </c>
      <c r="N1097" s="822">
        <v>1</v>
      </c>
      <c r="O1097" s="826">
        <v>0.5</v>
      </c>
      <c r="P1097" s="825">
        <v>38.56</v>
      </c>
      <c r="Q1097" s="827">
        <v>1</v>
      </c>
      <c r="R1097" s="822">
        <v>1</v>
      </c>
      <c r="S1097" s="827">
        <v>1</v>
      </c>
      <c r="T1097" s="826">
        <v>0.5</v>
      </c>
      <c r="U1097" s="828">
        <v>1</v>
      </c>
    </row>
    <row r="1098" spans="1:21" ht="14.45" customHeight="1" x14ac:dyDescent="0.2">
      <c r="A1098" s="821">
        <v>7</v>
      </c>
      <c r="B1098" s="822" t="s">
        <v>2407</v>
      </c>
      <c r="C1098" s="822" t="s">
        <v>2413</v>
      </c>
      <c r="D1098" s="823" t="s">
        <v>3782</v>
      </c>
      <c r="E1098" s="824" t="s">
        <v>2454</v>
      </c>
      <c r="F1098" s="822" t="s">
        <v>2408</v>
      </c>
      <c r="G1098" s="822" t="s">
        <v>2607</v>
      </c>
      <c r="H1098" s="822" t="s">
        <v>673</v>
      </c>
      <c r="I1098" s="822" t="s">
        <v>2608</v>
      </c>
      <c r="J1098" s="822" t="s">
        <v>2609</v>
      </c>
      <c r="K1098" s="822" t="s">
        <v>2610</v>
      </c>
      <c r="L1098" s="825">
        <v>141.25</v>
      </c>
      <c r="M1098" s="825">
        <v>141.25</v>
      </c>
      <c r="N1098" s="822">
        <v>1</v>
      </c>
      <c r="O1098" s="826">
        <v>0.5</v>
      </c>
      <c r="P1098" s="825">
        <v>141.25</v>
      </c>
      <c r="Q1098" s="827">
        <v>1</v>
      </c>
      <c r="R1098" s="822">
        <v>1</v>
      </c>
      <c r="S1098" s="827">
        <v>1</v>
      </c>
      <c r="T1098" s="826">
        <v>0.5</v>
      </c>
      <c r="U1098" s="828">
        <v>1</v>
      </c>
    </row>
    <row r="1099" spans="1:21" ht="14.45" customHeight="1" x14ac:dyDescent="0.2">
      <c r="A1099" s="821">
        <v>7</v>
      </c>
      <c r="B1099" s="822" t="s">
        <v>2407</v>
      </c>
      <c r="C1099" s="822" t="s">
        <v>2413</v>
      </c>
      <c r="D1099" s="823" t="s">
        <v>3782</v>
      </c>
      <c r="E1099" s="824" t="s">
        <v>2454</v>
      </c>
      <c r="F1099" s="822" t="s">
        <v>2408</v>
      </c>
      <c r="G1099" s="822" t="s">
        <v>2622</v>
      </c>
      <c r="H1099" s="822" t="s">
        <v>329</v>
      </c>
      <c r="I1099" s="822" t="s">
        <v>3626</v>
      </c>
      <c r="J1099" s="822" t="s">
        <v>2988</v>
      </c>
      <c r="K1099" s="822" t="s">
        <v>3627</v>
      </c>
      <c r="L1099" s="825">
        <v>33.44</v>
      </c>
      <c r="M1099" s="825">
        <v>33.44</v>
      </c>
      <c r="N1099" s="822">
        <v>1</v>
      </c>
      <c r="O1099" s="826">
        <v>1</v>
      </c>
      <c r="P1099" s="825">
        <v>33.44</v>
      </c>
      <c r="Q1099" s="827">
        <v>1</v>
      </c>
      <c r="R1099" s="822">
        <v>1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7</v>
      </c>
      <c r="B1100" s="822" t="s">
        <v>2407</v>
      </c>
      <c r="C1100" s="822" t="s">
        <v>2413</v>
      </c>
      <c r="D1100" s="823" t="s">
        <v>3782</v>
      </c>
      <c r="E1100" s="824" t="s">
        <v>2454</v>
      </c>
      <c r="F1100" s="822" t="s">
        <v>2408</v>
      </c>
      <c r="G1100" s="822" t="s">
        <v>2644</v>
      </c>
      <c r="H1100" s="822" t="s">
        <v>673</v>
      </c>
      <c r="I1100" s="822" t="s">
        <v>2110</v>
      </c>
      <c r="J1100" s="822" t="s">
        <v>1419</v>
      </c>
      <c r="K1100" s="822" t="s">
        <v>2111</v>
      </c>
      <c r="L1100" s="825">
        <v>154.36000000000001</v>
      </c>
      <c r="M1100" s="825">
        <v>154.36000000000001</v>
      </c>
      <c r="N1100" s="822">
        <v>1</v>
      </c>
      <c r="O1100" s="826">
        <v>0.5</v>
      </c>
      <c r="P1100" s="825">
        <v>154.36000000000001</v>
      </c>
      <c r="Q1100" s="827">
        <v>1</v>
      </c>
      <c r="R1100" s="822">
        <v>1</v>
      </c>
      <c r="S1100" s="827">
        <v>1</v>
      </c>
      <c r="T1100" s="826">
        <v>0.5</v>
      </c>
      <c r="U1100" s="828">
        <v>1</v>
      </c>
    </row>
    <row r="1101" spans="1:21" ht="14.45" customHeight="1" x14ac:dyDescent="0.2">
      <c r="A1101" s="821">
        <v>7</v>
      </c>
      <c r="B1101" s="822" t="s">
        <v>2407</v>
      </c>
      <c r="C1101" s="822" t="s">
        <v>2413</v>
      </c>
      <c r="D1101" s="823" t="s">
        <v>3782</v>
      </c>
      <c r="E1101" s="824" t="s">
        <v>2439</v>
      </c>
      <c r="F1101" s="822" t="s">
        <v>2408</v>
      </c>
      <c r="G1101" s="822" t="s">
        <v>2478</v>
      </c>
      <c r="H1101" s="822" t="s">
        <v>329</v>
      </c>
      <c r="I1101" s="822" t="s">
        <v>3266</v>
      </c>
      <c r="J1101" s="822" t="s">
        <v>2480</v>
      </c>
      <c r="K1101" s="822" t="s">
        <v>3267</v>
      </c>
      <c r="L1101" s="825">
        <v>23.49</v>
      </c>
      <c r="M1101" s="825">
        <v>140.94</v>
      </c>
      <c r="N1101" s="822">
        <v>6</v>
      </c>
      <c r="O1101" s="826">
        <v>4</v>
      </c>
      <c r="P1101" s="825">
        <v>93.96</v>
      </c>
      <c r="Q1101" s="827">
        <v>0.66666666666666663</v>
      </c>
      <c r="R1101" s="822">
        <v>4</v>
      </c>
      <c r="S1101" s="827">
        <v>0.66666666666666663</v>
      </c>
      <c r="T1101" s="826">
        <v>2.5</v>
      </c>
      <c r="U1101" s="828">
        <v>0.625</v>
      </c>
    </row>
    <row r="1102" spans="1:21" ht="14.45" customHeight="1" x14ac:dyDescent="0.2">
      <c r="A1102" s="821">
        <v>7</v>
      </c>
      <c r="B1102" s="822" t="s">
        <v>2407</v>
      </c>
      <c r="C1102" s="822" t="s">
        <v>2413</v>
      </c>
      <c r="D1102" s="823" t="s">
        <v>3782</v>
      </c>
      <c r="E1102" s="824" t="s">
        <v>2439</v>
      </c>
      <c r="F1102" s="822" t="s">
        <v>2408</v>
      </c>
      <c r="G1102" s="822" t="s">
        <v>2478</v>
      </c>
      <c r="H1102" s="822" t="s">
        <v>329</v>
      </c>
      <c r="I1102" s="822" t="s">
        <v>2479</v>
      </c>
      <c r="J1102" s="822" t="s">
        <v>2480</v>
      </c>
      <c r="K1102" s="822" t="s">
        <v>2481</v>
      </c>
      <c r="L1102" s="825">
        <v>70.48</v>
      </c>
      <c r="M1102" s="825">
        <v>4087.84</v>
      </c>
      <c r="N1102" s="822">
        <v>58</v>
      </c>
      <c r="O1102" s="826">
        <v>20</v>
      </c>
      <c r="P1102" s="825">
        <v>1057.2</v>
      </c>
      <c r="Q1102" s="827">
        <v>0.25862068965517243</v>
      </c>
      <c r="R1102" s="822">
        <v>15</v>
      </c>
      <c r="S1102" s="827">
        <v>0.25862068965517243</v>
      </c>
      <c r="T1102" s="826">
        <v>8</v>
      </c>
      <c r="U1102" s="828">
        <v>0.4</v>
      </c>
    </row>
    <row r="1103" spans="1:21" ht="14.45" customHeight="1" x14ac:dyDescent="0.2">
      <c r="A1103" s="821">
        <v>7</v>
      </c>
      <c r="B1103" s="822" t="s">
        <v>2407</v>
      </c>
      <c r="C1103" s="822" t="s">
        <v>2413</v>
      </c>
      <c r="D1103" s="823" t="s">
        <v>3782</v>
      </c>
      <c r="E1103" s="824" t="s">
        <v>2439</v>
      </c>
      <c r="F1103" s="822" t="s">
        <v>2408</v>
      </c>
      <c r="G1103" s="822" t="s">
        <v>2545</v>
      </c>
      <c r="H1103" s="822" t="s">
        <v>673</v>
      </c>
      <c r="I1103" s="822" t="s">
        <v>2220</v>
      </c>
      <c r="J1103" s="822" t="s">
        <v>2221</v>
      </c>
      <c r="K1103" s="822" t="s">
        <v>2222</v>
      </c>
      <c r="L1103" s="825">
        <v>23.4</v>
      </c>
      <c r="M1103" s="825">
        <v>46.8</v>
      </c>
      <c r="N1103" s="822">
        <v>2</v>
      </c>
      <c r="O1103" s="826">
        <v>0.5</v>
      </c>
      <c r="P1103" s="825">
        <v>46.8</v>
      </c>
      <c r="Q1103" s="827">
        <v>1</v>
      </c>
      <c r="R1103" s="822">
        <v>2</v>
      </c>
      <c r="S1103" s="827">
        <v>1</v>
      </c>
      <c r="T1103" s="826">
        <v>0.5</v>
      </c>
      <c r="U1103" s="828">
        <v>1</v>
      </c>
    </row>
    <row r="1104" spans="1:21" ht="14.45" customHeight="1" x14ac:dyDescent="0.2">
      <c r="A1104" s="821">
        <v>7</v>
      </c>
      <c r="B1104" s="822" t="s">
        <v>2407</v>
      </c>
      <c r="C1104" s="822" t="s">
        <v>2413</v>
      </c>
      <c r="D1104" s="823" t="s">
        <v>3782</v>
      </c>
      <c r="E1104" s="824" t="s">
        <v>2439</v>
      </c>
      <c r="F1104" s="822" t="s">
        <v>2408</v>
      </c>
      <c r="G1104" s="822" t="s">
        <v>3036</v>
      </c>
      <c r="H1104" s="822" t="s">
        <v>329</v>
      </c>
      <c r="I1104" s="822" t="s">
        <v>3037</v>
      </c>
      <c r="J1104" s="822" t="s">
        <v>3038</v>
      </c>
      <c r="K1104" s="822" t="s">
        <v>3039</v>
      </c>
      <c r="L1104" s="825">
        <v>51.43</v>
      </c>
      <c r="M1104" s="825">
        <v>205.72</v>
      </c>
      <c r="N1104" s="822">
        <v>4</v>
      </c>
      <c r="O1104" s="826">
        <v>1.5</v>
      </c>
      <c r="P1104" s="825">
        <v>102.86</v>
      </c>
      <c r="Q1104" s="827">
        <v>0.5</v>
      </c>
      <c r="R1104" s="822">
        <v>2</v>
      </c>
      <c r="S1104" s="827">
        <v>0.5</v>
      </c>
      <c r="T1104" s="826">
        <v>1</v>
      </c>
      <c r="U1104" s="828">
        <v>0.66666666666666663</v>
      </c>
    </row>
    <row r="1105" spans="1:21" ht="14.45" customHeight="1" x14ac:dyDescent="0.2">
      <c r="A1105" s="821">
        <v>7</v>
      </c>
      <c r="B1105" s="822" t="s">
        <v>2407</v>
      </c>
      <c r="C1105" s="822" t="s">
        <v>2413</v>
      </c>
      <c r="D1105" s="823" t="s">
        <v>3782</v>
      </c>
      <c r="E1105" s="824" t="s">
        <v>2439</v>
      </c>
      <c r="F1105" s="822" t="s">
        <v>2408</v>
      </c>
      <c r="G1105" s="822" t="s">
        <v>3036</v>
      </c>
      <c r="H1105" s="822" t="s">
        <v>329</v>
      </c>
      <c r="I1105" s="822" t="s">
        <v>3040</v>
      </c>
      <c r="J1105" s="822" t="s">
        <v>3038</v>
      </c>
      <c r="K1105" s="822" t="s">
        <v>3039</v>
      </c>
      <c r="L1105" s="825">
        <v>51.43</v>
      </c>
      <c r="M1105" s="825">
        <v>771.45</v>
      </c>
      <c r="N1105" s="822">
        <v>15</v>
      </c>
      <c r="O1105" s="826">
        <v>7</v>
      </c>
      <c r="P1105" s="825">
        <v>308.58</v>
      </c>
      <c r="Q1105" s="827">
        <v>0.39999999999999997</v>
      </c>
      <c r="R1105" s="822">
        <v>6</v>
      </c>
      <c r="S1105" s="827">
        <v>0.4</v>
      </c>
      <c r="T1105" s="826">
        <v>2</v>
      </c>
      <c r="U1105" s="828">
        <v>0.2857142857142857</v>
      </c>
    </row>
    <row r="1106" spans="1:21" ht="14.45" customHeight="1" x14ac:dyDescent="0.2">
      <c r="A1106" s="821">
        <v>7</v>
      </c>
      <c r="B1106" s="822" t="s">
        <v>2407</v>
      </c>
      <c r="C1106" s="822" t="s">
        <v>2413</v>
      </c>
      <c r="D1106" s="823" t="s">
        <v>3782</v>
      </c>
      <c r="E1106" s="824" t="s">
        <v>2439</v>
      </c>
      <c r="F1106" s="822" t="s">
        <v>2408</v>
      </c>
      <c r="G1106" s="822" t="s">
        <v>2482</v>
      </c>
      <c r="H1106" s="822" t="s">
        <v>329</v>
      </c>
      <c r="I1106" s="822" t="s">
        <v>3041</v>
      </c>
      <c r="J1106" s="822" t="s">
        <v>2484</v>
      </c>
      <c r="K1106" s="822" t="s">
        <v>1581</v>
      </c>
      <c r="L1106" s="825">
        <v>55.95</v>
      </c>
      <c r="M1106" s="825">
        <v>111.9</v>
      </c>
      <c r="N1106" s="822">
        <v>2</v>
      </c>
      <c r="O1106" s="826">
        <v>0.5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7</v>
      </c>
      <c r="B1107" s="822" t="s">
        <v>2407</v>
      </c>
      <c r="C1107" s="822" t="s">
        <v>2413</v>
      </c>
      <c r="D1107" s="823" t="s">
        <v>3782</v>
      </c>
      <c r="E1107" s="824" t="s">
        <v>2439</v>
      </c>
      <c r="F1107" s="822" t="s">
        <v>2408</v>
      </c>
      <c r="G1107" s="822" t="s">
        <v>3042</v>
      </c>
      <c r="H1107" s="822" t="s">
        <v>329</v>
      </c>
      <c r="I1107" s="822" t="s">
        <v>3268</v>
      </c>
      <c r="J1107" s="822" t="s">
        <v>3269</v>
      </c>
      <c r="K1107" s="822" t="s">
        <v>3270</v>
      </c>
      <c r="L1107" s="825">
        <v>0</v>
      </c>
      <c r="M1107" s="825">
        <v>0</v>
      </c>
      <c r="N1107" s="822">
        <v>1</v>
      </c>
      <c r="O1107" s="826">
        <v>1</v>
      </c>
      <c r="P1107" s="825">
        <v>0</v>
      </c>
      <c r="Q1107" s="827"/>
      <c r="R1107" s="822">
        <v>1</v>
      </c>
      <c r="S1107" s="827">
        <v>1</v>
      </c>
      <c r="T1107" s="826">
        <v>1</v>
      </c>
      <c r="U1107" s="828">
        <v>1</v>
      </c>
    </row>
    <row r="1108" spans="1:21" ht="14.45" customHeight="1" x14ac:dyDescent="0.2">
      <c r="A1108" s="821">
        <v>7</v>
      </c>
      <c r="B1108" s="822" t="s">
        <v>2407</v>
      </c>
      <c r="C1108" s="822" t="s">
        <v>2413</v>
      </c>
      <c r="D1108" s="823" t="s">
        <v>3782</v>
      </c>
      <c r="E1108" s="824" t="s">
        <v>2439</v>
      </c>
      <c r="F1108" s="822" t="s">
        <v>2408</v>
      </c>
      <c r="G1108" s="822" t="s">
        <v>2486</v>
      </c>
      <c r="H1108" s="822" t="s">
        <v>673</v>
      </c>
      <c r="I1108" s="822" t="s">
        <v>3628</v>
      </c>
      <c r="J1108" s="822" t="s">
        <v>779</v>
      </c>
      <c r="K1108" s="822" t="s">
        <v>3629</v>
      </c>
      <c r="L1108" s="825">
        <v>17.559999999999999</v>
      </c>
      <c r="M1108" s="825">
        <v>17.559999999999999</v>
      </c>
      <c r="N1108" s="822">
        <v>1</v>
      </c>
      <c r="O1108" s="826">
        <v>0.5</v>
      </c>
      <c r="P1108" s="825">
        <v>17.559999999999999</v>
      </c>
      <c r="Q1108" s="827">
        <v>1</v>
      </c>
      <c r="R1108" s="822">
        <v>1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7</v>
      </c>
      <c r="B1109" s="822" t="s">
        <v>2407</v>
      </c>
      <c r="C1109" s="822" t="s">
        <v>2413</v>
      </c>
      <c r="D1109" s="823" t="s">
        <v>3782</v>
      </c>
      <c r="E1109" s="824" t="s">
        <v>2439</v>
      </c>
      <c r="F1109" s="822" t="s">
        <v>2408</v>
      </c>
      <c r="G1109" s="822" t="s">
        <v>2713</v>
      </c>
      <c r="H1109" s="822" t="s">
        <v>329</v>
      </c>
      <c r="I1109" s="822" t="s">
        <v>3303</v>
      </c>
      <c r="J1109" s="822" t="s">
        <v>2715</v>
      </c>
      <c r="K1109" s="822" t="s">
        <v>3304</v>
      </c>
      <c r="L1109" s="825">
        <v>0</v>
      </c>
      <c r="M1109" s="825">
        <v>0</v>
      </c>
      <c r="N1109" s="822">
        <v>3</v>
      </c>
      <c r="O1109" s="826">
        <v>0.5</v>
      </c>
      <c r="P1109" s="825"/>
      <c r="Q1109" s="827"/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7</v>
      </c>
      <c r="B1110" s="822" t="s">
        <v>2407</v>
      </c>
      <c r="C1110" s="822" t="s">
        <v>2413</v>
      </c>
      <c r="D1110" s="823" t="s">
        <v>3782</v>
      </c>
      <c r="E1110" s="824" t="s">
        <v>2439</v>
      </c>
      <c r="F1110" s="822" t="s">
        <v>2408</v>
      </c>
      <c r="G1110" s="822" t="s">
        <v>3049</v>
      </c>
      <c r="H1110" s="822" t="s">
        <v>673</v>
      </c>
      <c r="I1110" s="822" t="s">
        <v>2330</v>
      </c>
      <c r="J1110" s="822" t="s">
        <v>2331</v>
      </c>
      <c r="K1110" s="822" t="s">
        <v>2332</v>
      </c>
      <c r="L1110" s="825">
        <v>754.04</v>
      </c>
      <c r="M1110" s="825">
        <v>31669.679999999993</v>
      </c>
      <c r="N1110" s="822">
        <v>42</v>
      </c>
      <c r="O1110" s="826">
        <v>9</v>
      </c>
      <c r="P1110" s="825">
        <v>30161.599999999991</v>
      </c>
      <c r="Q1110" s="827">
        <v>0.95238095238095233</v>
      </c>
      <c r="R1110" s="822">
        <v>40</v>
      </c>
      <c r="S1110" s="827">
        <v>0.95238095238095233</v>
      </c>
      <c r="T1110" s="826">
        <v>8</v>
      </c>
      <c r="U1110" s="828">
        <v>0.88888888888888884</v>
      </c>
    </row>
    <row r="1111" spans="1:21" ht="14.45" customHeight="1" x14ac:dyDescent="0.2">
      <c r="A1111" s="821">
        <v>7</v>
      </c>
      <c r="B1111" s="822" t="s">
        <v>2407</v>
      </c>
      <c r="C1111" s="822" t="s">
        <v>2413</v>
      </c>
      <c r="D1111" s="823" t="s">
        <v>3782</v>
      </c>
      <c r="E1111" s="824" t="s">
        <v>2439</v>
      </c>
      <c r="F1111" s="822" t="s">
        <v>2408</v>
      </c>
      <c r="G1111" s="822" t="s">
        <v>3049</v>
      </c>
      <c r="H1111" s="822" t="s">
        <v>673</v>
      </c>
      <c r="I1111" s="822" t="s">
        <v>2330</v>
      </c>
      <c r="J1111" s="822" t="s">
        <v>2331</v>
      </c>
      <c r="K1111" s="822" t="s">
        <v>2332</v>
      </c>
      <c r="L1111" s="825">
        <v>505.86</v>
      </c>
      <c r="M1111" s="825">
        <v>4046.88</v>
      </c>
      <c r="N1111" s="822">
        <v>8</v>
      </c>
      <c r="O1111" s="826">
        <v>2</v>
      </c>
      <c r="P1111" s="825">
        <v>4046.88</v>
      </c>
      <c r="Q1111" s="827">
        <v>1</v>
      </c>
      <c r="R1111" s="822">
        <v>8</v>
      </c>
      <c r="S1111" s="827">
        <v>1</v>
      </c>
      <c r="T1111" s="826">
        <v>2</v>
      </c>
      <c r="U1111" s="828">
        <v>1</v>
      </c>
    </row>
    <row r="1112" spans="1:21" ht="14.45" customHeight="1" x14ac:dyDescent="0.2">
      <c r="A1112" s="821">
        <v>7</v>
      </c>
      <c r="B1112" s="822" t="s">
        <v>2407</v>
      </c>
      <c r="C1112" s="822" t="s">
        <v>2413</v>
      </c>
      <c r="D1112" s="823" t="s">
        <v>3782</v>
      </c>
      <c r="E1112" s="824" t="s">
        <v>2439</v>
      </c>
      <c r="F1112" s="822" t="s">
        <v>2408</v>
      </c>
      <c r="G1112" s="822" t="s">
        <v>3049</v>
      </c>
      <c r="H1112" s="822" t="s">
        <v>673</v>
      </c>
      <c r="I1112" s="822" t="s">
        <v>2333</v>
      </c>
      <c r="J1112" s="822" t="s">
        <v>2331</v>
      </c>
      <c r="K1112" s="822" t="s">
        <v>2334</v>
      </c>
      <c r="L1112" s="825">
        <v>1131.06</v>
      </c>
      <c r="M1112" s="825">
        <v>33931.799999999996</v>
      </c>
      <c r="N1112" s="822">
        <v>30</v>
      </c>
      <c r="O1112" s="826">
        <v>5</v>
      </c>
      <c r="P1112" s="825">
        <v>27145.439999999999</v>
      </c>
      <c r="Q1112" s="827">
        <v>0.8</v>
      </c>
      <c r="R1112" s="822">
        <v>24</v>
      </c>
      <c r="S1112" s="827">
        <v>0.8</v>
      </c>
      <c r="T1112" s="826">
        <v>4</v>
      </c>
      <c r="U1112" s="828">
        <v>0.8</v>
      </c>
    </row>
    <row r="1113" spans="1:21" ht="14.45" customHeight="1" x14ac:dyDescent="0.2">
      <c r="A1113" s="821">
        <v>7</v>
      </c>
      <c r="B1113" s="822" t="s">
        <v>2407</v>
      </c>
      <c r="C1113" s="822" t="s">
        <v>2413</v>
      </c>
      <c r="D1113" s="823" t="s">
        <v>3782</v>
      </c>
      <c r="E1113" s="824" t="s">
        <v>2439</v>
      </c>
      <c r="F1113" s="822" t="s">
        <v>2408</v>
      </c>
      <c r="G1113" s="822" t="s">
        <v>3049</v>
      </c>
      <c r="H1113" s="822" t="s">
        <v>673</v>
      </c>
      <c r="I1113" s="822" t="s">
        <v>3050</v>
      </c>
      <c r="J1113" s="822" t="s">
        <v>2331</v>
      </c>
      <c r="K1113" s="822" t="s">
        <v>3051</v>
      </c>
      <c r="L1113" s="825">
        <v>1011.73</v>
      </c>
      <c r="M1113" s="825">
        <v>2023.46</v>
      </c>
      <c r="N1113" s="822">
        <v>2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7</v>
      </c>
      <c r="B1114" s="822" t="s">
        <v>2407</v>
      </c>
      <c r="C1114" s="822" t="s">
        <v>2413</v>
      </c>
      <c r="D1114" s="823" t="s">
        <v>3782</v>
      </c>
      <c r="E1114" s="824" t="s">
        <v>2439</v>
      </c>
      <c r="F1114" s="822" t="s">
        <v>2408</v>
      </c>
      <c r="G1114" s="822" t="s">
        <v>3049</v>
      </c>
      <c r="H1114" s="822" t="s">
        <v>673</v>
      </c>
      <c r="I1114" s="822" t="s">
        <v>3050</v>
      </c>
      <c r="J1114" s="822" t="s">
        <v>2331</v>
      </c>
      <c r="K1114" s="822" t="s">
        <v>3051</v>
      </c>
      <c r="L1114" s="825">
        <v>1508.08</v>
      </c>
      <c r="M1114" s="825">
        <v>43734.32</v>
      </c>
      <c r="N1114" s="822">
        <v>29</v>
      </c>
      <c r="O1114" s="826">
        <v>6</v>
      </c>
      <c r="P1114" s="825">
        <v>43734.32</v>
      </c>
      <c r="Q1114" s="827">
        <v>1</v>
      </c>
      <c r="R1114" s="822">
        <v>29</v>
      </c>
      <c r="S1114" s="827">
        <v>1</v>
      </c>
      <c r="T1114" s="826">
        <v>6</v>
      </c>
      <c r="U1114" s="828">
        <v>1</v>
      </c>
    </row>
    <row r="1115" spans="1:21" ht="14.45" customHeight="1" x14ac:dyDescent="0.2">
      <c r="A1115" s="821">
        <v>7</v>
      </c>
      <c r="B1115" s="822" t="s">
        <v>2407</v>
      </c>
      <c r="C1115" s="822" t="s">
        <v>2413</v>
      </c>
      <c r="D1115" s="823" t="s">
        <v>3782</v>
      </c>
      <c r="E1115" s="824" t="s">
        <v>2439</v>
      </c>
      <c r="F1115" s="822" t="s">
        <v>2408</v>
      </c>
      <c r="G1115" s="822" t="s">
        <v>3049</v>
      </c>
      <c r="H1115" s="822" t="s">
        <v>329</v>
      </c>
      <c r="I1115" s="822" t="s">
        <v>3271</v>
      </c>
      <c r="J1115" s="822" t="s">
        <v>3053</v>
      </c>
      <c r="K1115" s="822" t="s">
        <v>2332</v>
      </c>
      <c r="L1115" s="825">
        <v>754.04</v>
      </c>
      <c r="M1115" s="825">
        <v>9802.52</v>
      </c>
      <c r="N1115" s="822">
        <v>13</v>
      </c>
      <c r="O1115" s="826">
        <v>2</v>
      </c>
      <c r="P1115" s="825">
        <v>9802.52</v>
      </c>
      <c r="Q1115" s="827">
        <v>1</v>
      </c>
      <c r="R1115" s="822">
        <v>13</v>
      </c>
      <c r="S1115" s="827">
        <v>1</v>
      </c>
      <c r="T1115" s="826">
        <v>2</v>
      </c>
      <c r="U1115" s="828">
        <v>1</v>
      </c>
    </row>
    <row r="1116" spans="1:21" ht="14.45" customHeight="1" x14ac:dyDescent="0.2">
      <c r="A1116" s="821">
        <v>7</v>
      </c>
      <c r="B1116" s="822" t="s">
        <v>2407</v>
      </c>
      <c r="C1116" s="822" t="s">
        <v>2413</v>
      </c>
      <c r="D1116" s="823" t="s">
        <v>3782</v>
      </c>
      <c r="E1116" s="824" t="s">
        <v>2439</v>
      </c>
      <c r="F1116" s="822" t="s">
        <v>2408</v>
      </c>
      <c r="G1116" s="822" t="s">
        <v>2559</v>
      </c>
      <c r="H1116" s="822" t="s">
        <v>673</v>
      </c>
      <c r="I1116" s="822" t="s">
        <v>3630</v>
      </c>
      <c r="J1116" s="822" t="s">
        <v>820</v>
      </c>
      <c r="K1116" s="822" t="s">
        <v>780</v>
      </c>
      <c r="L1116" s="825">
        <v>65.989999999999995</v>
      </c>
      <c r="M1116" s="825">
        <v>197.96999999999997</v>
      </c>
      <c r="N1116" s="822">
        <v>3</v>
      </c>
      <c r="O1116" s="826">
        <v>1</v>
      </c>
      <c r="P1116" s="825">
        <v>197.96999999999997</v>
      </c>
      <c r="Q1116" s="827">
        <v>1</v>
      </c>
      <c r="R1116" s="822">
        <v>3</v>
      </c>
      <c r="S1116" s="827">
        <v>1</v>
      </c>
      <c r="T1116" s="826">
        <v>1</v>
      </c>
      <c r="U1116" s="828">
        <v>1</v>
      </c>
    </row>
    <row r="1117" spans="1:21" ht="14.45" customHeight="1" x14ac:dyDescent="0.2">
      <c r="A1117" s="821">
        <v>7</v>
      </c>
      <c r="B1117" s="822" t="s">
        <v>2407</v>
      </c>
      <c r="C1117" s="822" t="s">
        <v>2413</v>
      </c>
      <c r="D1117" s="823" t="s">
        <v>3782</v>
      </c>
      <c r="E1117" s="824" t="s">
        <v>2439</v>
      </c>
      <c r="F1117" s="822" t="s">
        <v>2408</v>
      </c>
      <c r="G1117" s="822" t="s">
        <v>2559</v>
      </c>
      <c r="H1117" s="822" t="s">
        <v>329</v>
      </c>
      <c r="I1117" s="822" t="s">
        <v>2859</v>
      </c>
      <c r="J1117" s="822" t="s">
        <v>818</v>
      </c>
      <c r="K1117" s="822" t="s">
        <v>780</v>
      </c>
      <c r="L1117" s="825">
        <v>65.989999999999995</v>
      </c>
      <c r="M1117" s="825">
        <v>131.97999999999999</v>
      </c>
      <c r="N1117" s="822">
        <v>2</v>
      </c>
      <c r="O1117" s="826">
        <v>2</v>
      </c>
      <c r="P1117" s="825">
        <v>65.989999999999995</v>
      </c>
      <c r="Q1117" s="827">
        <v>0.5</v>
      </c>
      <c r="R1117" s="822">
        <v>1</v>
      </c>
      <c r="S1117" s="827">
        <v>0.5</v>
      </c>
      <c r="T1117" s="826">
        <v>1</v>
      </c>
      <c r="U1117" s="828">
        <v>0.5</v>
      </c>
    </row>
    <row r="1118" spans="1:21" ht="14.45" customHeight="1" x14ac:dyDescent="0.2">
      <c r="A1118" s="821">
        <v>7</v>
      </c>
      <c r="B1118" s="822" t="s">
        <v>2407</v>
      </c>
      <c r="C1118" s="822" t="s">
        <v>2413</v>
      </c>
      <c r="D1118" s="823" t="s">
        <v>3782</v>
      </c>
      <c r="E1118" s="824" t="s">
        <v>2439</v>
      </c>
      <c r="F1118" s="822" t="s">
        <v>2408</v>
      </c>
      <c r="G1118" s="822" t="s">
        <v>2559</v>
      </c>
      <c r="H1118" s="822" t="s">
        <v>329</v>
      </c>
      <c r="I1118" s="822" t="s">
        <v>2560</v>
      </c>
      <c r="J1118" s="822" t="s">
        <v>818</v>
      </c>
      <c r="K1118" s="822" t="s">
        <v>1583</v>
      </c>
      <c r="L1118" s="825">
        <v>132</v>
      </c>
      <c r="M1118" s="825">
        <v>1584</v>
      </c>
      <c r="N1118" s="822">
        <v>12</v>
      </c>
      <c r="O1118" s="826">
        <v>2</v>
      </c>
      <c r="P1118" s="825">
        <v>1584</v>
      </c>
      <c r="Q1118" s="827">
        <v>1</v>
      </c>
      <c r="R1118" s="822">
        <v>12</v>
      </c>
      <c r="S1118" s="827">
        <v>1</v>
      </c>
      <c r="T1118" s="826">
        <v>2</v>
      </c>
      <c r="U1118" s="828">
        <v>1</v>
      </c>
    </row>
    <row r="1119" spans="1:21" ht="14.45" customHeight="1" x14ac:dyDescent="0.2">
      <c r="A1119" s="821">
        <v>7</v>
      </c>
      <c r="B1119" s="822" t="s">
        <v>2407</v>
      </c>
      <c r="C1119" s="822" t="s">
        <v>2413</v>
      </c>
      <c r="D1119" s="823" t="s">
        <v>3782</v>
      </c>
      <c r="E1119" s="824" t="s">
        <v>2439</v>
      </c>
      <c r="F1119" s="822" t="s">
        <v>2408</v>
      </c>
      <c r="G1119" s="822" t="s">
        <v>2465</v>
      </c>
      <c r="H1119" s="822" t="s">
        <v>329</v>
      </c>
      <c r="I1119" s="822" t="s">
        <v>3631</v>
      </c>
      <c r="J1119" s="822" t="s">
        <v>2467</v>
      </c>
      <c r="K1119" s="822" t="s">
        <v>3632</v>
      </c>
      <c r="L1119" s="825">
        <v>117.55</v>
      </c>
      <c r="M1119" s="825">
        <v>117.55</v>
      </c>
      <c r="N1119" s="822">
        <v>1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7</v>
      </c>
      <c r="B1120" s="822" t="s">
        <v>2407</v>
      </c>
      <c r="C1120" s="822" t="s">
        <v>2413</v>
      </c>
      <c r="D1120" s="823" t="s">
        <v>3782</v>
      </c>
      <c r="E1120" s="824" t="s">
        <v>2439</v>
      </c>
      <c r="F1120" s="822" t="s">
        <v>2408</v>
      </c>
      <c r="G1120" s="822" t="s">
        <v>2465</v>
      </c>
      <c r="H1120" s="822" t="s">
        <v>329</v>
      </c>
      <c r="I1120" s="822" t="s">
        <v>2466</v>
      </c>
      <c r="J1120" s="822" t="s">
        <v>2467</v>
      </c>
      <c r="K1120" s="822" t="s">
        <v>2468</v>
      </c>
      <c r="L1120" s="825">
        <v>23.51</v>
      </c>
      <c r="M1120" s="825">
        <v>47.02</v>
      </c>
      <c r="N1120" s="822">
        <v>2</v>
      </c>
      <c r="O1120" s="826">
        <v>1</v>
      </c>
      <c r="P1120" s="825">
        <v>47.02</v>
      </c>
      <c r="Q1120" s="827">
        <v>1</v>
      </c>
      <c r="R1120" s="822">
        <v>2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7</v>
      </c>
      <c r="B1121" s="822" t="s">
        <v>2407</v>
      </c>
      <c r="C1121" s="822" t="s">
        <v>2413</v>
      </c>
      <c r="D1121" s="823" t="s">
        <v>3782</v>
      </c>
      <c r="E1121" s="824" t="s">
        <v>2439</v>
      </c>
      <c r="F1121" s="822" t="s">
        <v>2408</v>
      </c>
      <c r="G1121" s="822" t="s">
        <v>2710</v>
      </c>
      <c r="H1121" s="822" t="s">
        <v>329</v>
      </c>
      <c r="I1121" s="822" t="s">
        <v>3633</v>
      </c>
      <c r="J1121" s="822" t="s">
        <v>3394</v>
      </c>
      <c r="K1121" s="822" t="s">
        <v>3634</v>
      </c>
      <c r="L1121" s="825">
        <v>1719.99</v>
      </c>
      <c r="M1121" s="825">
        <v>1719.99</v>
      </c>
      <c r="N1121" s="822">
        <v>1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7</v>
      </c>
      <c r="B1122" s="822" t="s">
        <v>2407</v>
      </c>
      <c r="C1122" s="822" t="s">
        <v>2413</v>
      </c>
      <c r="D1122" s="823" t="s">
        <v>3782</v>
      </c>
      <c r="E1122" s="824" t="s">
        <v>2439</v>
      </c>
      <c r="F1122" s="822" t="s">
        <v>2408</v>
      </c>
      <c r="G1122" s="822" t="s">
        <v>2703</v>
      </c>
      <c r="H1122" s="822" t="s">
        <v>329</v>
      </c>
      <c r="I1122" s="822" t="s">
        <v>3055</v>
      </c>
      <c r="J1122" s="822" t="s">
        <v>2705</v>
      </c>
      <c r="K1122" s="822" t="s">
        <v>3056</v>
      </c>
      <c r="L1122" s="825">
        <v>150.26</v>
      </c>
      <c r="M1122" s="825">
        <v>1202.08</v>
      </c>
      <c r="N1122" s="822">
        <v>8</v>
      </c>
      <c r="O1122" s="826">
        <v>4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7</v>
      </c>
      <c r="B1123" s="822" t="s">
        <v>2407</v>
      </c>
      <c r="C1123" s="822" t="s">
        <v>2413</v>
      </c>
      <c r="D1123" s="823" t="s">
        <v>3782</v>
      </c>
      <c r="E1123" s="824" t="s">
        <v>2439</v>
      </c>
      <c r="F1123" s="822" t="s">
        <v>2408</v>
      </c>
      <c r="G1123" s="822" t="s">
        <v>2703</v>
      </c>
      <c r="H1123" s="822" t="s">
        <v>329</v>
      </c>
      <c r="I1123" s="822" t="s">
        <v>3403</v>
      </c>
      <c r="J1123" s="822" t="s">
        <v>2705</v>
      </c>
      <c r="K1123" s="822" t="s">
        <v>3404</v>
      </c>
      <c r="L1123" s="825">
        <v>225.39</v>
      </c>
      <c r="M1123" s="825">
        <v>676.17</v>
      </c>
      <c r="N1123" s="822">
        <v>3</v>
      </c>
      <c r="O1123" s="826">
        <v>1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7</v>
      </c>
      <c r="B1124" s="822" t="s">
        <v>2407</v>
      </c>
      <c r="C1124" s="822" t="s">
        <v>2413</v>
      </c>
      <c r="D1124" s="823" t="s">
        <v>3782</v>
      </c>
      <c r="E1124" s="824" t="s">
        <v>2439</v>
      </c>
      <c r="F1124" s="822" t="s">
        <v>2408</v>
      </c>
      <c r="G1124" s="822" t="s">
        <v>2703</v>
      </c>
      <c r="H1124" s="822" t="s">
        <v>329</v>
      </c>
      <c r="I1124" s="822" t="s">
        <v>2704</v>
      </c>
      <c r="J1124" s="822" t="s">
        <v>2705</v>
      </c>
      <c r="K1124" s="822" t="s">
        <v>2706</v>
      </c>
      <c r="L1124" s="825">
        <v>300.51</v>
      </c>
      <c r="M1124" s="825">
        <v>901.53</v>
      </c>
      <c r="N1124" s="822">
        <v>3</v>
      </c>
      <c r="O1124" s="826">
        <v>1</v>
      </c>
      <c r="P1124" s="825">
        <v>901.53</v>
      </c>
      <c r="Q1124" s="827">
        <v>1</v>
      </c>
      <c r="R1124" s="822">
        <v>3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7</v>
      </c>
      <c r="B1125" s="822" t="s">
        <v>2407</v>
      </c>
      <c r="C1125" s="822" t="s">
        <v>2413</v>
      </c>
      <c r="D1125" s="823" t="s">
        <v>3782</v>
      </c>
      <c r="E1125" s="824" t="s">
        <v>2439</v>
      </c>
      <c r="F1125" s="822" t="s">
        <v>2408</v>
      </c>
      <c r="G1125" s="822" t="s">
        <v>2566</v>
      </c>
      <c r="H1125" s="822" t="s">
        <v>329</v>
      </c>
      <c r="I1125" s="822" t="s">
        <v>2567</v>
      </c>
      <c r="J1125" s="822" t="s">
        <v>1736</v>
      </c>
      <c r="K1125" s="822" t="s">
        <v>2568</v>
      </c>
      <c r="L1125" s="825">
        <v>24.68</v>
      </c>
      <c r="M1125" s="825">
        <v>1061.2399999999998</v>
      </c>
      <c r="N1125" s="822">
        <v>43</v>
      </c>
      <c r="O1125" s="826">
        <v>16</v>
      </c>
      <c r="P1125" s="825">
        <v>740.39999999999975</v>
      </c>
      <c r="Q1125" s="827">
        <v>0.69767441860465107</v>
      </c>
      <c r="R1125" s="822">
        <v>30</v>
      </c>
      <c r="S1125" s="827">
        <v>0.69767441860465118</v>
      </c>
      <c r="T1125" s="826">
        <v>11.5</v>
      </c>
      <c r="U1125" s="828">
        <v>0.71875</v>
      </c>
    </row>
    <row r="1126" spans="1:21" ht="14.45" customHeight="1" x14ac:dyDescent="0.2">
      <c r="A1126" s="821">
        <v>7</v>
      </c>
      <c r="B1126" s="822" t="s">
        <v>2407</v>
      </c>
      <c r="C1126" s="822" t="s">
        <v>2413</v>
      </c>
      <c r="D1126" s="823" t="s">
        <v>3782</v>
      </c>
      <c r="E1126" s="824" t="s">
        <v>2439</v>
      </c>
      <c r="F1126" s="822" t="s">
        <v>2408</v>
      </c>
      <c r="G1126" s="822" t="s">
        <v>2566</v>
      </c>
      <c r="H1126" s="822" t="s">
        <v>329</v>
      </c>
      <c r="I1126" s="822" t="s">
        <v>3057</v>
      </c>
      <c r="J1126" s="822" t="s">
        <v>1736</v>
      </c>
      <c r="K1126" s="822" t="s">
        <v>3058</v>
      </c>
      <c r="L1126" s="825">
        <v>74.06</v>
      </c>
      <c r="M1126" s="825">
        <v>1259.0200000000002</v>
      </c>
      <c r="N1126" s="822">
        <v>17</v>
      </c>
      <c r="O1126" s="826">
        <v>4</v>
      </c>
      <c r="P1126" s="825">
        <v>1036.8400000000001</v>
      </c>
      <c r="Q1126" s="827">
        <v>0.82352941176470584</v>
      </c>
      <c r="R1126" s="822">
        <v>14</v>
      </c>
      <c r="S1126" s="827">
        <v>0.82352941176470584</v>
      </c>
      <c r="T1126" s="826">
        <v>3.5</v>
      </c>
      <c r="U1126" s="828">
        <v>0.875</v>
      </c>
    </row>
    <row r="1127" spans="1:21" ht="14.45" customHeight="1" x14ac:dyDescent="0.2">
      <c r="A1127" s="821">
        <v>7</v>
      </c>
      <c r="B1127" s="822" t="s">
        <v>2407</v>
      </c>
      <c r="C1127" s="822" t="s">
        <v>2413</v>
      </c>
      <c r="D1127" s="823" t="s">
        <v>3782</v>
      </c>
      <c r="E1127" s="824" t="s">
        <v>2439</v>
      </c>
      <c r="F1127" s="822" t="s">
        <v>2408</v>
      </c>
      <c r="G1127" s="822" t="s">
        <v>3059</v>
      </c>
      <c r="H1127" s="822" t="s">
        <v>329</v>
      </c>
      <c r="I1127" s="822" t="s">
        <v>3060</v>
      </c>
      <c r="J1127" s="822" t="s">
        <v>3061</v>
      </c>
      <c r="K1127" s="822" t="s">
        <v>3062</v>
      </c>
      <c r="L1127" s="825">
        <v>561.76</v>
      </c>
      <c r="M1127" s="825">
        <v>5055.84</v>
      </c>
      <c r="N1127" s="822">
        <v>9</v>
      </c>
      <c r="O1127" s="826">
        <v>2.5</v>
      </c>
      <c r="P1127" s="825">
        <v>3370.56</v>
      </c>
      <c r="Q1127" s="827">
        <v>0.66666666666666663</v>
      </c>
      <c r="R1127" s="822">
        <v>6</v>
      </c>
      <c r="S1127" s="827">
        <v>0.66666666666666663</v>
      </c>
      <c r="T1127" s="826">
        <v>2</v>
      </c>
      <c r="U1127" s="828">
        <v>0.8</v>
      </c>
    </row>
    <row r="1128" spans="1:21" ht="14.45" customHeight="1" x14ac:dyDescent="0.2">
      <c r="A1128" s="821">
        <v>7</v>
      </c>
      <c r="B1128" s="822" t="s">
        <v>2407</v>
      </c>
      <c r="C1128" s="822" t="s">
        <v>2413</v>
      </c>
      <c r="D1128" s="823" t="s">
        <v>3782</v>
      </c>
      <c r="E1128" s="824" t="s">
        <v>2439</v>
      </c>
      <c r="F1128" s="822" t="s">
        <v>2408</v>
      </c>
      <c r="G1128" s="822" t="s">
        <v>2716</v>
      </c>
      <c r="H1128" s="822" t="s">
        <v>329</v>
      </c>
      <c r="I1128" s="822" t="s">
        <v>3546</v>
      </c>
      <c r="J1128" s="822" t="s">
        <v>3547</v>
      </c>
      <c r="K1128" s="822" t="s">
        <v>780</v>
      </c>
      <c r="L1128" s="825">
        <v>132</v>
      </c>
      <c r="M1128" s="825">
        <v>792</v>
      </c>
      <c r="N1128" s="822">
        <v>6</v>
      </c>
      <c r="O1128" s="826">
        <v>1.5</v>
      </c>
      <c r="P1128" s="825">
        <v>396</v>
      </c>
      <c r="Q1128" s="827">
        <v>0.5</v>
      </c>
      <c r="R1128" s="822">
        <v>3</v>
      </c>
      <c r="S1128" s="827">
        <v>0.5</v>
      </c>
      <c r="T1128" s="826">
        <v>0.5</v>
      </c>
      <c r="U1128" s="828">
        <v>0.33333333333333331</v>
      </c>
    </row>
    <row r="1129" spans="1:21" ht="14.45" customHeight="1" x14ac:dyDescent="0.2">
      <c r="A1129" s="821">
        <v>7</v>
      </c>
      <c r="B1129" s="822" t="s">
        <v>2407</v>
      </c>
      <c r="C1129" s="822" t="s">
        <v>2413</v>
      </c>
      <c r="D1129" s="823" t="s">
        <v>3782</v>
      </c>
      <c r="E1129" s="824" t="s">
        <v>2439</v>
      </c>
      <c r="F1129" s="822" t="s">
        <v>2408</v>
      </c>
      <c r="G1129" s="822" t="s">
        <v>3065</v>
      </c>
      <c r="H1129" s="822" t="s">
        <v>673</v>
      </c>
      <c r="I1129" s="822" t="s">
        <v>3344</v>
      </c>
      <c r="J1129" s="822" t="s">
        <v>2325</v>
      </c>
      <c r="K1129" s="822" t="s">
        <v>3345</v>
      </c>
      <c r="L1129" s="825">
        <v>232.68</v>
      </c>
      <c r="M1129" s="825">
        <v>2792.16</v>
      </c>
      <c r="N1129" s="822">
        <v>12</v>
      </c>
      <c r="O1129" s="826">
        <v>2</v>
      </c>
      <c r="P1129" s="825">
        <v>2792.16</v>
      </c>
      <c r="Q1129" s="827">
        <v>1</v>
      </c>
      <c r="R1129" s="822">
        <v>12</v>
      </c>
      <c r="S1129" s="827">
        <v>1</v>
      </c>
      <c r="T1129" s="826">
        <v>2</v>
      </c>
      <c r="U1129" s="828">
        <v>1</v>
      </c>
    </row>
    <row r="1130" spans="1:21" ht="14.45" customHeight="1" x14ac:dyDescent="0.2">
      <c r="A1130" s="821">
        <v>7</v>
      </c>
      <c r="B1130" s="822" t="s">
        <v>2407</v>
      </c>
      <c r="C1130" s="822" t="s">
        <v>2413</v>
      </c>
      <c r="D1130" s="823" t="s">
        <v>3782</v>
      </c>
      <c r="E1130" s="824" t="s">
        <v>2439</v>
      </c>
      <c r="F1130" s="822" t="s">
        <v>2408</v>
      </c>
      <c r="G1130" s="822" t="s">
        <v>3065</v>
      </c>
      <c r="H1130" s="822" t="s">
        <v>673</v>
      </c>
      <c r="I1130" s="822" t="s">
        <v>3069</v>
      </c>
      <c r="J1130" s="822" t="s">
        <v>3067</v>
      </c>
      <c r="K1130" s="822" t="s">
        <v>3070</v>
      </c>
      <c r="L1130" s="825">
        <v>1938.97</v>
      </c>
      <c r="M1130" s="825">
        <v>34901.46</v>
      </c>
      <c r="N1130" s="822">
        <v>18</v>
      </c>
      <c r="O1130" s="826">
        <v>3</v>
      </c>
      <c r="P1130" s="825">
        <v>34901.46</v>
      </c>
      <c r="Q1130" s="827">
        <v>1</v>
      </c>
      <c r="R1130" s="822">
        <v>18</v>
      </c>
      <c r="S1130" s="827">
        <v>1</v>
      </c>
      <c r="T1130" s="826">
        <v>3</v>
      </c>
      <c r="U1130" s="828">
        <v>1</v>
      </c>
    </row>
    <row r="1131" spans="1:21" ht="14.45" customHeight="1" x14ac:dyDescent="0.2">
      <c r="A1131" s="821">
        <v>7</v>
      </c>
      <c r="B1131" s="822" t="s">
        <v>2407</v>
      </c>
      <c r="C1131" s="822" t="s">
        <v>2413</v>
      </c>
      <c r="D1131" s="823" t="s">
        <v>3782</v>
      </c>
      <c r="E1131" s="824" t="s">
        <v>2439</v>
      </c>
      <c r="F1131" s="822" t="s">
        <v>2408</v>
      </c>
      <c r="G1131" s="822" t="s">
        <v>3065</v>
      </c>
      <c r="H1131" s="822" t="s">
        <v>673</v>
      </c>
      <c r="I1131" s="822" t="s">
        <v>3069</v>
      </c>
      <c r="J1131" s="822" t="s">
        <v>3067</v>
      </c>
      <c r="K1131" s="822" t="s">
        <v>3070</v>
      </c>
      <c r="L1131" s="825">
        <v>1300.79</v>
      </c>
      <c r="M1131" s="825">
        <v>7804.74</v>
      </c>
      <c r="N1131" s="822">
        <v>6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7</v>
      </c>
      <c r="B1132" s="822" t="s">
        <v>2407</v>
      </c>
      <c r="C1132" s="822" t="s">
        <v>2413</v>
      </c>
      <c r="D1132" s="823" t="s">
        <v>3782</v>
      </c>
      <c r="E1132" s="824" t="s">
        <v>2439</v>
      </c>
      <c r="F1132" s="822" t="s">
        <v>2408</v>
      </c>
      <c r="G1132" s="822" t="s">
        <v>3065</v>
      </c>
      <c r="H1132" s="822" t="s">
        <v>673</v>
      </c>
      <c r="I1132" s="822" t="s">
        <v>3346</v>
      </c>
      <c r="J1132" s="822" t="s">
        <v>3072</v>
      </c>
      <c r="K1132" s="822" t="s">
        <v>3347</v>
      </c>
      <c r="L1132" s="825">
        <v>5322.08</v>
      </c>
      <c r="M1132" s="825">
        <v>26610.400000000001</v>
      </c>
      <c r="N1132" s="822">
        <v>5</v>
      </c>
      <c r="O1132" s="826">
        <v>3</v>
      </c>
      <c r="P1132" s="825">
        <v>26610.400000000001</v>
      </c>
      <c r="Q1132" s="827">
        <v>1</v>
      </c>
      <c r="R1132" s="822">
        <v>5</v>
      </c>
      <c r="S1132" s="827">
        <v>1</v>
      </c>
      <c r="T1132" s="826">
        <v>3</v>
      </c>
      <c r="U1132" s="828">
        <v>1</v>
      </c>
    </row>
    <row r="1133" spans="1:21" ht="14.45" customHeight="1" x14ac:dyDescent="0.2">
      <c r="A1133" s="821">
        <v>7</v>
      </c>
      <c r="B1133" s="822" t="s">
        <v>2407</v>
      </c>
      <c r="C1133" s="822" t="s">
        <v>2413</v>
      </c>
      <c r="D1133" s="823" t="s">
        <v>3782</v>
      </c>
      <c r="E1133" s="824" t="s">
        <v>2439</v>
      </c>
      <c r="F1133" s="822" t="s">
        <v>2408</v>
      </c>
      <c r="G1133" s="822" t="s">
        <v>3065</v>
      </c>
      <c r="H1133" s="822" t="s">
        <v>673</v>
      </c>
      <c r="I1133" s="822" t="s">
        <v>3071</v>
      </c>
      <c r="J1133" s="822" t="s">
        <v>3072</v>
      </c>
      <c r="K1133" s="822" t="s">
        <v>3073</v>
      </c>
      <c r="L1133" s="825">
        <v>5322.08</v>
      </c>
      <c r="M1133" s="825">
        <v>5322.08</v>
      </c>
      <c r="N1133" s="822">
        <v>1</v>
      </c>
      <c r="O1133" s="826">
        <v>1</v>
      </c>
      <c r="P1133" s="825">
        <v>5322.08</v>
      </c>
      <c r="Q1133" s="827">
        <v>1</v>
      </c>
      <c r="R1133" s="822">
        <v>1</v>
      </c>
      <c r="S1133" s="827">
        <v>1</v>
      </c>
      <c r="T1133" s="826">
        <v>1</v>
      </c>
      <c r="U1133" s="828">
        <v>1</v>
      </c>
    </row>
    <row r="1134" spans="1:21" ht="14.45" customHeight="1" x14ac:dyDescent="0.2">
      <c r="A1134" s="821">
        <v>7</v>
      </c>
      <c r="B1134" s="822" t="s">
        <v>2407</v>
      </c>
      <c r="C1134" s="822" t="s">
        <v>2413</v>
      </c>
      <c r="D1134" s="823" t="s">
        <v>3782</v>
      </c>
      <c r="E1134" s="824" t="s">
        <v>2439</v>
      </c>
      <c r="F1134" s="822" t="s">
        <v>2408</v>
      </c>
      <c r="G1134" s="822" t="s">
        <v>3065</v>
      </c>
      <c r="H1134" s="822" t="s">
        <v>673</v>
      </c>
      <c r="I1134" s="822" t="s">
        <v>3348</v>
      </c>
      <c r="J1134" s="822" t="s">
        <v>2325</v>
      </c>
      <c r="K1134" s="822" t="s">
        <v>3349</v>
      </c>
      <c r="L1134" s="825">
        <v>1938.97</v>
      </c>
      <c r="M1134" s="825">
        <v>7755.88</v>
      </c>
      <c r="N1134" s="822">
        <v>4</v>
      </c>
      <c r="O1134" s="826">
        <v>1</v>
      </c>
      <c r="P1134" s="825">
        <v>7755.88</v>
      </c>
      <c r="Q1134" s="827">
        <v>1</v>
      </c>
      <c r="R1134" s="822">
        <v>4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7</v>
      </c>
      <c r="B1135" s="822" t="s">
        <v>2407</v>
      </c>
      <c r="C1135" s="822" t="s">
        <v>2413</v>
      </c>
      <c r="D1135" s="823" t="s">
        <v>3782</v>
      </c>
      <c r="E1135" s="824" t="s">
        <v>2439</v>
      </c>
      <c r="F1135" s="822" t="s">
        <v>2408</v>
      </c>
      <c r="G1135" s="822" t="s">
        <v>3065</v>
      </c>
      <c r="H1135" s="822" t="s">
        <v>673</v>
      </c>
      <c r="I1135" s="822" t="s">
        <v>3074</v>
      </c>
      <c r="J1135" s="822" t="s">
        <v>2325</v>
      </c>
      <c r="K1135" s="822" t="s">
        <v>3075</v>
      </c>
      <c r="L1135" s="825">
        <v>975.59</v>
      </c>
      <c r="M1135" s="825">
        <v>11707.08</v>
      </c>
      <c r="N1135" s="822">
        <v>12</v>
      </c>
      <c r="O1135" s="826">
        <v>2</v>
      </c>
      <c r="P1135" s="825">
        <v>11707.08</v>
      </c>
      <c r="Q1135" s="827">
        <v>1</v>
      </c>
      <c r="R1135" s="822">
        <v>12</v>
      </c>
      <c r="S1135" s="827">
        <v>1</v>
      </c>
      <c r="T1135" s="826">
        <v>2</v>
      </c>
      <c r="U1135" s="828">
        <v>1</v>
      </c>
    </row>
    <row r="1136" spans="1:21" ht="14.45" customHeight="1" x14ac:dyDescent="0.2">
      <c r="A1136" s="821">
        <v>7</v>
      </c>
      <c r="B1136" s="822" t="s">
        <v>2407</v>
      </c>
      <c r="C1136" s="822" t="s">
        <v>2413</v>
      </c>
      <c r="D1136" s="823" t="s">
        <v>3782</v>
      </c>
      <c r="E1136" s="824" t="s">
        <v>2439</v>
      </c>
      <c r="F1136" s="822" t="s">
        <v>2408</v>
      </c>
      <c r="G1136" s="822" t="s">
        <v>3065</v>
      </c>
      <c r="H1136" s="822" t="s">
        <v>673</v>
      </c>
      <c r="I1136" s="822" t="s">
        <v>2324</v>
      </c>
      <c r="J1136" s="822" t="s">
        <v>2325</v>
      </c>
      <c r="K1136" s="822" t="s">
        <v>2326</v>
      </c>
      <c r="L1136" s="825">
        <v>484.75</v>
      </c>
      <c r="M1136" s="825">
        <v>16966.25</v>
      </c>
      <c r="N1136" s="822">
        <v>35</v>
      </c>
      <c r="O1136" s="826">
        <v>6</v>
      </c>
      <c r="P1136" s="825">
        <v>16966.25</v>
      </c>
      <c r="Q1136" s="827">
        <v>1</v>
      </c>
      <c r="R1136" s="822">
        <v>35</v>
      </c>
      <c r="S1136" s="827">
        <v>1</v>
      </c>
      <c r="T1136" s="826">
        <v>6</v>
      </c>
      <c r="U1136" s="828">
        <v>1</v>
      </c>
    </row>
    <row r="1137" spans="1:21" ht="14.45" customHeight="1" x14ac:dyDescent="0.2">
      <c r="A1137" s="821">
        <v>7</v>
      </c>
      <c r="B1137" s="822" t="s">
        <v>2407</v>
      </c>
      <c r="C1137" s="822" t="s">
        <v>2413</v>
      </c>
      <c r="D1137" s="823" t="s">
        <v>3782</v>
      </c>
      <c r="E1137" s="824" t="s">
        <v>2439</v>
      </c>
      <c r="F1137" s="822" t="s">
        <v>2408</v>
      </c>
      <c r="G1137" s="822" t="s">
        <v>3065</v>
      </c>
      <c r="H1137" s="822" t="s">
        <v>673</v>
      </c>
      <c r="I1137" s="822" t="s">
        <v>2327</v>
      </c>
      <c r="J1137" s="822" t="s">
        <v>2325</v>
      </c>
      <c r="K1137" s="822" t="s">
        <v>2328</v>
      </c>
      <c r="L1137" s="825">
        <v>969.48</v>
      </c>
      <c r="M1137" s="825">
        <v>3877.92</v>
      </c>
      <c r="N1137" s="822">
        <v>4</v>
      </c>
      <c r="O1137" s="826">
        <v>1</v>
      </c>
      <c r="P1137" s="825">
        <v>3877.92</v>
      </c>
      <c r="Q1137" s="827">
        <v>1</v>
      </c>
      <c r="R1137" s="822">
        <v>4</v>
      </c>
      <c r="S1137" s="827">
        <v>1</v>
      </c>
      <c r="T1137" s="826">
        <v>1</v>
      </c>
      <c r="U1137" s="828">
        <v>1</v>
      </c>
    </row>
    <row r="1138" spans="1:21" ht="14.45" customHeight="1" x14ac:dyDescent="0.2">
      <c r="A1138" s="821">
        <v>7</v>
      </c>
      <c r="B1138" s="822" t="s">
        <v>2407</v>
      </c>
      <c r="C1138" s="822" t="s">
        <v>2413</v>
      </c>
      <c r="D1138" s="823" t="s">
        <v>3782</v>
      </c>
      <c r="E1138" s="824" t="s">
        <v>2439</v>
      </c>
      <c r="F1138" s="822" t="s">
        <v>2408</v>
      </c>
      <c r="G1138" s="822" t="s">
        <v>3065</v>
      </c>
      <c r="H1138" s="822" t="s">
        <v>329</v>
      </c>
      <c r="I1138" s="822" t="s">
        <v>3350</v>
      </c>
      <c r="J1138" s="822" t="s">
        <v>3351</v>
      </c>
      <c r="K1138" s="822" t="s">
        <v>3352</v>
      </c>
      <c r="L1138" s="825">
        <v>1938.97</v>
      </c>
      <c r="M1138" s="825">
        <v>44596.31</v>
      </c>
      <c r="N1138" s="822">
        <v>23</v>
      </c>
      <c r="O1138" s="826">
        <v>4</v>
      </c>
      <c r="P1138" s="825">
        <v>44596.31</v>
      </c>
      <c r="Q1138" s="827">
        <v>1</v>
      </c>
      <c r="R1138" s="822">
        <v>23</v>
      </c>
      <c r="S1138" s="827">
        <v>1</v>
      </c>
      <c r="T1138" s="826">
        <v>4</v>
      </c>
      <c r="U1138" s="828">
        <v>1</v>
      </c>
    </row>
    <row r="1139" spans="1:21" ht="14.45" customHeight="1" x14ac:dyDescent="0.2">
      <c r="A1139" s="821">
        <v>7</v>
      </c>
      <c r="B1139" s="822" t="s">
        <v>2407</v>
      </c>
      <c r="C1139" s="822" t="s">
        <v>2413</v>
      </c>
      <c r="D1139" s="823" t="s">
        <v>3782</v>
      </c>
      <c r="E1139" s="824" t="s">
        <v>2439</v>
      </c>
      <c r="F1139" s="822" t="s">
        <v>2408</v>
      </c>
      <c r="G1139" s="822" t="s">
        <v>3065</v>
      </c>
      <c r="H1139" s="822" t="s">
        <v>673</v>
      </c>
      <c r="I1139" s="822" t="s">
        <v>3076</v>
      </c>
      <c r="J1139" s="822" t="s">
        <v>3067</v>
      </c>
      <c r="K1139" s="822" t="s">
        <v>2321</v>
      </c>
      <c r="L1139" s="825">
        <v>484.75</v>
      </c>
      <c r="M1139" s="825">
        <v>3878</v>
      </c>
      <c r="N1139" s="822">
        <v>8</v>
      </c>
      <c r="O1139" s="826">
        <v>2</v>
      </c>
      <c r="P1139" s="825">
        <v>3878</v>
      </c>
      <c r="Q1139" s="827">
        <v>1</v>
      </c>
      <c r="R1139" s="822">
        <v>8</v>
      </c>
      <c r="S1139" s="827">
        <v>1</v>
      </c>
      <c r="T1139" s="826">
        <v>2</v>
      </c>
      <c r="U1139" s="828">
        <v>1</v>
      </c>
    </row>
    <row r="1140" spans="1:21" ht="14.45" customHeight="1" x14ac:dyDescent="0.2">
      <c r="A1140" s="821">
        <v>7</v>
      </c>
      <c r="B1140" s="822" t="s">
        <v>2407</v>
      </c>
      <c r="C1140" s="822" t="s">
        <v>2413</v>
      </c>
      <c r="D1140" s="823" t="s">
        <v>3782</v>
      </c>
      <c r="E1140" s="824" t="s">
        <v>2439</v>
      </c>
      <c r="F1140" s="822" t="s">
        <v>2408</v>
      </c>
      <c r="G1140" s="822" t="s">
        <v>3065</v>
      </c>
      <c r="H1140" s="822" t="s">
        <v>673</v>
      </c>
      <c r="I1140" s="822" t="s">
        <v>3076</v>
      </c>
      <c r="J1140" s="822" t="s">
        <v>3067</v>
      </c>
      <c r="K1140" s="822" t="s">
        <v>2321</v>
      </c>
      <c r="L1140" s="825">
        <v>325.2</v>
      </c>
      <c r="M1140" s="825">
        <v>1951.1999999999998</v>
      </c>
      <c r="N1140" s="822">
        <v>6</v>
      </c>
      <c r="O1140" s="826">
        <v>1</v>
      </c>
      <c r="P1140" s="825">
        <v>1951.1999999999998</v>
      </c>
      <c r="Q1140" s="827">
        <v>1</v>
      </c>
      <c r="R1140" s="822">
        <v>6</v>
      </c>
      <c r="S1140" s="827">
        <v>1</v>
      </c>
      <c r="T1140" s="826">
        <v>1</v>
      </c>
      <c r="U1140" s="828">
        <v>1</v>
      </c>
    </row>
    <row r="1141" spans="1:21" ht="14.45" customHeight="1" x14ac:dyDescent="0.2">
      <c r="A1141" s="821">
        <v>7</v>
      </c>
      <c r="B1141" s="822" t="s">
        <v>2407</v>
      </c>
      <c r="C1141" s="822" t="s">
        <v>2413</v>
      </c>
      <c r="D1141" s="823" t="s">
        <v>3782</v>
      </c>
      <c r="E1141" s="824" t="s">
        <v>2439</v>
      </c>
      <c r="F1141" s="822" t="s">
        <v>2408</v>
      </c>
      <c r="G1141" s="822" t="s">
        <v>3065</v>
      </c>
      <c r="H1141" s="822" t="s">
        <v>329</v>
      </c>
      <c r="I1141" s="822" t="s">
        <v>3415</v>
      </c>
      <c r="J1141" s="822" t="s">
        <v>3351</v>
      </c>
      <c r="K1141" s="822" t="s">
        <v>3416</v>
      </c>
      <c r="L1141" s="825">
        <v>484.75</v>
      </c>
      <c r="M1141" s="825">
        <v>2908.5</v>
      </c>
      <c r="N1141" s="822">
        <v>6</v>
      </c>
      <c r="O1141" s="826">
        <v>1</v>
      </c>
      <c r="P1141" s="825">
        <v>2908.5</v>
      </c>
      <c r="Q1141" s="827">
        <v>1</v>
      </c>
      <c r="R1141" s="822">
        <v>6</v>
      </c>
      <c r="S1141" s="827">
        <v>1</v>
      </c>
      <c r="T1141" s="826">
        <v>1</v>
      </c>
      <c r="U1141" s="828">
        <v>1</v>
      </c>
    </row>
    <row r="1142" spans="1:21" ht="14.45" customHeight="1" x14ac:dyDescent="0.2">
      <c r="A1142" s="821">
        <v>7</v>
      </c>
      <c r="B1142" s="822" t="s">
        <v>2407</v>
      </c>
      <c r="C1142" s="822" t="s">
        <v>2413</v>
      </c>
      <c r="D1142" s="823" t="s">
        <v>3782</v>
      </c>
      <c r="E1142" s="824" t="s">
        <v>2439</v>
      </c>
      <c r="F1142" s="822" t="s">
        <v>2408</v>
      </c>
      <c r="G1142" s="822" t="s">
        <v>3065</v>
      </c>
      <c r="H1142" s="822" t="s">
        <v>329</v>
      </c>
      <c r="I1142" s="822" t="s">
        <v>3417</v>
      </c>
      <c r="J1142" s="822" t="s">
        <v>3351</v>
      </c>
      <c r="K1142" s="822" t="s">
        <v>3418</v>
      </c>
      <c r="L1142" s="825">
        <v>969.48</v>
      </c>
      <c r="M1142" s="825">
        <v>5816.88</v>
      </c>
      <c r="N1142" s="822">
        <v>6</v>
      </c>
      <c r="O1142" s="826">
        <v>1</v>
      </c>
      <c r="P1142" s="825">
        <v>5816.88</v>
      </c>
      <c r="Q1142" s="827">
        <v>1</v>
      </c>
      <c r="R1142" s="822">
        <v>6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7</v>
      </c>
      <c r="B1143" s="822" t="s">
        <v>2407</v>
      </c>
      <c r="C1143" s="822" t="s">
        <v>2413</v>
      </c>
      <c r="D1143" s="823" t="s">
        <v>3782</v>
      </c>
      <c r="E1143" s="824" t="s">
        <v>2439</v>
      </c>
      <c r="F1143" s="822" t="s">
        <v>2408</v>
      </c>
      <c r="G1143" s="822" t="s">
        <v>3065</v>
      </c>
      <c r="H1143" s="822" t="s">
        <v>673</v>
      </c>
      <c r="I1143" s="822" t="s">
        <v>2319</v>
      </c>
      <c r="J1143" s="822" t="s">
        <v>2320</v>
      </c>
      <c r="K1143" s="822" t="s">
        <v>2321</v>
      </c>
      <c r="L1143" s="825">
        <v>484.75</v>
      </c>
      <c r="M1143" s="825">
        <v>2908.5</v>
      </c>
      <c r="N1143" s="822">
        <v>6</v>
      </c>
      <c r="O1143" s="826">
        <v>1</v>
      </c>
      <c r="P1143" s="825">
        <v>2908.5</v>
      </c>
      <c r="Q1143" s="827">
        <v>1</v>
      </c>
      <c r="R1143" s="822">
        <v>6</v>
      </c>
      <c r="S1143" s="827">
        <v>1</v>
      </c>
      <c r="T1143" s="826">
        <v>1</v>
      </c>
      <c r="U1143" s="828">
        <v>1</v>
      </c>
    </row>
    <row r="1144" spans="1:21" ht="14.45" customHeight="1" x14ac:dyDescent="0.2">
      <c r="A1144" s="821">
        <v>7</v>
      </c>
      <c r="B1144" s="822" t="s">
        <v>2407</v>
      </c>
      <c r="C1144" s="822" t="s">
        <v>2413</v>
      </c>
      <c r="D1144" s="823" t="s">
        <v>3782</v>
      </c>
      <c r="E1144" s="824" t="s">
        <v>2439</v>
      </c>
      <c r="F1144" s="822" t="s">
        <v>2408</v>
      </c>
      <c r="G1144" s="822" t="s">
        <v>3065</v>
      </c>
      <c r="H1144" s="822" t="s">
        <v>673</v>
      </c>
      <c r="I1144" s="822" t="s">
        <v>2322</v>
      </c>
      <c r="J1144" s="822" t="s">
        <v>2320</v>
      </c>
      <c r="K1144" s="822" t="s">
        <v>2323</v>
      </c>
      <c r="L1144" s="825">
        <v>969.48</v>
      </c>
      <c r="M1144" s="825">
        <v>8725.32</v>
      </c>
      <c r="N1144" s="822">
        <v>9</v>
      </c>
      <c r="O1144" s="826">
        <v>2</v>
      </c>
      <c r="P1144" s="825">
        <v>8725.32</v>
      </c>
      <c r="Q1144" s="827">
        <v>1</v>
      </c>
      <c r="R1144" s="822">
        <v>9</v>
      </c>
      <c r="S1144" s="827">
        <v>1</v>
      </c>
      <c r="T1144" s="826">
        <v>2</v>
      </c>
      <c r="U1144" s="828">
        <v>1</v>
      </c>
    </row>
    <row r="1145" spans="1:21" ht="14.45" customHeight="1" x14ac:dyDescent="0.2">
      <c r="A1145" s="821">
        <v>7</v>
      </c>
      <c r="B1145" s="822" t="s">
        <v>2407</v>
      </c>
      <c r="C1145" s="822" t="s">
        <v>2413</v>
      </c>
      <c r="D1145" s="823" t="s">
        <v>3782</v>
      </c>
      <c r="E1145" s="824" t="s">
        <v>2439</v>
      </c>
      <c r="F1145" s="822" t="s">
        <v>2408</v>
      </c>
      <c r="G1145" s="822" t="s">
        <v>3065</v>
      </c>
      <c r="H1145" s="822" t="s">
        <v>673</v>
      </c>
      <c r="I1145" s="822" t="s">
        <v>3353</v>
      </c>
      <c r="J1145" s="822" t="s">
        <v>2320</v>
      </c>
      <c r="K1145" s="822" t="s">
        <v>3070</v>
      </c>
      <c r="L1145" s="825">
        <v>1938.97</v>
      </c>
      <c r="M1145" s="825">
        <v>11633.82</v>
      </c>
      <c r="N1145" s="822">
        <v>6</v>
      </c>
      <c r="O1145" s="826">
        <v>1</v>
      </c>
      <c r="P1145" s="825">
        <v>11633.82</v>
      </c>
      <c r="Q1145" s="827">
        <v>1</v>
      </c>
      <c r="R1145" s="822">
        <v>6</v>
      </c>
      <c r="S1145" s="827">
        <v>1</v>
      </c>
      <c r="T1145" s="826">
        <v>1</v>
      </c>
      <c r="U1145" s="828">
        <v>1</v>
      </c>
    </row>
    <row r="1146" spans="1:21" ht="14.45" customHeight="1" x14ac:dyDescent="0.2">
      <c r="A1146" s="821">
        <v>7</v>
      </c>
      <c r="B1146" s="822" t="s">
        <v>2407</v>
      </c>
      <c r="C1146" s="822" t="s">
        <v>2413</v>
      </c>
      <c r="D1146" s="823" t="s">
        <v>3782</v>
      </c>
      <c r="E1146" s="824" t="s">
        <v>2439</v>
      </c>
      <c r="F1146" s="822" t="s">
        <v>2408</v>
      </c>
      <c r="G1146" s="822" t="s">
        <v>3065</v>
      </c>
      <c r="H1146" s="822" t="s">
        <v>673</v>
      </c>
      <c r="I1146" s="822" t="s">
        <v>3077</v>
      </c>
      <c r="J1146" s="822" t="s">
        <v>2320</v>
      </c>
      <c r="K1146" s="822" t="s">
        <v>3078</v>
      </c>
      <c r="L1146" s="825">
        <v>242.37</v>
      </c>
      <c r="M1146" s="825">
        <v>1938.96</v>
      </c>
      <c r="N1146" s="822">
        <v>8</v>
      </c>
      <c r="O1146" s="826">
        <v>3</v>
      </c>
      <c r="P1146" s="825">
        <v>1938.96</v>
      </c>
      <c r="Q1146" s="827">
        <v>1</v>
      </c>
      <c r="R1146" s="822">
        <v>8</v>
      </c>
      <c r="S1146" s="827">
        <v>1</v>
      </c>
      <c r="T1146" s="826">
        <v>3</v>
      </c>
      <c r="U1146" s="828">
        <v>1</v>
      </c>
    </row>
    <row r="1147" spans="1:21" ht="14.45" customHeight="1" x14ac:dyDescent="0.2">
      <c r="A1147" s="821">
        <v>7</v>
      </c>
      <c r="B1147" s="822" t="s">
        <v>2407</v>
      </c>
      <c r="C1147" s="822" t="s">
        <v>2413</v>
      </c>
      <c r="D1147" s="823" t="s">
        <v>3782</v>
      </c>
      <c r="E1147" s="824" t="s">
        <v>2439</v>
      </c>
      <c r="F1147" s="822" t="s">
        <v>2408</v>
      </c>
      <c r="G1147" s="822" t="s">
        <v>3065</v>
      </c>
      <c r="H1147" s="822" t="s">
        <v>673</v>
      </c>
      <c r="I1147" s="822" t="s">
        <v>3419</v>
      </c>
      <c r="J1147" s="822" t="s">
        <v>2320</v>
      </c>
      <c r="K1147" s="822" t="s">
        <v>3068</v>
      </c>
      <c r="L1147" s="825">
        <v>1454.23</v>
      </c>
      <c r="M1147" s="825">
        <v>8725.380000000001</v>
      </c>
      <c r="N1147" s="822">
        <v>6</v>
      </c>
      <c r="O1147" s="826">
        <v>1</v>
      </c>
      <c r="P1147" s="825">
        <v>8725.380000000001</v>
      </c>
      <c r="Q1147" s="827">
        <v>1</v>
      </c>
      <c r="R1147" s="822">
        <v>6</v>
      </c>
      <c r="S1147" s="827">
        <v>1</v>
      </c>
      <c r="T1147" s="826">
        <v>1</v>
      </c>
      <c r="U1147" s="828">
        <v>1</v>
      </c>
    </row>
    <row r="1148" spans="1:21" ht="14.45" customHeight="1" x14ac:dyDescent="0.2">
      <c r="A1148" s="821">
        <v>7</v>
      </c>
      <c r="B1148" s="822" t="s">
        <v>2407</v>
      </c>
      <c r="C1148" s="822" t="s">
        <v>2413</v>
      </c>
      <c r="D1148" s="823" t="s">
        <v>3782</v>
      </c>
      <c r="E1148" s="824" t="s">
        <v>2439</v>
      </c>
      <c r="F1148" s="822" t="s">
        <v>2408</v>
      </c>
      <c r="G1148" s="822" t="s">
        <v>2760</v>
      </c>
      <c r="H1148" s="822" t="s">
        <v>329</v>
      </c>
      <c r="I1148" s="822" t="s">
        <v>3273</v>
      </c>
      <c r="J1148" s="822" t="s">
        <v>3274</v>
      </c>
      <c r="K1148" s="822" t="s">
        <v>2210</v>
      </c>
      <c r="L1148" s="825">
        <v>339.47</v>
      </c>
      <c r="M1148" s="825">
        <v>2036.8200000000002</v>
      </c>
      <c r="N1148" s="822">
        <v>6</v>
      </c>
      <c r="O1148" s="826">
        <v>2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7</v>
      </c>
      <c r="B1149" s="822" t="s">
        <v>2407</v>
      </c>
      <c r="C1149" s="822" t="s">
        <v>2413</v>
      </c>
      <c r="D1149" s="823" t="s">
        <v>3782</v>
      </c>
      <c r="E1149" s="824" t="s">
        <v>2439</v>
      </c>
      <c r="F1149" s="822" t="s">
        <v>2408</v>
      </c>
      <c r="G1149" s="822" t="s">
        <v>2760</v>
      </c>
      <c r="H1149" s="822" t="s">
        <v>673</v>
      </c>
      <c r="I1149" s="822" t="s">
        <v>3079</v>
      </c>
      <c r="J1149" s="822" t="s">
        <v>2207</v>
      </c>
      <c r="K1149" s="822" t="s">
        <v>3080</v>
      </c>
      <c r="L1149" s="825">
        <v>339.47</v>
      </c>
      <c r="M1149" s="825">
        <v>1697.3500000000001</v>
      </c>
      <c r="N1149" s="822">
        <v>5</v>
      </c>
      <c r="O1149" s="826">
        <v>2</v>
      </c>
      <c r="P1149" s="825">
        <v>1018.4100000000001</v>
      </c>
      <c r="Q1149" s="827">
        <v>0.6</v>
      </c>
      <c r="R1149" s="822">
        <v>3</v>
      </c>
      <c r="S1149" s="827">
        <v>0.6</v>
      </c>
      <c r="T1149" s="826">
        <v>1</v>
      </c>
      <c r="U1149" s="828">
        <v>0.5</v>
      </c>
    </row>
    <row r="1150" spans="1:21" ht="14.45" customHeight="1" x14ac:dyDescent="0.2">
      <c r="A1150" s="821">
        <v>7</v>
      </c>
      <c r="B1150" s="822" t="s">
        <v>2407</v>
      </c>
      <c r="C1150" s="822" t="s">
        <v>2413</v>
      </c>
      <c r="D1150" s="823" t="s">
        <v>3782</v>
      </c>
      <c r="E1150" s="824" t="s">
        <v>2439</v>
      </c>
      <c r="F1150" s="822" t="s">
        <v>2408</v>
      </c>
      <c r="G1150" s="822" t="s">
        <v>2760</v>
      </c>
      <c r="H1150" s="822" t="s">
        <v>673</v>
      </c>
      <c r="I1150" s="822" t="s">
        <v>2339</v>
      </c>
      <c r="J1150" s="822" t="s">
        <v>2207</v>
      </c>
      <c r="K1150" s="822" t="s">
        <v>2340</v>
      </c>
      <c r="L1150" s="825">
        <v>113.16</v>
      </c>
      <c r="M1150" s="825">
        <v>2715.84</v>
      </c>
      <c r="N1150" s="822">
        <v>24</v>
      </c>
      <c r="O1150" s="826">
        <v>10</v>
      </c>
      <c r="P1150" s="825">
        <v>565.79999999999995</v>
      </c>
      <c r="Q1150" s="827">
        <v>0.20833333333333331</v>
      </c>
      <c r="R1150" s="822">
        <v>5</v>
      </c>
      <c r="S1150" s="827">
        <v>0.20833333333333334</v>
      </c>
      <c r="T1150" s="826">
        <v>3</v>
      </c>
      <c r="U1150" s="828">
        <v>0.3</v>
      </c>
    </row>
    <row r="1151" spans="1:21" ht="14.45" customHeight="1" x14ac:dyDescent="0.2">
      <c r="A1151" s="821">
        <v>7</v>
      </c>
      <c r="B1151" s="822" t="s">
        <v>2407</v>
      </c>
      <c r="C1151" s="822" t="s">
        <v>2413</v>
      </c>
      <c r="D1151" s="823" t="s">
        <v>3782</v>
      </c>
      <c r="E1151" s="824" t="s">
        <v>2439</v>
      </c>
      <c r="F1151" s="822" t="s">
        <v>2408</v>
      </c>
      <c r="G1151" s="822" t="s">
        <v>2760</v>
      </c>
      <c r="H1151" s="822" t="s">
        <v>673</v>
      </c>
      <c r="I1151" s="822" t="s">
        <v>2206</v>
      </c>
      <c r="J1151" s="822" t="s">
        <v>2207</v>
      </c>
      <c r="K1151" s="822" t="s">
        <v>2208</v>
      </c>
      <c r="L1151" s="825">
        <v>169.73</v>
      </c>
      <c r="M1151" s="825">
        <v>169.73</v>
      </c>
      <c r="N1151" s="822">
        <v>1</v>
      </c>
      <c r="O1151" s="826">
        <v>1</v>
      </c>
      <c r="P1151" s="825">
        <v>169.73</v>
      </c>
      <c r="Q1151" s="827">
        <v>1</v>
      </c>
      <c r="R1151" s="822">
        <v>1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7</v>
      </c>
      <c r="B1152" s="822" t="s">
        <v>2407</v>
      </c>
      <c r="C1152" s="822" t="s">
        <v>2413</v>
      </c>
      <c r="D1152" s="823" t="s">
        <v>3782</v>
      </c>
      <c r="E1152" s="824" t="s">
        <v>2439</v>
      </c>
      <c r="F1152" s="822" t="s">
        <v>2408</v>
      </c>
      <c r="G1152" s="822" t="s">
        <v>2760</v>
      </c>
      <c r="H1152" s="822" t="s">
        <v>673</v>
      </c>
      <c r="I1152" s="822" t="s">
        <v>2209</v>
      </c>
      <c r="J1152" s="822" t="s">
        <v>2207</v>
      </c>
      <c r="K1152" s="822" t="s">
        <v>2210</v>
      </c>
      <c r="L1152" s="825">
        <v>339.47</v>
      </c>
      <c r="M1152" s="825">
        <v>46507.39</v>
      </c>
      <c r="N1152" s="822">
        <v>137</v>
      </c>
      <c r="O1152" s="826">
        <v>39</v>
      </c>
      <c r="P1152" s="825">
        <v>24102.370000000003</v>
      </c>
      <c r="Q1152" s="827">
        <v>0.51824817518248179</v>
      </c>
      <c r="R1152" s="822">
        <v>71</v>
      </c>
      <c r="S1152" s="827">
        <v>0.51824817518248179</v>
      </c>
      <c r="T1152" s="826">
        <v>21.5</v>
      </c>
      <c r="U1152" s="828">
        <v>0.55128205128205132</v>
      </c>
    </row>
    <row r="1153" spans="1:21" ht="14.45" customHeight="1" x14ac:dyDescent="0.2">
      <c r="A1153" s="821">
        <v>7</v>
      </c>
      <c r="B1153" s="822" t="s">
        <v>2407</v>
      </c>
      <c r="C1153" s="822" t="s">
        <v>2413</v>
      </c>
      <c r="D1153" s="823" t="s">
        <v>3782</v>
      </c>
      <c r="E1153" s="824" t="s">
        <v>2439</v>
      </c>
      <c r="F1153" s="822" t="s">
        <v>2408</v>
      </c>
      <c r="G1153" s="822" t="s">
        <v>2760</v>
      </c>
      <c r="H1153" s="822" t="s">
        <v>673</v>
      </c>
      <c r="I1153" s="822" t="s">
        <v>3081</v>
      </c>
      <c r="J1153" s="822" t="s">
        <v>2207</v>
      </c>
      <c r="K1153" s="822" t="s">
        <v>3082</v>
      </c>
      <c r="L1153" s="825">
        <v>226.31</v>
      </c>
      <c r="M1153" s="825">
        <v>678.93000000000006</v>
      </c>
      <c r="N1153" s="822">
        <v>3</v>
      </c>
      <c r="O1153" s="826">
        <v>1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7</v>
      </c>
      <c r="B1154" s="822" t="s">
        <v>2407</v>
      </c>
      <c r="C1154" s="822" t="s">
        <v>2413</v>
      </c>
      <c r="D1154" s="823" t="s">
        <v>3782</v>
      </c>
      <c r="E1154" s="824" t="s">
        <v>2439</v>
      </c>
      <c r="F1154" s="822" t="s">
        <v>2408</v>
      </c>
      <c r="G1154" s="822" t="s">
        <v>2760</v>
      </c>
      <c r="H1154" s="822" t="s">
        <v>329</v>
      </c>
      <c r="I1154" s="822" t="s">
        <v>3426</v>
      </c>
      <c r="J1154" s="822" t="s">
        <v>3274</v>
      </c>
      <c r="K1154" s="822" t="s">
        <v>3085</v>
      </c>
      <c r="L1154" s="825">
        <v>305.51</v>
      </c>
      <c r="M1154" s="825">
        <v>916.53</v>
      </c>
      <c r="N1154" s="822">
        <v>3</v>
      </c>
      <c r="O1154" s="826">
        <v>1.5</v>
      </c>
      <c r="P1154" s="825">
        <v>305.51</v>
      </c>
      <c r="Q1154" s="827">
        <v>0.33333333333333331</v>
      </c>
      <c r="R1154" s="822">
        <v>1</v>
      </c>
      <c r="S1154" s="827">
        <v>0.33333333333333331</v>
      </c>
      <c r="T1154" s="826">
        <v>0.5</v>
      </c>
      <c r="U1154" s="828">
        <v>0.33333333333333331</v>
      </c>
    </row>
    <row r="1155" spans="1:21" ht="14.45" customHeight="1" x14ac:dyDescent="0.2">
      <c r="A1155" s="821">
        <v>7</v>
      </c>
      <c r="B1155" s="822" t="s">
        <v>2407</v>
      </c>
      <c r="C1155" s="822" t="s">
        <v>2413</v>
      </c>
      <c r="D1155" s="823" t="s">
        <v>3782</v>
      </c>
      <c r="E1155" s="824" t="s">
        <v>2439</v>
      </c>
      <c r="F1155" s="822" t="s">
        <v>2408</v>
      </c>
      <c r="G1155" s="822" t="s">
        <v>2760</v>
      </c>
      <c r="H1155" s="822" t="s">
        <v>673</v>
      </c>
      <c r="I1155" s="822" t="s">
        <v>3083</v>
      </c>
      <c r="J1155" s="822" t="s">
        <v>3084</v>
      </c>
      <c r="K1155" s="822" t="s">
        <v>3085</v>
      </c>
      <c r="L1155" s="825">
        <v>763.63</v>
      </c>
      <c r="M1155" s="825">
        <v>5345.41</v>
      </c>
      <c r="N1155" s="822">
        <v>7</v>
      </c>
      <c r="O1155" s="826">
        <v>3</v>
      </c>
      <c r="P1155" s="825">
        <v>2290.89</v>
      </c>
      <c r="Q1155" s="827">
        <v>0.42857142857142855</v>
      </c>
      <c r="R1155" s="822">
        <v>3</v>
      </c>
      <c r="S1155" s="827">
        <v>0.42857142857142855</v>
      </c>
      <c r="T1155" s="826">
        <v>1</v>
      </c>
      <c r="U1155" s="828">
        <v>0.33333333333333331</v>
      </c>
    </row>
    <row r="1156" spans="1:21" ht="14.45" customHeight="1" x14ac:dyDescent="0.2">
      <c r="A1156" s="821">
        <v>7</v>
      </c>
      <c r="B1156" s="822" t="s">
        <v>2407</v>
      </c>
      <c r="C1156" s="822" t="s">
        <v>2413</v>
      </c>
      <c r="D1156" s="823" t="s">
        <v>3782</v>
      </c>
      <c r="E1156" s="824" t="s">
        <v>2439</v>
      </c>
      <c r="F1156" s="822" t="s">
        <v>2408</v>
      </c>
      <c r="G1156" s="822" t="s">
        <v>2760</v>
      </c>
      <c r="H1156" s="822" t="s">
        <v>329</v>
      </c>
      <c r="I1156" s="822" t="s">
        <v>3354</v>
      </c>
      <c r="J1156" s="822" t="s">
        <v>2207</v>
      </c>
      <c r="K1156" s="822" t="s">
        <v>2210</v>
      </c>
      <c r="L1156" s="825">
        <v>339.47</v>
      </c>
      <c r="M1156" s="825">
        <v>339.47</v>
      </c>
      <c r="N1156" s="822">
        <v>1</v>
      </c>
      <c r="O1156" s="826">
        <v>1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7</v>
      </c>
      <c r="B1157" s="822" t="s">
        <v>2407</v>
      </c>
      <c r="C1157" s="822" t="s">
        <v>2413</v>
      </c>
      <c r="D1157" s="823" t="s">
        <v>3782</v>
      </c>
      <c r="E1157" s="824" t="s">
        <v>2439</v>
      </c>
      <c r="F1157" s="822" t="s">
        <v>2408</v>
      </c>
      <c r="G1157" s="822" t="s">
        <v>2760</v>
      </c>
      <c r="H1157" s="822" t="s">
        <v>329</v>
      </c>
      <c r="I1157" s="822" t="s">
        <v>3635</v>
      </c>
      <c r="J1157" s="822" t="s">
        <v>2207</v>
      </c>
      <c r="K1157" s="822" t="s">
        <v>2210</v>
      </c>
      <c r="L1157" s="825">
        <v>339.47</v>
      </c>
      <c r="M1157" s="825">
        <v>1697.3500000000001</v>
      </c>
      <c r="N1157" s="822">
        <v>5</v>
      </c>
      <c r="O1157" s="826">
        <v>0.5</v>
      </c>
      <c r="P1157" s="825">
        <v>1697.3500000000001</v>
      </c>
      <c r="Q1157" s="827">
        <v>1</v>
      </c>
      <c r="R1157" s="822">
        <v>5</v>
      </c>
      <c r="S1157" s="827">
        <v>1</v>
      </c>
      <c r="T1157" s="826">
        <v>0.5</v>
      </c>
      <c r="U1157" s="828">
        <v>1</v>
      </c>
    </row>
    <row r="1158" spans="1:21" ht="14.45" customHeight="1" x14ac:dyDescent="0.2">
      <c r="A1158" s="821">
        <v>7</v>
      </c>
      <c r="B1158" s="822" t="s">
        <v>2407</v>
      </c>
      <c r="C1158" s="822" t="s">
        <v>2413</v>
      </c>
      <c r="D1158" s="823" t="s">
        <v>3782</v>
      </c>
      <c r="E1158" s="824" t="s">
        <v>2439</v>
      </c>
      <c r="F1158" s="822" t="s">
        <v>2408</v>
      </c>
      <c r="G1158" s="822" t="s">
        <v>3088</v>
      </c>
      <c r="H1158" s="822" t="s">
        <v>329</v>
      </c>
      <c r="I1158" s="822" t="s">
        <v>3089</v>
      </c>
      <c r="J1158" s="822" t="s">
        <v>3090</v>
      </c>
      <c r="K1158" s="822" t="s">
        <v>3091</v>
      </c>
      <c r="L1158" s="825">
        <v>0</v>
      </c>
      <c r="M1158" s="825">
        <v>0</v>
      </c>
      <c r="N1158" s="822">
        <v>7</v>
      </c>
      <c r="O1158" s="826">
        <v>5.5</v>
      </c>
      <c r="P1158" s="825">
        <v>0</v>
      </c>
      <c r="Q1158" s="827"/>
      <c r="R1158" s="822">
        <v>3</v>
      </c>
      <c r="S1158" s="827">
        <v>0.42857142857142855</v>
      </c>
      <c r="T1158" s="826">
        <v>3</v>
      </c>
      <c r="U1158" s="828">
        <v>0.54545454545454541</v>
      </c>
    </row>
    <row r="1159" spans="1:21" ht="14.45" customHeight="1" x14ac:dyDescent="0.2">
      <c r="A1159" s="821">
        <v>7</v>
      </c>
      <c r="B1159" s="822" t="s">
        <v>2407</v>
      </c>
      <c r="C1159" s="822" t="s">
        <v>2413</v>
      </c>
      <c r="D1159" s="823" t="s">
        <v>3782</v>
      </c>
      <c r="E1159" s="824" t="s">
        <v>2439</v>
      </c>
      <c r="F1159" s="822" t="s">
        <v>2408</v>
      </c>
      <c r="G1159" s="822" t="s">
        <v>3092</v>
      </c>
      <c r="H1159" s="822" t="s">
        <v>329</v>
      </c>
      <c r="I1159" s="822" t="s">
        <v>3093</v>
      </c>
      <c r="J1159" s="822" t="s">
        <v>3094</v>
      </c>
      <c r="K1159" s="822" t="s">
        <v>3095</v>
      </c>
      <c r="L1159" s="825">
        <v>552.64</v>
      </c>
      <c r="M1159" s="825">
        <v>3315.84</v>
      </c>
      <c r="N1159" s="822">
        <v>6</v>
      </c>
      <c r="O1159" s="826">
        <v>2</v>
      </c>
      <c r="P1159" s="825">
        <v>3315.84</v>
      </c>
      <c r="Q1159" s="827">
        <v>1</v>
      </c>
      <c r="R1159" s="822">
        <v>6</v>
      </c>
      <c r="S1159" s="827">
        <v>1</v>
      </c>
      <c r="T1159" s="826">
        <v>2</v>
      </c>
      <c r="U1159" s="828">
        <v>1</v>
      </c>
    </row>
    <row r="1160" spans="1:21" ht="14.45" customHeight="1" x14ac:dyDescent="0.2">
      <c r="A1160" s="821">
        <v>7</v>
      </c>
      <c r="B1160" s="822" t="s">
        <v>2407</v>
      </c>
      <c r="C1160" s="822" t="s">
        <v>2413</v>
      </c>
      <c r="D1160" s="823" t="s">
        <v>3782</v>
      </c>
      <c r="E1160" s="824" t="s">
        <v>2439</v>
      </c>
      <c r="F1160" s="822" t="s">
        <v>2408</v>
      </c>
      <c r="G1160" s="822" t="s">
        <v>3092</v>
      </c>
      <c r="H1160" s="822" t="s">
        <v>329</v>
      </c>
      <c r="I1160" s="822" t="s">
        <v>3096</v>
      </c>
      <c r="J1160" s="822" t="s">
        <v>3094</v>
      </c>
      <c r="K1160" s="822" t="s">
        <v>3097</v>
      </c>
      <c r="L1160" s="825">
        <v>1019.46</v>
      </c>
      <c r="M1160" s="825">
        <v>12233.52</v>
      </c>
      <c r="N1160" s="822">
        <v>12</v>
      </c>
      <c r="O1160" s="826">
        <v>5</v>
      </c>
      <c r="P1160" s="825">
        <v>10194.6</v>
      </c>
      <c r="Q1160" s="827">
        <v>0.83333333333333337</v>
      </c>
      <c r="R1160" s="822">
        <v>10</v>
      </c>
      <c r="S1160" s="827">
        <v>0.83333333333333337</v>
      </c>
      <c r="T1160" s="826">
        <v>4</v>
      </c>
      <c r="U1160" s="828">
        <v>0.8</v>
      </c>
    </row>
    <row r="1161" spans="1:21" ht="14.45" customHeight="1" x14ac:dyDescent="0.2">
      <c r="A1161" s="821">
        <v>7</v>
      </c>
      <c r="B1161" s="822" t="s">
        <v>2407</v>
      </c>
      <c r="C1161" s="822" t="s">
        <v>2413</v>
      </c>
      <c r="D1161" s="823" t="s">
        <v>3782</v>
      </c>
      <c r="E1161" s="824" t="s">
        <v>2439</v>
      </c>
      <c r="F1161" s="822" t="s">
        <v>2408</v>
      </c>
      <c r="G1161" s="822" t="s">
        <v>3092</v>
      </c>
      <c r="H1161" s="822" t="s">
        <v>329</v>
      </c>
      <c r="I1161" s="822" t="s">
        <v>3098</v>
      </c>
      <c r="J1161" s="822" t="s">
        <v>3094</v>
      </c>
      <c r="K1161" s="822" t="s">
        <v>3099</v>
      </c>
      <c r="L1161" s="825">
        <v>2038.93</v>
      </c>
      <c r="M1161" s="825">
        <v>20389.3</v>
      </c>
      <c r="N1161" s="822">
        <v>10</v>
      </c>
      <c r="O1161" s="826">
        <v>4</v>
      </c>
      <c r="P1161" s="825">
        <v>16311.439999999999</v>
      </c>
      <c r="Q1161" s="827">
        <v>0.79999999999999993</v>
      </c>
      <c r="R1161" s="822">
        <v>8</v>
      </c>
      <c r="S1161" s="827">
        <v>0.8</v>
      </c>
      <c r="T1161" s="826">
        <v>3</v>
      </c>
      <c r="U1161" s="828">
        <v>0.75</v>
      </c>
    </row>
    <row r="1162" spans="1:21" ht="14.45" customHeight="1" x14ac:dyDescent="0.2">
      <c r="A1162" s="821">
        <v>7</v>
      </c>
      <c r="B1162" s="822" t="s">
        <v>2407</v>
      </c>
      <c r="C1162" s="822" t="s">
        <v>2413</v>
      </c>
      <c r="D1162" s="823" t="s">
        <v>3782</v>
      </c>
      <c r="E1162" s="824" t="s">
        <v>2439</v>
      </c>
      <c r="F1162" s="822" t="s">
        <v>2408</v>
      </c>
      <c r="G1162" s="822" t="s">
        <v>2582</v>
      </c>
      <c r="H1162" s="822" t="s">
        <v>329</v>
      </c>
      <c r="I1162" s="822" t="s">
        <v>2583</v>
      </c>
      <c r="J1162" s="822" t="s">
        <v>2584</v>
      </c>
      <c r="K1162" s="822" t="s">
        <v>2585</v>
      </c>
      <c r="L1162" s="825">
        <v>45.89</v>
      </c>
      <c r="M1162" s="825">
        <v>45.89</v>
      </c>
      <c r="N1162" s="822">
        <v>1</v>
      </c>
      <c r="O1162" s="826">
        <v>0.5</v>
      </c>
      <c r="P1162" s="825">
        <v>45.89</v>
      </c>
      <c r="Q1162" s="827">
        <v>1</v>
      </c>
      <c r="R1162" s="822">
        <v>1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7</v>
      </c>
      <c r="B1163" s="822" t="s">
        <v>2407</v>
      </c>
      <c r="C1163" s="822" t="s">
        <v>2413</v>
      </c>
      <c r="D1163" s="823" t="s">
        <v>3782</v>
      </c>
      <c r="E1163" s="824" t="s">
        <v>2439</v>
      </c>
      <c r="F1163" s="822" t="s">
        <v>2408</v>
      </c>
      <c r="G1163" s="822" t="s">
        <v>3102</v>
      </c>
      <c r="H1163" s="822" t="s">
        <v>329</v>
      </c>
      <c r="I1163" s="822" t="s">
        <v>3106</v>
      </c>
      <c r="J1163" s="822" t="s">
        <v>3107</v>
      </c>
      <c r="K1163" s="822" t="s">
        <v>3108</v>
      </c>
      <c r="L1163" s="825">
        <v>74.64</v>
      </c>
      <c r="M1163" s="825">
        <v>223.92000000000002</v>
      </c>
      <c r="N1163" s="822">
        <v>3</v>
      </c>
      <c r="O1163" s="826">
        <v>0.5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7</v>
      </c>
      <c r="B1164" s="822" t="s">
        <v>2407</v>
      </c>
      <c r="C1164" s="822" t="s">
        <v>2413</v>
      </c>
      <c r="D1164" s="823" t="s">
        <v>3782</v>
      </c>
      <c r="E1164" s="824" t="s">
        <v>2439</v>
      </c>
      <c r="F1164" s="822" t="s">
        <v>2408</v>
      </c>
      <c r="G1164" s="822" t="s">
        <v>3109</v>
      </c>
      <c r="H1164" s="822" t="s">
        <v>329</v>
      </c>
      <c r="I1164" s="822" t="s">
        <v>3281</v>
      </c>
      <c r="J1164" s="822" t="s">
        <v>1205</v>
      </c>
      <c r="K1164" s="822" t="s">
        <v>2945</v>
      </c>
      <c r="L1164" s="825">
        <v>38.590000000000003</v>
      </c>
      <c r="M1164" s="825">
        <v>154.36000000000001</v>
      </c>
      <c r="N1164" s="822">
        <v>4</v>
      </c>
      <c r="O1164" s="826">
        <v>1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7</v>
      </c>
      <c r="B1165" s="822" t="s">
        <v>2407</v>
      </c>
      <c r="C1165" s="822" t="s">
        <v>2413</v>
      </c>
      <c r="D1165" s="823" t="s">
        <v>3782</v>
      </c>
      <c r="E1165" s="824" t="s">
        <v>2439</v>
      </c>
      <c r="F1165" s="822" t="s">
        <v>2408</v>
      </c>
      <c r="G1165" s="822" t="s">
        <v>3116</v>
      </c>
      <c r="H1165" s="822" t="s">
        <v>329</v>
      </c>
      <c r="I1165" s="822" t="s">
        <v>3117</v>
      </c>
      <c r="J1165" s="822" t="s">
        <v>3118</v>
      </c>
      <c r="K1165" s="822" t="s">
        <v>3119</v>
      </c>
      <c r="L1165" s="825">
        <v>1561.8</v>
      </c>
      <c r="M1165" s="825">
        <v>7809</v>
      </c>
      <c r="N1165" s="822">
        <v>5</v>
      </c>
      <c r="O1165" s="826">
        <v>3</v>
      </c>
      <c r="P1165" s="825">
        <v>4685.3999999999996</v>
      </c>
      <c r="Q1165" s="827">
        <v>0.6</v>
      </c>
      <c r="R1165" s="822">
        <v>3</v>
      </c>
      <c r="S1165" s="827">
        <v>0.6</v>
      </c>
      <c r="T1165" s="826">
        <v>2</v>
      </c>
      <c r="U1165" s="828">
        <v>0.66666666666666663</v>
      </c>
    </row>
    <row r="1166" spans="1:21" ht="14.45" customHeight="1" x14ac:dyDescent="0.2">
      <c r="A1166" s="821">
        <v>7</v>
      </c>
      <c r="B1166" s="822" t="s">
        <v>2407</v>
      </c>
      <c r="C1166" s="822" t="s">
        <v>2413</v>
      </c>
      <c r="D1166" s="823" t="s">
        <v>3782</v>
      </c>
      <c r="E1166" s="824" t="s">
        <v>2439</v>
      </c>
      <c r="F1166" s="822" t="s">
        <v>2408</v>
      </c>
      <c r="G1166" s="822" t="s">
        <v>3442</v>
      </c>
      <c r="H1166" s="822" t="s">
        <v>673</v>
      </c>
      <c r="I1166" s="822" t="s">
        <v>3443</v>
      </c>
      <c r="J1166" s="822" t="s">
        <v>3444</v>
      </c>
      <c r="K1166" s="822" t="s">
        <v>1577</v>
      </c>
      <c r="L1166" s="825">
        <v>176.32</v>
      </c>
      <c r="M1166" s="825">
        <v>176.32</v>
      </c>
      <c r="N1166" s="822">
        <v>1</v>
      </c>
      <c r="O1166" s="826">
        <v>1</v>
      </c>
      <c r="P1166" s="825">
        <v>176.32</v>
      </c>
      <c r="Q1166" s="827">
        <v>1</v>
      </c>
      <c r="R1166" s="822">
        <v>1</v>
      </c>
      <c r="S1166" s="827">
        <v>1</v>
      </c>
      <c r="T1166" s="826">
        <v>1</v>
      </c>
      <c r="U1166" s="828">
        <v>1</v>
      </c>
    </row>
    <row r="1167" spans="1:21" ht="14.45" customHeight="1" x14ac:dyDescent="0.2">
      <c r="A1167" s="821">
        <v>7</v>
      </c>
      <c r="B1167" s="822" t="s">
        <v>2407</v>
      </c>
      <c r="C1167" s="822" t="s">
        <v>2413</v>
      </c>
      <c r="D1167" s="823" t="s">
        <v>3782</v>
      </c>
      <c r="E1167" s="824" t="s">
        <v>2439</v>
      </c>
      <c r="F1167" s="822" t="s">
        <v>2408</v>
      </c>
      <c r="G1167" s="822" t="s">
        <v>3636</v>
      </c>
      <c r="H1167" s="822" t="s">
        <v>673</v>
      </c>
      <c r="I1167" s="822" t="s">
        <v>3637</v>
      </c>
      <c r="J1167" s="822" t="s">
        <v>3638</v>
      </c>
      <c r="K1167" s="822" t="s">
        <v>3639</v>
      </c>
      <c r="L1167" s="825">
        <v>39.549999999999997</v>
      </c>
      <c r="M1167" s="825">
        <v>39.549999999999997</v>
      </c>
      <c r="N1167" s="822">
        <v>1</v>
      </c>
      <c r="O1167" s="826">
        <v>0.5</v>
      </c>
      <c r="P1167" s="825">
        <v>39.549999999999997</v>
      </c>
      <c r="Q1167" s="827">
        <v>1</v>
      </c>
      <c r="R1167" s="822">
        <v>1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7</v>
      </c>
      <c r="B1168" s="822" t="s">
        <v>2407</v>
      </c>
      <c r="C1168" s="822" t="s">
        <v>2413</v>
      </c>
      <c r="D1168" s="823" t="s">
        <v>3782</v>
      </c>
      <c r="E1168" s="824" t="s">
        <v>2439</v>
      </c>
      <c r="F1168" s="822" t="s">
        <v>2408</v>
      </c>
      <c r="G1168" s="822" t="s">
        <v>3640</v>
      </c>
      <c r="H1168" s="822" t="s">
        <v>329</v>
      </c>
      <c r="I1168" s="822" t="s">
        <v>3641</v>
      </c>
      <c r="J1168" s="822" t="s">
        <v>3642</v>
      </c>
      <c r="K1168" s="822" t="s">
        <v>3643</v>
      </c>
      <c r="L1168" s="825">
        <v>0</v>
      </c>
      <c r="M1168" s="825">
        <v>0</v>
      </c>
      <c r="N1168" s="822">
        <v>1</v>
      </c>
      <c r="O1168" s="826">
        <v>1</v>
      </c>
      <c r="P1168" s="825">
        <v>0</v>
      </c>
      <c r="Q1168" s="827"/>
      <c r="R1168" s="822">
        <v>1</v>
      </c>
      <c r="S1168" s="827">
        <v>1</v>
      </c>
      <c r="T1168" s="826">
        <v>1</v>
      </c>
      <c r="U1168" s="828">
        <v>1</v>
      </c>
    </row>
    <row r="1169" spans="1:21" ht="14.45" customHeight="1" x14ac:dyDescent="0.2">
      <c r="A1169" s="821">
        <v>7</v>
      </c>
      <c r="B1169" s="822" t="s">
        <v>2407</v>
      </c>
      <c r="C1169" s="822" t="s">
        <v>2413</v>
      </c>
      <c r="D1169" s="823" t="s">
        <v>3782</v>
      </c>
      <c r="E1169" s="824" t="s">
        <v>2439</v>
      </c>
      <c r="F1169" s="822" t="s">
        <v>2408</v>
      </c>
      <c r="G1169" s="822" t="s">
        <v>2604</v>
      </c>
      <c r="H1169" s="822" t="s">
        <v>673</v>
      </c>
      <c r="I1169" s="822" t="s">
        <v>2309</v>
      </c>
      <c r="J1169" s="822" t="s">
        <v>2310</v>
      </c>
      <c r="K1169" s="822" t="s">
        <v>2311</v>
      </c>
      <c r="L1169" s="825">
        <v>70.48</v>
      </c>
      <c r="M1169" s="825">
        <v>563.84</v>
      </c>
      <c r="N1169" s="822">
        <v>8</v>
      </c>
      <c r="O1169" s="826">
        <v>3</v>
      </c>
      <c r="P1169" s="825">
        <v>422.88</v>
      </c>
      <c r="Q1169" s="827">
        <v>0.75</v>
      </c>
      <c r="R1169" s="822">
        <v>6</v>
      </c>
      <c r="S1169" s="827">
        <v>0.75</v>
      </c>
      <c r="T1169" s="826">
        <v>1.5</v>
      </c>
      <c r="U1169" s="828">
        <v>0.5</v>
      </c>
    </row>
    <row r="1170" spans="1:21" ht="14.45" customHeight="1" x14ac:dyDescent="0.2">
      <c r="A1170" s="821">
        <v>7</v>
      </c>
      <c r="B1170" s="822" t="s">
        <v>2407</v>
      </c>
      <c r="C1170" s="822" t="s">
        <v>2413</v>
      </c>
      <c r="D1170" s="823" t="s">
        <v>3782</v>
      </c>
      <c r="E1170" s="824" t="s">
        <v>2439</v>
      </c>
      <c r="F1170" s="822" t="s">
        <v>2408</v>
      </c>
      <c r="G1170" s="822" t="s">
        <v>2604</v>
      </c>
      <c r="H1170" s="822" t="s">
        <v>673</v>
      </c>
      <c r="I1170" s="822" t="s">
        <v>2605</v>
      </c>
      <c r="J1170" s="822" t="s">
        <v>2310</v>
      </c>
      <c r="K1170" s="822" t="s">
        <v>2606</v>
      </c>
      <c r="L1170" s="825">
        <v>140.96</v>
      </c>
      <c r="M1170" s="825">
        <v>845.76</v>
      </c>
      <c r="N1170" s="822">
        <v>6</v>
      </c>
      <c r="O1170" s="826">
        <v>3</v>
      </c>
      <c r="P1170" s="825">
        <v>422.88</v>
      </c>
      <c r="Q1170" s="827">
        <v>0.5</v>
      </c>
      <c r="R1170" s="822">
        <v>3</v>
      </c>
      <c r="S1170" s="827">
        <v>0.5</v>
      </c>
      <c r="T1170" s="826">
        <v>1.5</v>
      </c>
      <c r="U1170" s="828">
        <v>0.5</v>
      </c>
    </row>
    <row r="1171" spans="1:21" ht="14.45" customHeight="1" x14ac:dyDescent="0.2">
      <c r="A1171" s="821">
        <v>7</v>
      </c>
      <c r="B1171" s="822" t="s">
        <v>2407</v>
      </c>
      <c r="C1171" s="822" t="s">
        <v>2413</v>
      </c>
      <c r="D1171" s="823" t="s">
        <v>3782</v>
      </c>
      <c r="E1171" s="824" t="s">
        <v>2439</v>
      </c>
      <c r="F1171" s="822" t="s">
        <v>2408</v>
      </c>
      <c r="G1171" s="822" t="s">
        <v>2867</v>
      </c>
      <c r="H1171" s="822" t="s">
        <v>329</v>
      </c>
      <c r="I1171" s="822" t="s">
        <v>2868</v>
      </c>
      <c r="J1171" s="822" t="s">
        <v>846</v>
      </c>
      <c r="K1171" s="822" t="s">
        <v>2869</v>
      </c>
      <c r="L1171" s="825">
        <v>53.57</v>
      </c>
      <c r="M1171" s="825">
        <v>53.57</v>
      </c>
      <c r="N1171" s="822">
        <v>1</v>
      </c>
      <c r="O1171" s="826">
        <v>1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7</v>
      </c>
      <c r="B1172" s="822" t="s">
        <v>2407</v>
      </c>
      <c r="C1172" s="822" t="s">
        <v>2413</v>
      </c>
      <c r="D1172" s="823" t="s">
        <v>3782</v>
      </c>
      <c r="E1172" s="824" t="s">
        <v>2439</v>
      </c>
      <c r="F1172" s="822" t="s">
        <v>2408</v>
      </c>
      <c r="G1172" s="822" t="s">
        <v>3127</v>
      </c>
      <c r="H1172" s="822" t="s">
        <v>329</v>
      </c>
      <c r="I1172" s="822" t="s">
        <v>3336</v>
      </c>
      <c r="J1172" s="822" t="s">
        <v>3337</v>
      </c>
      <c r="K1172" s="822" t="s">
        <v>3338</v>
      </c>
      <c r="L1172" s="825">
        <v>127</v>
      </c>
      <c r="M1172" s="825">
        <v>762</v>
      </c>
      <c r="N1172" s="822">
        <v>6</v>
      </c>
      <c r="O1172" s="826">
        <v>1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7</v>
      </c>
      <c r="B1173" s="822" t="s">
        <v>2407</v>
      </c>
      <c r="C1173" s="822" t="s">
        <v>2413</v>
      </c>
      <c r="D1173" s="823" t="s">
        <v>3782</v>
      </c>
      <c r="E1173" s="824" t="s">
        <v>2439</v>
      </c>
      <c r="F1173" s="822" t="s">
        <v>2408</v>
      </c>
      <c r="G1173" s="822" t="s">
        <v>3127</v>
      </c>
      <c r="H1173" s="822" t="s">
        <v>329</v>
      </c>
      <c r="I1173" s="822" t="s">
        <v>3359</v>
      </c>
      <c r="J1173" s="822" t="s">
        <v>3337</v>
      </c>
      <c r="K1173" s="822" t="s">
        <v>2281</v>
      </c>
      <c r="L1173" s="825">
        <v>389.92</v>
      </c>
      <c r="M1173" s="825">
        <v>1169.76</v>
      </c>
      <c r="N1173" s="822">
        <v>3</v>
      </c>
      <c r="O1173" s="826">
        <v>1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7</v>
      </c>
      <c r="B1174" s="822" t="s">
        <v>2407</v>
      </c>
      <c r="C1174" s="822" t="s">
        <v>2413</v>
      </c>
      <c r="D1174" s="823" t="s">
        <v>3782</v>
      </c>
      <c r="E1174" s="824" t="s">
        <v>2439</v>
      </c>
      <c r="F1174" s="822" t="s">
        <v>2408</v>
      </c>
      <c r="G1174" s="822" t="s">
        <v>3127</v>
      </c>
      <c r="H1174" s="822" t="s">
        <v>329</v>
      </c>
      <c r="I1174" s="822" t="s">
        <v>3128</v>
      </c>
      <c r="J1174" s="822" t="s">
        <v>3129</v>
      </c>
      <c r="K1174" s="822" t="s">
        <v>780</v>
      </c>
      <c r="L1174" s="825">
        <v>208.18</v>
      </c>
      <c r="M1174" s="825">
        <v>832.72</v>
      </c>
      <c r="N1174" s="822">
        <v>4</v>
      </c>
      <c r="O1174" s="826">
        <v>2</v>
      </c>
      <c r="P1174" s="825">
        <v>832.72</v>
      </c>
      <c r="Q1174" s="827">
        <v>1</v>
      </c>
      <c r="R1174" s="822">
        <v>4</v>
      </c>
      <c r="S1174" s="827">
        <v>1</v>
      </c>
      <c r="T1174" s="826">
        <v>2</v>
      </c>
      <c r="U1174" s="828">
        <v>1</v>
      </c>
    </row>
    <row r="1175" spans="1:21" ht="14.45" customHeight="1" x14ac:dyDescent="0.2">
      <c r="A1175" s="821">
        <v>7</v>
      </c>
      <c r="B1175" s="822" t="s">
        <v>2407</v>
      </c>
      <c r="C1175" s="822" t="s">
        <v>2413</v>
      </c>
      <c r="D1175" s="823" t="s">
        <v>3782</v>
      </c>
      <c r="E1175" s="824" t="s">
        <v>2439</v>
      </c>
      <c r="F1175" s="822" t="s">
        <v>2408</v>
      </c>
      <c r="G1175" s="822" t="s">
        <v>3127</v>
      </c>
      <c r="H1175" s="822" t="s">
        <v>329</v>
      </c>
      <c r="I1175" s="822" t="s">
        <v>3361</v>
      </c>
      <c r="J1175" s="822" t="s">
        <v>3129</v>
      </c>
      <c r="K1175" s="822" t="s">
        <v>1583</v>
      </c>
      <c r="L1175" s="825">
        <v>383.18</v>
      </c>
      <c r="M1175" s="825">
        <v>1149.54</v>
      </c>
      <c r="N1175" s="822">
        <v>3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7</v>
      </c>
      <c r="B1176" s="822" t="s">
        <v>2407</v>
      </c>
      <c r="C1176" s="822" t="s">
        <v>2413</v>
      </c>
      <c r="D1176" s="823" t="s">
        <v>3782</v>
      </c>
      <c r="E1176" s="824" t="s">
        <v>2439</v>
      </c>
      <c r="F1176" s="822" t="s">
        <v>2408</v>
      </c>
      <c r="G1176" s="822" t="s">
        <v>3127</v>
      </c>
      <c r="H1176" s="822" t="s">
        <v>329</v>
      </c>
      <c r="I1176" s="822" t="s">
        <v>3339</v>
      </c>
      <c r="J1176" s="822" t="s">
        <v>3337</v>
      </c>
      <c r="K1176" s="822" t="s">
        <v>3340</v>
      </c>
      <c r="L1176" s="825">
        <v>233.95</v>
      </c>
      <c r="M1176" s="825">
        <v>4211.0999999999995</v>
      </c>
      <c r="N1176" s="822">
        <v>18</v>
      </c>
      <c r="O1176" s="826">
        <v>2</v>
      </c>
      <c r="P1176" s="825">
        <v>4211.0999999999995</v>
      </c>
      <c r="Q1176" s="827">
        <v>1</v>
      </c>
      <c r="R1176" s="822">
        <v>18</v>
      </c>
      <c r="S1176" s="827">
        <v>1</v>
      </c>
      <c r="T1176" s="826">
        <v>2</v>
      </c>
      <c r="U1176" s="828">
        <v>1</v>
      </c>
    </row>
    <row r="1177" spans="1:21" ht="14.45" customHeight="1" x14ac:dyDescent="0.2">
      <c r="A1177" s="821">
        <v>7</v>
      </c>
      <c r="B1177" s="822" t="s">
        <v>2407</v>
      </c>
      <c r="C1177" s="822" t="s">
        <v>2413</v>
      </c>
      <c r="D1177" s="823" t="s">
        <v>3782</v>
      </c>
      <c r="E1177" s="824" t="s">
        <v>2439</v>
      </c>
      <c r="F1177" s="822" t="s">
        <v>2408</v>
      </c>
      <c r="G1177" s="822" t="s">
        <v>3130</v>
      </c>
      <c r="H1177" s="822" t="s">
        <v>329</v>
      </c>
      <c r="I1177" s="822" t="s">
        <v>3131</v>
      </c>
      <c r="J1177" s="822" t="s">
        <v>904</v>
      </c>
      <c r="K1177" s="822" t="s">
        <v>3132</v>
      </c>
      <c r="L1177" s="825">
        <v>134.47999999999999</v>
      </c>
      <c r="M1177" s="825">
        <v>134.47999999999999</v>
      </c>
      <c r="N1177" s="822">
        <v>1</v>
      </c>
      <c r="O1177" s="826">
        <v>1</v>
      </c>
      <c r="P1177" s="825">
        <v>134.47999999999999</v>
      </c>
      <c r="Q1177" s="827">
        <v>1</v>
      </c>
      <c r="R1177" s="822">
        <v>1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7</v>
      </c>
      <c r="B1178" s="822" t="s">
        <v>2407</v>
      </c>
      <c r="C1178" s="822" t="s">
        <v>2413</v>
      </c>
      <c r="D1178" s="823" t="s">
        <v>3782</v>
      </c>
      <c r="E1178" s="824" t="s">
        <v>2439</v>
      </c>
      <c r="F1178" s="822" t="s">
        <v>2408</v>
      </c>
      <c r="G1178" s="822" t="s">
        <v>3130</v>
      </c>
      <c r="H1178" s="822" t="s">
        <v>329</v>
      </c>
      <c r="I1178" s="822" t="s">
        <v>3131</v>
      </c>
      <c r="J1178" s="822" t="s">
        <v>904</v>
      </c>
      <c r="K1178" s="822" t="s">
        <v>3132</v>
      </c>
      <c r="L1178" s="825">
        <v>88.07</v>
      </c>
      <c r="M1178" s="825">
        <v>792.62999999999988</v>
      </c>
      <c r="N1178" s="822">
        <v>9</v>
      </c>
      <c r="O1178" s="826">
        <v>4.5</v>
      </c>
      <c r="P1178" s="825">
        <v>264.20999999999998</v>
      </c>
      <c r="Q1178" s="827">
        <v>0.33333333333333337</v>
      </c>
      <c r="R1178" s="822">
        <v>3</v>
      </c>
      <c r="S1178" s="827">
        <v>0.33333333333333331</v>
      </c>
      <c r="T1178" s="826">
        <v>1.5</v>
      </c>
      <c r="U1178" s="828">
        <v>0.33333333333333331</v>
      </c>
    </row>
    <row r="1179" spans="1:21" ht="14.45" customHeight="1" x14ac:dyDescent="0.2">
      <c r="A1179" s="821">
        <v>7</v>
      </c>
      <c r="B1179" s="822" t="s">
        <v>2407</v>
      </c>
      <c r="C1179" s="822" t="s">
        <v>2413</v>
      </c>
      <c r="D1179" s="823" t="s">
        <v>3782</v>
      </c>
      <c r="E1179" s="824" t="s">
        <v>2439</v>
      </c>
      <c r="F1179" s="822" t="s">
        <v>2408</v>
      </c>
      <c r="G1179" s="822" t="s">
        <v>3282</v>
      </c>
      <c r="H1179" s="822" t="s">
        <v>329</v>
      </c>
      <c r="I1179" s="822" t="s">
        <v>3283</v>
      </c>
      <c r="J1179" s="822" t="s">
        <v>3284</v>
      </c>
      <c r="K1179" s="822" t="s">
        <v>3285</v>
      </c>
      <c r="L1179" s="825">
        <v>113.93</v>
      </c>
      <c r="M1179" s="825">
        <v>455.72</v>
      </c>
      <c r="N1179" s="822">
        <v>4</v>
      </c>
      <c r="O1179" s="826">
        <v>2</v>
      </c>
      <c r="P1179" s="825">
        <v>455.72</v>
      </c>
      <c r="Q1179" s="827">
        <v>1</v>
      </c>
      <c r="R1179" s="822">
        <v>4</v>
      </c>
      <c r="S1179" s="827">
        <v>1</v>
      </c>
      <c r="T1179" s="826">
        <v>2</v>
      </c>
      <c r="U1179" s="828">
        <v>1</v>
      </c>
    </row>
    <row r="1180" spans="1:21" ht="14.45" customHeight="1" x14ac:dyDescent="0.2">
      <c r="A1180" s="821">
        <v>7</v>
      </c>
      <c r="B1180" s="822" t="s">
        <v>2407</v>
      </c>
      <c r="C1180" s="822" t="s">
        <v>2413</v>
      </c>
      <c r="D1180" s="823" t="s">
        <v>3782</v>
      </c>
      <c r="E1180" s="824" t="s">
        <v>2439</v>
      </c>
      <c r="F1180" s="822" t="s">
        <v>2408</v>
      </c>
      <c r="G1180" s="822" t="s">
        <v>2506</v>
      </c>
      <c r="H1180" s="822" t="s">
        <v>329</v>
      </c>
      <c r="I1180" s="822" t="s">
        <v>2752</v>
      </c>
      <c r="J1180" s="822" t="s">
        <v>2753</v>
      </c>
      <c r="K1180" s="822" t="s">
        <v>803</v>
      </c>
      <c r="L1180" s="825">
        <v>35.25</v>
      </c>
      <c r="M1180" s="825">
        <v>35.25</v>
      </c>
      <c r="N1180" s="822">
        <v>1</v>
      </c>
      <c r="O1180" s="826">
        <v>1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7</v>
      </c>
      <c r="B1181" s="822" t="s">
        <v>2407</v>
      </c>
      <c r="C1181" s="822" t="s">
        <v>2413</v>
      </c>
      <c r="D1181" s="823" t="s">
        <v>3782</v>
      </c>
      <c r="E1181" s="824" t="s">
        <v>2439</v>
      </c>
      <c r="F1181" s="822" t="s">
        <v>2408</v>
      </c>
      <c r="G1181" s="822" t="s">
        <v>2506</v>
      </c>
      <c r="H1181" s="822" t="s">
        <v>329</v>
      </c>
      <c r="I1181" s="822" t="s">
        <v>2836</v>
      </c>
      <c r="J1181" s="822" t="s">
        <v>2753</v>
      </c>
      <c r="K1181" s="822" t="s">
        <v>2837</v>
      </c>
      <c r="L1181" s="825">
        <v>35.25</v>
      </c>
      <c r="M1181" s="825">
        <v>70.5</v>
      </c>
      <c r="N1181" s="822">
        <v>2</v>
      </c>
      <c r="O1181" s="826">
        <v>0.5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7</v>
      </c>
      <c r="B1182" s="822" t="s">
        <v>2407</v>
      </c>
      <c r="C1182" s="822" t="s">
        <v>2413</v>
      </c>
      <c r="D1182" s="823" t="s">
        <v>3782</v>
      </c>
      <c r="E1182" s="824" t="s">
        <v>2439</v>
      </c>
      <c r="F1182" s="822" t="s">
        <v>2408</v>
      </c>
      <c r="G1182" s="822" t="s">
        <v>2506</v>
      </c>
      <c r="H1182" s="822" t="s">
        <v>329</v>
      </c>
      <c r="I1182" s="822" t="s">
        <v>3644</v>
      </c>
      <c r="J1182" s="822" t="s">
        <v>2753</v>
      </c>
      <c r="K1182" s="822" t="s">
        <v>803</v>
      </c>
      <c r="L1182" s="825">
        <v>35.25</v>
      </c>
      <c r="M1182" s="825">
        <v>70.5</v>
      </c>
      <c r="N1182" s="822">
        <v>2</v>
      </c>
      <c r="O1182" s="826">
        <v>1</v>
      </c>
      <c r="P1182" s="825">
        <v>70.5</v>
      </c>
      <c r="Q1182" s="827">
        <v>1</v>
      </c>
      <c r="R1182" s="822">
        <v>2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7</v>
      </c>
      <c r="B1183" s="822" t="s">
        <v>2407</v>
      </c>
      <c r="C1183" s="822" t="s">
        <v>2413</v>
      </c>
      <c r="D1183" s="823" t="s">
        <v>3782</v>
      </c>
      <c r="E1183" s="824" t="s">
        <v>2439</v>
      </c>
      <c r="F1183" s="822" t="s">
        <v>2408</v>
      </c>
      <c r="G1183" s="822" t="s">
        <v>2611</v>
      </c>
      <c r="H1183" s="822" t="s">
        <v>329</v>
      </c>
      <c r="I1183" s="822" t="s">
        <v>2888</v>
      </c>
      <c r="J1183" s="822" t="s">
        <v>2889</v>
      </c>
      <c r="K1183" s="822" t="s">
        <v>2890</v>
      </c>
      <c r="L1183" s="825">
        <v>97.76</v>
      </c>
      <c r="M1183" s="825">
        <v>97.76</v>
      </c>
      <c r="N1183" s="822">
        <v>1</v>
      </c>
      <c r="O1183" s="826">
        <v>0.5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7</v>
      </c>
      <c r="B1184" s="822" t="s">
        <v>2407</v>
      </c>
      <c r="C1184" s="822" t="s">
        <v>2413</v>
      </c>
      <c r="D1184" s="823" t="s">
        <v>3782</v>
      </c>
      <c r="E1184" s="824" t="s">
        <v>2439</v>
      </c>
      <c r="F1184" s="822" t="s">
        <v>2408</v>
      </c>
      <c r="G1184" s="822" t="s">
        <v>2611</v>
      </c>
      <c r="H1184" s="822" t="s">
        <v>329</v>
      </c>
      <c r="I1184" s="822" t="s">
        <v>2612</v>
      </c>
      <c r="J1184" s="822" t="s">
        <v>978</v>
      </c>
      <c r="K1184" s="822" t="s">
        <v>2613</v>
      </c>
      <c r="L1184" s="825">
        <v>185.26</v>
      </c>
      <c r="M1184" s="825">
        <v>370.52</v>
      </c>
      <c r="N1184" s="822">
        <v>2</v>
      </c>
      <c r="O1184" s="826">
        <v>2</v>
      </c>
      <c r="P1184" s="825">
        <v>185.26</v>
      </c>
      <c r="Q1184" s="827">
        <v>0.5</v>
      </c>
      <c r="R1184" s="822">
        <v>1</v>
      </c>
      <c r="S1184" s="827">
        <v>0.5</v>
      </c>
      <c r="T1184" s="826">
        <v>1</v>
      </c>
      <c r="U1184" s="828">
        <v>0.5</v>
      </c>
    </row>
    <row r="1185" spans="1:21" ht="14.45" customHeight="1" x14ac:dyDescent="0.2">
      <c r="A1185" s="821">
        <v>7</v>
      </c>
      <c r="B1185" s="822" t="s">
        <v>2407</v>
      </c>
      <c r="C1185" s="822" t="s">
        <v>2413</v>
      </c>
      <c r="D1185" s="823" t="s">
        <v>3782</v>
      </c>
      <c r="E1185" s="824" t="s">
        <v>2439</v>
      </c>
      <c r="F1185" s="822" t="s">
        <v>2408</v>
      </c>
      <c r="G1185" s="822" t="s">
        <v>2611</v>
      </c>
      <c r="H1185" s="822" t="s">
        <v>329</v>
      </c>
      <c r="I1185" s="822" t="s">
        <v>3645</v>
      </c>
      <c r="J1185" s="822" t="s">
        <v>3646</v>
      </c>
      <c r="K1185" s="822" t="s">
        <v>3647</v>
      </c>
      <c r="L1185" s="825">
        <v>0</v>
      </c>
      <c r="M1185" s="825">
        <v>0</v>
      </c>
      <c r="N1185" s="822">
        <v>2</v>
      </c>
      <c r="O1185" s="826">
        <v>2</v>
      </c>
      <c r="P1185" s="825">
        <v>0</v>
      </c>
      <c r="Q1185" s="827"/>
      <c r="R1185" s="822">
        <v>1</v>
      </c>
      <c r="S1185" s="827">
        <v>0.5</v>
      </c>
      <c r="T1185" s="826">
        <v>1</v>
      </c>
      <c r="U1185" s="828">
        <v>0.5</v>
      </c>
    </row>
    <row r="1186" spans="1:21" ht="14.45" customHeight="1" x14ac:dyDescent="0.2">
      <c r="A1186" s="821">
        <v>7</v>
      </c>
      <c r="B1186" s="822" t="s">
        <v>2407</v>
      </c>
      <c r="C1186" s="822" t="s">
        <v>2413</v>
      </c>
      <c r="D1186" s="823" t="s">
        <v>3782</v>
      </c>
      <c r="E1186" s="824" t="s">
        <v>2439</v>
      </c>
      <c r="F1186" s="822" t="s">
        <v>2408</v>
      </c>
      <c r="G1186" s="822" t="s">
        <v>2611</v>
      </c>
      <c r="H1186" s="822" t="s">
        <v>329</v>
      </c>
      <c r="I1186" s="822" t="s">
        <v>3453</v>
      </c>
      <c r="J1186" s="822" t="s">
        <v>3009</v>
      </c>
      <c r="K1186" s="822" t="s">
        <v>2890</v>
      </c>
      <c r="L1186" s="825">
        <v>205.84</v>
      </c>
      <c r="M1186" s="825">
        <v>205.84</v>
      </c>
      <c r="N1186" s="822">
        <v>1</v>
      </c>
      <c r="O1186" s="826">
        <v>1</v>
      </c>
      <c r="P1186" s="825">
        <v>205.84</v>
      </c>
      <c r="Q1186" s="827">
        <v>1</v>
      </c>
      <c r="R1186" s="822">
        <v>1</v>
      </c>
      <c r="S1186" s="827">
        <v>1</v>
      </c>
      <c r="T1186" s="826">
        <v>1</v>
      </c>
      <c r="U1186" s="828">
        <v>1</v>
      </c>
    </row>
    <row r="1187" spans="1:21" ht="14.45" customHeight="1" x14ac:dyDescent="0.2">
      <c r="A1187" s="821">
        <v>7</v>
      </c>
      <c r="B1187" s="822" t="s">
        <v>2407</v>
      </c>
      <c r="C1187" s="822" t="s">
        <v>2413</v>
      </c>
      <c r="D1187" s="823" t="s">
        <v>3782</v>
      </c>
      <c r="E1187" s="824" t="s">
        <v>2439</v>
      </c>
      <c r="F1187" s="822" t="s">
        <v>2408</v>
      </c>
      <c r="G1187" s="822" t="s">
        <v>3137</v>
      </c>
      <c r="H1187" s="822" t="s">
        <v>329</v>
      </c>
      <c r="I1187" s="822" t="s">
        <v>3138</v>
      </c>
      <c r="J1187" s="822" t="s">
        <v>3139</v>
      </c>
      <c r="K1187" s="822" t="s">
        <v>3140</v>
      </c>
      <c r="L1187" s="825">
        <v>2038.93</v>
      </c>
      <c r="M1187" s="825">
        <v>10194.65</v>
      </c>
      <c r="N1187" s="822">
        <v>5</v>
      </c>
      <c r="O1187" s="826">
        <v>1</v>
      </c>
      <c r="P1187" s="825">
        <v>10194.65</v>
      </c>
      <c r="Q1187" s="827">
        <v>1</v>
      </c>
      <c r="R1187" s="822">
        <v>5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7</v>
      </c>
      <c r="B1188" s="822" t="s">
        <v>2407</v>
      </c>
      <c r="C1188" s="822" t="s">
        <v>2413</v>
      </c>
      <c r="D1188" s="823" t="s">
        <v>3782</v>
      </c>
      <c r="E1188" s="824" t="s">
        <v>2439</v>
      </c>
      <c r="F1188" s="822" t="s">
        <v>2408</v>
      </c>
      <c r="G1188" s="822" t="s">
        <v>3137</v>
      </c>
      <c r="H1188" s="822" t="s">
        <v>329</v>
      </c>
      <c r="I1188" s="822" t="s">
        <v>3141</v>
      </c>
      <c r="J1188" s="822" t="s">
        <v>3139</v>
      </c>
      <c r="K1188" s="822" t="s">
        <v>3142</v>
      </c>
      <c r="L1188" s="825">
        <v>552.64</v>
      </c>
      <c r="M1188" s="825">
        <v>6079.04</v>
      </c>
      <c r="N1188" s="822">
        <v>11</v>
      </c>
      <c r="O1188" s="826">
        <v>3</v>
      </c>
      <c r="P1188" s="825">
        <v>3315.84</v>
      </c>
      <c r="Q1188" s="827">
        <v>0.54545454545454553</v>
      </c>
      <c r="R1188" s="822">
        <v>6</v>
      </c>
      <c r="S1188" s="827">
        <v>0.54545454545454541</v>
      </c>
      <c r="T1188" s="826">
        <v>2</v>
      </c>
      <c r="U1188" s="828">
        <v>0.66666666666666663</v>
      </c>
    </row>
    <row r="1189" spans="1:21" ht="14.45" customHeight="1" x14ac:dyDescent="0.2">
      <c r="A1189" s="821">
        <v>7</v>
      </c>
      <c r="B1189" s="822" t="s">
        <v>2407</v>
      </c>
      <c r="C1189" s="822" t="s">
        <v>2413</v>
      </c>
      <c r="D1189" s="823" t="s">
        <v>3782</v>
      </c>
      <c r="E1189" s="824" t="s">
        <v>2439</v>
      </c>
      <c r="F1189" s="822" t="s">
        <v>2408</v>
      </c>
      <c r="G1189" s="822" t="s">
        <v>3137</v>
      </c>
      <c r="H1189" s="822" t="s">
        <v>329</v>
      </c>
      <c r="I1189" s="822" t="s">
        <v>3456</v>
      </c>
      <c r="J1189" s="822" t="s">
        <v>3455</v>
      </c>
      <c r="K1189" s="822" t="s">
        <v>3142</v>
      </c>
      <c r="L1189" s="825">
        <v>552.64</v>
      </c>
      <c r="M1189" s="825">
        <v>1657.92</v>
      </c>
      <c r="N1189" s="822">
        <v>3</v>
      </c>
      <c r="O1189" s="826">
        <v>1</v>
      </c>
      <c r="P1189" s="825">
        <v>1657.92</v>
      </c>
      <c r="Q1189" s="827">
        <v>1</v>
      </c>
      <c r="R1189" s="822">
        <v>3</v>
      </c>
      <c r="S1189" s="827">
        <v>1</v>
      </c>
      <c r="T1189" s="826">
        <v>1</v>
      </c>
      <c r="U1189" s="828">
        <v>1</v>
      </c>
    </row>
    <row r="1190" spans="1:21" ht="14.45" customHeight="1" x14ac:dyDescent="0.2">
      <c r="A1190" s="821">
        <v>7</v>
      </c>
      <c r="B1190" s="822" t="s">
        <v>2407</v>
      </c>
      <c r="C1190" s="822" t="s">
        <v>2413</v>
      </c>
      <c r="D1190" s="823" t="s">
        <v>3782</v>
      </c>
      <c r="E1190" s="824" t="s">
        <v>2439</v>
      </c>
      <c r="F1190" s="822" t="s">
        <v>2408</v>
      </c>
      <c r="G1190" s="822" t="s">
        <v>3137</v>
      </c>
      <c r="H1190" s="822" t="s">
        <v>673</v>
      </c>
      <c r="I1190" s="822" t="s">
        <v>3147</v>
      </c>
      <c r="J1190" s="822" t="s">
        <v>3148</v>
      </c>
      <c r="K1190" s="822" t="s">
        <v>3140</v>
      </c>
      <c r="L1190" s="825">
        <v>2038.93</v>
      </c>
      <c r="M1190" s="825">
        <v>53012.18</v>
      </c>
      <c r="N1190" s="822">
        <v>26</v>
      </c>
      <c r="O1190" s="826">
        <v>7</v>
      </c>
      <c r="P1190" s="825">
        <v>53012.18</v>
      </c>
      <c r="Q1190" s="827">
        <v>1</v>
      </c>
      <c r="R1190" s="822">
        <v>26</v>
      </c>
      <c r="S1190" s="827">
        <v>1</v>
      </c>
      <c r="T1190" s="826">
        <v>7</v>
      </c>
      <c r="U1190" s="828">
        <v>1</v>
      </c>
    </row>
    <row r="1191" spans="1:21" ht="14.45" customHeight="1" x14ac:dyDescent="0.2">
      <c r="A1191" s="821">
        <v>7</v>
      </c>
      <c r="B1191" s="822" t="s">
        <v>2407</v>
      </c>
      <c r="C1191" s="822" t="s">
        <v>2413</v>
      </c>
      <c r="D1191" s="823" t="s">
        <v>3782</v>
      </c>
      <c r="E1191" s="824" t="s">
        <v>2439</v>
      </c>
      <c r="F1191" s="822" t="s">
        <v>2408</v>
      </c>
      <c r="G1191" s="822" t="s">
        <v>3137</v>
      </c>
      <c r="H1191" s="822" t="s">
        <v>673</v>
      </c>
      <c r="I1191" s="822" t="s">
        <v>3149</v>
      </c>
      <c r="J1191" s="822" t="s">
        <v>3148</v>
      </c>
      <c r="K1191" s="822" t="s">
        <v>3144</v>
      </c>
      <c r="L1191" s="825">
        <v>355.79</v>
      </c>
      <c r="M1191" s="825">
        <v>4269.4800000000005</v>
      </c>
      <c r="N1191" s="822">
        <v>12</v>
      </c>
      <c r="O1191" s="826">
        <v>4</v>
      </c>
      <c r="P1191" s="825">
        <v>4269.4800000000005</v>
      </c>
      <c r="Q1191" s="827">
        <v>1</v>
      </c>
      <c r="R1191" s="822">
        <v>12</v>
      </c>
      <c r="S1191" s="827">
        <v>1</v>
      </c>
      <c r="T1191" s="826">
        <v>4</v>
      </c>
      <c r="U1191" s="828">
        <v>1</v>
      </c>
    </row>
    <row r="1192" spans="1:21" ht="14.45" customHeight="1" x14ac:dyDescent="0.2">
      <c r="A1192" s="821">
        <v>7</v>
      </c>
      <c r="B1192" s="822" t="s">
        <v>2407</v>
      </c>
      <c r="C1192" s="822" t="s">
        <v>2413</v>
      </c>
      <c r="D1192" s="823" t="s">
        <v>3782</v>
      </c>
      <c r="E1192" s="824" t="s">
        <v>2439</v>
      </c>
      <c r="F1192" s="822" t="s">
        <v>2408</v>
      </c>
      <c r="G1192" s="822" t="s">
        <v>3137</v>
      </c>
      <c r="H1192" s="822" t="s">
        <v>673</v>
      </c>
      <c r="I1192" s="822" t="s">
        <v>3150</v>
      </c>
      <c r="J1192" s="822" t="s">
        <v>3148</v>
      </c>
      <c r="K1192" s="822" t="s">
        <v>3142</v>
      </c>
      <c r="L1192" s="825">
        <v>552.64</v>
      </c>
      <c r="M1192" s="825">
        <v>18789.760000000002</v>
      </c>
      <c r="N1192" s="822">
        <v>34</v>
      </c>
      <c r="O1192" s="826">
        <v>10</v>
      </c>
      <c r="P1192" s="825">
        <v>18789.760000000002</v>
      </c>
      <c r="Q1192" s="827">
        <v>1</v>
      </c>
      <c r="R1192" s="822">
        <v>34</v>
      </c>
      <c r="S1192" s="827">
        <v>1</v>
      </c>
      <c r="T1192" s="826">
        <v>10</v>
      </c>
      <c r="U1192" s="828">
        <v>1</v>
      </c>
    </row>
    <row r="1193" spans="1:21" ht="14.45" customHeight="1" x14ac:dyDescent="0.2">
      <c r="A1193" s="821">
        <v>7</v>
      </c>
      <c r="B1193" s="822" t="s">
        <v>2407</v>
      </c>
      <c r="C1193" s="822" t="s">
        <v>2413</v>
      </c>
      <c r="D1193" s="823" t="s">
        <v>3782</v>
      </c>
      <c r="E1193" s="824" t="s">
        <v>2439</v>
      </c>
      <c r="F1193" s="822" t="s">
        <v>2408</v>
      </c>
      <c r="G1193" s="822" t="s">
        <v>3137</v>
      </c>
      <c r="H1193" s="822" t="s">
        <v>673</v>
      </c>
      <c r="I1193" s="822" t="s">
        <v>3151</v>
      </c>
      <c r="J1193" s="822" t="s">
        <v>3148</v>
      </c>
      <c r="K1193" s="822" t="s">
        <v>3146</v>
      </c>
      <c r="L1193" s="825">
        <v>1019.46</v>
      </c>
      <c r="M1193" s="825">
        <v>31603.260000000002</v>
      </c>
      <c r="N1193" s="822">
        <v>31</v>
      </c>
      <c r="O1193" s="826">
        <v>8</v>
      </c>
      <c r="P1193" s="825">
        <v>28544.880000000001</v>
      </c>
      <c r="Q1193" s="827">
        <v>0.90322580645161288</v>
      </c>
      <c r="R1193" s="822">
        <v>28</v>
      </c>
      <c r="S1193" s="827">
        <v>0.90322580645161288</v>
      </c>
      <c r="T1193" s="826">
        <v>7</v>
      </c>
      <c r="U1193" s="828">
        <v>0.875</v>
      </c>
    </row>
    <row r="1194" spans="1:21" ht="14.45" customHeight="1" x14ac:dyDescent="0.2">
      <c r="A1194" s="821">
        <v>7</v>
      </c>
      <c r="B1194" s="822" t="s">
        <v>2407</v>
      </c>
      <c r="C1194" s="822" t="s">
        <v>2413</v>
      </c>
      <c r="D1194" s="823" t="s">
        <v>3782</v>
      </c>
      <c r="E1194" s="824" t="s">
        <v>2439</v>
      </c>
      <c r="F1194" s="822" t="s">
        <v>2408</v>
      </c>
      <c r="G1194" s="822" t="s">
        <v>2473</v>
      </c>
      <c r="H1194" s="822" t="s">
        <v>673</v>
      </c>
      <c r="I1194" s="822" t="s">
        <v>2012</v>
      </c>
      <c r="J1194" s="822" t="s">
        <v>2008</v>
      </c>
      <c r="K1194" s="822" t="s">
        <v>2013</v>
      </c>
      <c r="L1194" s="825">
        <v>102.93</v>
      </c>
      <c r="M1194" s="825">
        <v>102.93</v>
      </c>
      <c r="N1194" s="822">
        <v>1</v>
      </c>
      <c r="O1194" s="826">
        <v>0.5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7</v>
      </c>
      <c r="B1195" s="822" t="s">
        <v>2407</v>
      </c>
      <c r="C1195" s="822" t="s">
        <v>2413</v>
      </c>
      <c r="D1195" s="823" t="s">
        <v>3782</v>
      </c>
      <c r="E1195" s="824" t="s">
        <v>2439</v>
      </c>
      <c r="F1195" s="822" t="s">
        <v>2408</v>
      </c>
      <c r="G1195" s="822" t="s">
        <v>3457</v>
      </c>
      <c r="H1195" s="822" t="s">
        <v>329</v>
      </c>
      <c r="I1195" s="822" t="s">
        <v>3560</v>
      </c>
      <c r="J1195" s="822" t="s">
        <v>1547</v>
      </c>
      <c r="K1195" s="822" t="s">
        <v>3561</v>
      </c>
      <c r="L1195" s="825">
        <v>0</v>
      </c>
      <c r="M1195" s="825">
        <v>0</v>
      </c>
      <c r="N1195" s="822">
        <v>1</v>
      </c>
      <c r="O1195" s="826">
        <v>1</v>
      </c>
      <c r="P1195" s="825">
        <v>0</v>
      </c>
      <c r="Q1195" s="827"/>
      <c r="R1195" s="822">
        <v>1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7</v>
      </c>
      <c r="B1196" s="822" t="s">
        <v>2407</v>
      </c>
      <c r="C1196" s="822" t="s">
        <v>2413</v>
      </c>
      <c r="D1196" s="823" t="s">
        <v>3782</v>
      </c>
      <c r="E1196" s="824" t="s">
        <v>2439</v>
      </c>
      <c r="F1196" s="822" t="s">
        <v>2408</v>
      </c>
      <c r="G1196" s="822" t="s">
        <v>3457</v>
      </c>
      <c r="H1196" s="822" t="s">
        <v>329</v>
      </c>
      <c r="I1196" s="822" t="s">
        <v>3458</v>
      </c>
      <c r="J1196" s="822" t="s">
        <v>1547</v>
      </c>
      <c r="K1196" s="822" t="s">
        <v>3459</v>
      </c>
      <c r="L1196" s="825">
        <v>0</v>
      </c>
      <c r="M1196" s="825">
        <v>0</v>
      </c>
      <c r="N1196" s="822">
        <v>2</v>
      </c>
      <c r="O1196" s="826">
        <v>1</v>
      </c>
      <c r="P1196" s="825">
        <v>0</v>
      </c>
      <c r="Q1196" s="827"/>
      <c r="R1196" s="822">
        <v>2</v>
      </c>
      <c r="S1196" s="827">
        <v>1</v>
      </c>
      <c r="T1196" s="826">
        <v>1</v>
      </c>
      <c r="U1196" s="828">
        <v>1</v>
      </c>
    </row>
    <row r="1197" spans="1:21" ht="14.45" customHeight="1" x14ac:dyDescent="0.2">
      <c r="A1197" s="821">
        <v>7</v>
      </c>
      <c r="B1197" s="822" t="s">
        <v>2407</v>
      </c>
      <c r="C1197" s="822" t="s">
        <v>2413</v>
      </c>
      <c r="D1197" s="823" t="s">
        <v>3782</v>
      </c>
      <c r="E1197" s="824" t="s">
        <v>2439</v>
      </c>
      <c r="F1197" s="822" t="s">
        <v>2408</v>
      </c>
      <c r="G1197" s="822" t="s">
        <v>2513</v>
      </c>
      <c r="H1197" s="822" t="s">
        <v>329</v>
      </c>
      <c r="I1197" s="822" t="s">
        <v>2514</v>
      </c>
      <c r="J1197" s="822" t="s">
        <v>724</v>
      </c>
      <c r="K1197" s="822" t="s">
        <v>2515</v>
      </c>
      <c r="L1197" s="825">
        <v>127.91</v>
      </c>
      <c r="M1197" s="825">
        <v>1023.28</v>
      </c>
      <c r="N1197" s="822">
        <v>8</v>
      </c>
      <c r="O1197" s="826">
        <v>5.5</v>
      </c>
      <c r="P1197" s="825">
        <v>511.64</v>
      </c>
      <c r="Q1197" s="827">
        <v>0.5</v>
      </c>
      <c r="R1197" s="822">
        <v>4</v>
      </c>
      <c r="S1197" s="827">
        <v>0.5</v>
      </c>
      <c r="T1197" s="826">
        <v>2.5</v>
      </c>
      <c r="U1197" s="828">
        <v>0.45454545454545453</v>
      </c>
    </row>
    <row r="1198" spans="1:21" ht="14.45" customHeight="1" x14ac:dyDescent="0.2">
      <c r="A1198" s="821">
        <v>7</v>
      </c>
      <c r="B1198" s="822" t="s">
        <v>2407</v>
      </c>
      <c r="C1198" s="822" t="s">
        <v>2413</v>
      </c>
      <c r="D1198" s="823" t="s">
        <v>3782</v>
      </c>
      <c r="E1198" s="824" t="s">
        <v>2439</v>
      </c>
      <c r="F1198" s="822" t="s">
        <v>2408</v>
      </c>
      <c r="G1198" s="822" t="s">
        <v>3155</v>
      </c>
      <c r="H1198" s="822" t="s">
        <v>329</v>
      </c>
      <c r="I1198" s="822" t="s">
        <v>3362</v>
      </c>
      <c r="J1198" s="822" t="s">
        <v>2352</v>
      </c>
      <c r="K1198" s="822" t="s">
        <v>3160</v>
      </c>
      <c r="L1198" s="825">
        <v>169.29</v>
      </c>
      <c r="M1198" s="825">
        <v>507.87</v>
      </c>
      <c r="N1198" s="822">
        <v>3</v>
      </c>
      <c r="O1198" s="826">
        <v>1</v>
      </c>
      <c r="P1198" s="825">
        <v>507.87</v>
      </c>
      <c r="Q1198" s="827">
        <v>1</v>
      </c>
      <c r="R1198" s="822">
        <v>3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7</v>
      </c>
      <c r="B1199" s="822" t="s">
        <v>2407</v>
      </c>
      <c r="C1199" s="822" t="s">
        <v>2413</v>
      </c>
      <c r="D1199" s="823" t="s">
        <v>3782</v>
      </c>
      <c r="E1199" s="824" t="s">
        <v>2439</v>
      </c>
      <c r="F1199" s="822" t="s">
        <v>2408</v>
      </c>
      <c r="G1199" s="822" t="s">
        <v>3155</v>
      </c>
      <c r="H1199" s="822" t="s">
        <v>329</v>
      </c>
      <c r="I1199" s="822" t="s">
        <v>3363</v>
      </c>
      <c r="J1199" s="822" t="s">
        <v>2352</v>
      </c>
      <c r="K1199" s="822" t="s">
        <v>1731</v>
      </c>
      <c r="L1199" s="825">
        <v>338.58</v>
      </c>
      <c r="M1199" s="825">
        <v>2708.64</v>
      </c>
      <c r="N1199" s="822">
        <v>8</v>
      </c>
      <c r="O1199" s="826">
        <v>1.5</v>
      </c>
      <c r="P1199" s="825">
        <v>1015.74</v>
      </c>
      <c r="Q1199" s="827">
        <v>0.375</v>
      </c>
      <c r="R1199" s="822">
        <v>3</v>
      </c>
      <c r="S1199" s="827">
        <v>0.375</v>
      </c>
      <c r="T1199" s="826">
        <v>1</v>
      </c>
      <c r="U1199" s="828">
        <v>0.66666666666666663</v>
      </c>
    </row>
    <row r="1200" spans="1:21" ht="14.45" customHeight="1" x14ac:dyDescent="0.2">
      <c r="A1200" s="821">
        <v>7</v>
      </c>
      <c r="B1200" s="822" t="s">
        <v>2407</v>
      </c>
      <c r="C1200" s="822" t="s">
        <v>2413</v>
      </c>
      <c r="D1200" s="823" t="s">
        <v>3782</v>
      </c>
      <c r="E1200" s="824" t="s">
        <v>2439</v>
      </c>
      <c r="F1200" s="822" t="s">
        <v>2408</v>
      </c>
      <c r="G1200" s="822" t="s">
        <v>3155</v>
      </c>
      <c r="H1200" s="822" t="s">
        <v>329</v>
      </c>
      <c r="I1200" s="822" t="s">
        <v>3158</v>
      </c>
      <c r="J1200" s="822" t="s">
        <v>2352</v>
      </c>
      <c r="K1200" s="822" t="s">
        <v>1727</v>
      </c>
      <c r="L1200" s="825">
        <v>131.22</v>
      </c>
      <c r="M1200" s="825">
        <v>393.65999999999997</v>
      </c>
      <c r="N1200" s="822">
        <v>3</v>
      </c>
      <c r="O1200" s="826">
        <v>1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7</v>
      </c>
      <c r="B1201" s="822" t="s">
        <v>2407</v>
      </c>
      <c r="C1201" s="822" t="s">
        <v>2413</v>
      </c>
      <c r="D1201" s="823" t="s">
        <v>3782</v>
      </c>
      <c r="E1201" s="824" t="s">
        <v>2439</v>
      </c>
      <c r="F1201" s="822" t="s">
        <v>2408</v>
      </c>
      <c r="G1201" s="822" t="s">
        <v>3155</v>
      </c>
      <c r="H1201" s="822" t="s">
        <v>329</v>
      </c>
      <c r="I1201" s="822" t="s">
        <v>2351</v>
      </c>
      <c r="J1201" s="822" t="s">
        <v>2352</v>
      </c>
      <c r="K1201" s="822" t="s">
        <v>2348</v>
      </c>
      <c r="L1201" s="825">
        <v>677.17</v>
      </c>
      <c r="M1201" s="825">
        <v>2031.5099999999998</v>
      </c>
      <c r="N1201" s="822">
        <v>3</v>
      </c>
      <c r="O1201" s="826">
        <v>1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7</v>
      </c>
      <c r="B1202" s="822" t="s">
        <v>2407</v>
      </c>
      <c r="C1202" s="822" t="s">
        <v>2413</v>
      </c>
      <c r="D1202" s="823" t="s">
        <v>3782</v>
      </c>
      <c r="E1202" s="824" t="s">
        <v>2439</v>
      </c>
      <c r="F1202" s="822" t="s">
        <v>2408</v>
      </c>
      <c r="G1202" s="822" t="s">
        <v>3155</v>
      </c>
      <c r="H1202" s="822" t="s">
        <v>329</v>
      </c>
      <c r="I1202" s="822" t="s">
        <v>3470</v>
      </c>
      <c r="J1202" s="822" t="s">
        <v>3166</v>
      </c>
      <c r="K1202" s="822" t="s">
        <v>3160</v>
      </c>
      <c r="L1202" s="825">
        <v>169.29</v>
      </c>
      <c r="M1202" s="825">
        <v>507.87</v>
      </c>
      <c r="N1202" s="822">
        <v>3</v>
      </c>
      <c r="O1202" s="826">
        <v>1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7</v>
      </c>
      <c r="B1203" s="822" t="s">
        <v>2407</v>
      </c>
      <c r="C1203" s="822" t="s">
        <v>2413</v>
      </c>
      <c r="D1203" s="823" t="s">
        <v>3782</v>
      </c>
      <c r="E1203" s="824" t="s">
        <v>2439</v>
      </c>
      <c r="F1203" s="822" t="s">
        <v>2408</v>
      </c>
      <c r="G1203" s="822" t="s">
        <v>3155</v>
      </c>
      <c r="H1203" s="822" t="s">
        <v>329</v>
      </c>
      <c r="I1203" s="822" t="s">
        <v>3167</v>
      </c>
      <c r="J1203" s="822" t="s">
        <v>3163</v>
      </c>
      <c r="K1203" s="822" t="s">
        <v>2348</v>
      </c>
      <c r="L1203" s="825">
        <v>677.17</v>
      </c>
      <c r="M1203" s="825">
        <v>3385.85</v>
      </c>
      <c r="N1203" s="822">
        <v>5</v>
      </c>
      <c r="O1203" s="826">
        <v>0.5</v>
      </c>
      <c r="P1203" s="825">
        <v>3385.85</v>
      </c>
      <c r="Q1203" s="827">
        <v>1</v>
      </c>
      <c r="R1203" s="822">
        <v>5</v>
      </c>
      <c r="S1203" s="827">
        <v>1</v>
      </c>
      <c r="T1203" s="826">
        <v>0.5</v>
      </c>
      <c r="U1203" s="828">
        <v>1</v>
      </c>
    </row>
    <row r="1204" spans="1:21" ht="14.45" customHeight="1" x14ac:dyDescent="0.2">
      <c r="A1204" s="821">
        <v>7</v>
      </c>
      <c r="B1204" s="822" t="s">
        <v>2407</v>
      </c>
      <c r="C1204" s="822" t="s">
        <v>2413</v>
      </c>
      <c r="D1204" s="823" t="s">
        <v>3782</v>
      </c>
      <c r="E1204" s="824" t="s">
        <v>2439</v>
      </c>
      <c r="F1204" s="822" t="s">
        <v>2408</v>
      </c>
      <c r="G1204" s="822" t="s">
        <v>3155</v>
      </c>
      <c r="H1204" s="822" t="s">
        <v>673</v>
      </c>
      <c r="I1204" s="822" t="s">
        <v>2345</v>
      </c>
      <c r="J1204" s="822" t="s">
        <v>1725</v>
      </c>
      <c r="K1204" s="822" t="s">
        <v>1726</v>
      </c>
      <c r="L1204" s="825">
        <v>1286.6199999999999</v>
      </c>
      <c r="M1204" s="825">
        <v>34738.739999999991</v>
      </c>
      <c r="N1204" s="822">
        <v>27</v>
      </c>
      <c r="O1204" s="826">
        <v>12</v>
      </c>
      <c r="P1204" s="825">
        <v>19299.299999999996</v>
      </c>
      <c r="Q1204" s="827">
        <v>0.55555555555555558</v>
      </c>
      <c r="R1204" s="822">
        <v>15</v>
      </c>
      <c r="S1204" s="827">
        <v>0.55555555555555558</v>
      </c>
      <c r="T1204" s="826">
        <v>5.5</v>
      </c>
      <c r="U1204" s="828">
        <v>0.45833333333333331</v>
      </c>
    </row>
    <row r="1205" spans="1:21" ht="14.45" customHeight="1" x14ac:dyDescent="0.2">
      <c r="A1205" s="821">
        <v>7</v>
      </c>
      <c r="B1205" s="822" t="s">
        <v>2407</v>
      </c>
      <c r="C1205" s="822" t="s">
        <v>2413</v>
      </c>
      <c r="D1205" s="823" t="s">
        <v>3782</v>
      </c>
      <c r="E1205" s="824" t="s">
        <v>2439</v>
      </c>
      <c r="F1205" s="822" t="s">
        <v>2408</v>
      </c>
      <c r="G1205" s="822" t="s">
        <v>3155</v>
      </c>
      <c r="H1205" s="822" t="s">
        <v>673</v>
      </c>
      <c r="I1205" s="822" t="s">
        <v>2347</v>
      </c>
      <c r="J1205" s="822" t="s">
        <v>1725</v>
      </c>
      <c r="K1205" s="822" t="s">
        <v>2348</v>
      </c>
      <c r="L1205" s="825">
        <v>677.17</v>
      </c>
      <c r="M1205" s="825">
        <v>11511.89</v>
      </c>
      <c r="N1205" s="822">
        <v>17</v>
      </c>
      <c r="O1205" s="826">
        <v>5</v>
      </c>
      <c r="P1205" s="825">
        <v>5417.36</v>
      </c>
      <c r="Q1205" s="827">
        <v>0.47058823529411764</v>
      </c>
      <c r="R1205" s="822">
        <v>8</v>
      </c>
      <c r="S1205" s="827">
        <v>0.47058823529411764</v>
      </c>
      <c r="T1205" s="826">
        <v>3</v>
      </c>
      <c r="U1205" s="828">
        <v>0.6</v>
      </c>
    </row>
    <row r="1206" spans="1:21" ht="14.45" customHeight="1" x14ac:dyDescent="0.2">
      <c r="A1206" s="821">
        <v>7</v>
      </c>
      <c r="B1206" s="822" t="s">
        <v>2407</v>
      </c>
      <c r="C1206" s="822" t="s">
        <v>2413</v>
      </c>
      <c r="D1206" s="823" t="s">
        <v>3782</v>
      </c>
      <c r="E1206" s="824" t="s">
        <v>2439</v>
      </c>
      <c r="F1206" s="822" t="s">
        <v>2408</v>
      </c>
      <c r="G1206" s="822" t="s">
        <v>3155</v>
      </c>
      <c r="H1206" s="822" t="s">
        <v>673</v>
      </c>
      <c r="I1206" s="822" t="s">
        <v>2346</v>
      </c>
      <c r="J1206" s="822" t="s">
        <v>1725</v>
      </c>
      <c r="K1206" s="822" t="s">
        <v>1728</v>
      </c>
      <c r="L1206" s="825">
        <v>2573.2199999999998</v>
      </c>
      <c r="M1206" s="825">
        <v>90062.7</v>
      </c>
      <c r="N1206" s="822">
        <v>35</v>
      </c>
      <c r="O1206" s="826">
        <v>13</v>
      </c>
      <c r="P1206" s="825">
        <v>51464.4</v>
      </c>
      <c r="Q1206" s="827">
        <v>0.57142857142857151</v>
      </c>
      <c r="R1206" s="822">
        <v>20</v>
      </c>
      <c r="S1206" s="827">
        <v>0.5714285714285714</v>
      </c>
      <c r="T1206" s="826">
        <v>7</v>
      </c>
      <c r="U1206" s="828">
        <v>0.53846153846153844</v>
      </c>
    </row>
    <row r="1207" spans="1:21" ht="14.45" customHeight="1" x14ac:dyDescent="0.2">
      <c r="A1207" s="821">
        <v>7</v>
      </c>
      <c r="B1207" s="822" t="s">
        <v>2407</v>
      </c>
      <c r="C1207" s="822" t="s">
        <v>2413</v>
      </c>
      <c r="D1207" s="823" t="s">
        <v>3782</v>
      </c>
      <c r="E1207" s="824" t="s">
        <v>2439</v>
      </c>
      <c r="F1207" s="822" t="s">
        <v>2408</v>
      </c>
      <c r="G1207" s="822" t="s">
        <v>3155</v>
      </c>
      <c r="H1207" s="822" t="s">
        <v>329</v>
      </c>
      <c r="I1207" s="822" t="s">
        <v>3172</v>
      </c>
      <c r="J1207" s="822" t="s">
        <v>3173</v>
      </c>
      <c r="K1207" s="822" t="s">
        <v>3160</v>
      </c>
      <c r="L1207" s="825">
        <v>1286.19</v>
      </c>
      <c r="M1207" s="825">
        <v>14148.09</v>
      </c>
      <c r="N1207" s="822">
        <v>11</v>
      </c>
      <c r="O1207" s="826">
        <v>2.5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7</v>
      </c>
      <c r="B1208" s="822" t="s">
        <v>2407</v>
      </c>
      <c r="C1208" s="822" t="s">
        <v>2413</v>
      </c>
      <c r="D1208" s="823" t="s">
        <v>3782</v>
      </c>
      <c r="E1208" s="824" t="s">
        <v>2439</v>
      </c>
      <c r="F1208" s="822" t="s">
        <v>2408</v>
      </c>
      <c r="G1208" s="822" t="s">
        <v>3155</v>
      </c>
      <c r="H1208" s="822" t="s">
        <v>329</v>
      </c>
      <c r="I1208" s="822" t="s">
        <v>3174</v>
      </c>
      <c r="J1208" s="822" t="s">
        <v>3175</v>
      </c>
      <c r="K1208" s="822" t="s">
        <v>1731</v>
      </c>
      <c r="L1208" s="825">
        <v>1715.48</v>
      </c>
      <c r="M1208" s="825">
        <v>12008.36</v>
      </c>
      <c r="N1208" s="822">
        <v>7</v>
      </c>
      <c r="O1208" s="826">
        <v>1.5</v>
      </c>
      <c r="P1208" s="825">
        <v>6861.92</v>
      </c>
      <c r="Q1208" s="827">
        <v>0.5714285714285714</v>
      </c>
      <c r="R1208" s="822">
        <v>4</v>
      </c>
      <c r="S1208" s="827">
        <v>0.5714285714285714</v>
      </c>
      <c r="T1208" s="826">
        <v>1</v>
      </c>
      <c r="U1208" s="828">
        <v>0.66666666666666663</v>
      </c>
    </row>
    <row r="1209" spans="1:21" ht="14.45" customHeight="1" x14ac:dyDescent="0.2">
      <c r="A1209" s="821">
        <v>7</v>
      </c>
      <c r="B1209" s="822" t="s">
        <v>2407</v>
      </c>
      <c r="C1209" s="822" t="s">
        <v>2413</v>
      </c>
      <c r="D1209" s="823" t="s">
        <v>3782</v>
      </c>
      <c r="E1209" s="824" t="s">
        <v>2439</v>
      </c>
      <c r="F1209" s="822" t="s">
        <v>2408</v>
      </c>
      <c r="G1209" s="822" t="s">
        <v>3648</v>
      </c>
      <c r="H1209" s="822" t="s">
        <v>329</v>
      </c>
      <c r="I1209" s="822" t="s">
        <v>3649</v>
      </c>
      <c r="J1209" s="822" t="s">
        <v>3650</v>
      </c>
      <c r="K1209" s="822" t="s">
        <v>3651</v>
      </c>
      <c r="L1209" s="825">
        <v>316.33</v>
      </c>
      <c r="M1209" s="825">
        <v>316.33</v>
      </c>
      <c r="N1209" s="822">
        <v>1</v>
      </c>
      <c r="O1209" s="826">
        <v>0.5</v>
      </c>
      <c r="P1209" s="825">
        <v>316.33</v>
      </c>
      <c r="Q1209" s="827">
        <v>1</v>
      </c>
      <c r="R1209" s="822">
        <v>1</v>
      </c>
      <c r="S1209" s="827">
        <v>1</v>
      </c>
      <c r="T1209" s="826">
        <v>0.5</v>
      </c>
      <c r="U1209" s="828">
        <v>1</v>
      </c>
    </row>
    <row r="1210" spans="1:21" ht="14.45" customHeight="1" x14ac:dyDescent="0.2">
      <c r="A1210" s="821">
        <v>7</v>
      </c>
      <c r="B1210" s="822" t="s">
        <v>2407</v>
      </c>
      <c r="C1210" s="822" t="s">
        <v>2413</v>
      </c>
      <c r="D1210" s="823" t="s">
        <v>3782</v>
      </c>
      <c r="E1210" s="824" t="s">
        <v>2439</v>
      </c>
      <c r="F1210" s="822" t="s">
        <v>2408</v>
      </c>
      <c r="G1210" s="822" t="s">
        <v>2841</v>
      </c>
      <c r="H1210" s="822" t="s">
        <v>673</v>
      </c>
      <c r="I1210" s="822" t="s">
        <v>2189</v>
      </c>
      <c r="J1210" s="822" t="s">
        <v>700</v>
      </c>
      <c r="K1210" s="822" t="s">
        <v>1133</v>
      </c>
      <c r="L1210" s="825">
        <v>0</v>
      </c>
      <c r="M1210" s="825">
        <v>0</v>
      </c>
      <c r="N1210" s="822">
        <v>48</v>
      </c>
      <c r="O1210" s="826">
        <v>14.5</v>
      </c>
      <c r="P1210" s="825">
        <v>0</v>
      </c>
      <c r="Q1210" s="827"/>
      <c r="R1210" s="822">
        <v>19</v>
      </c>
      <c r="S1210" s="827">
        <v>0.39583333333333331</v>
      </c>
      <c r="T1210" s="826">
        <v>7</v>
      </c>
      <c r="U1210" s="828">
        <v>0.48275862068965519</v>
      </c>
    </row>
    <row r="1211" spans="1:21" ht="14.45" customHeight="1" x14ac:dyDescent="0.2">
      <c r="A1211" s="821">
        <v>7</v>
      </c>
      <c r="B1211" s="822" t="s">
        <v>2407</v>
      </c>
      <c r="C1211" s="822" t="s">
        <v>2413</v>
      </c>
      <c r="D1211" s="823" t="s">
        <v>3782</v>
      </c>
      <c r="E1211" s="824" t="s">
        <v>2439</v>
      </c>
      <c r="F1211" s="822" t="s">
        <v>2408</v>
      </c>
      <c r="G1211" s="822" t="s">
        <v>3183</v>
      </c>
      <c r="H1211" s="822" t="s">
        <v>329</v>
      </c>
      <c r="I1211" s="822" t="s">
        <v>3492</v>
      </c>
      <c r="J1211" s="822" t="s">
        <v>3188</v>
      </c>
      <c r="K1211" s="822" t="s">
        <v>3493</v>
      </c>
      <c r="L1211" s="825">
        <v>60.39</v>
      </c>
      <c r="M1211" s="825">
        <v>362.34000000000003</v>
      </c>
      <c r="N1211" s="822">
        <v>6</v>
      </c>
      <c r="O1211" s="826">
        <v>1.5</v>
      </c>
      <c r="P1211" s="825">
        <v>181.17000000000002</v>
      </c>
      <c r="Q1211" s="827">
        <v>0.5</v>
      </c>
      <c r="R1211" s="822">
        <v>3</v>
      </c>
      <c r="S1211" s="827">
        <v>0.5</v>
      </c>
      <c r="T1211" s="826">
        <v>0.5</v>
      </c>
      <c r="U1211" s="828">
        <v>0.33333333333333331</v>
      </c>
    </row>
    <row r="1212" spans="1:21" ht="14.45" customHeight="1" x14ac:dyDescent="0.2">
      <c r="A1212" s="821">
        <v>7</v>
      </c>
      <c r="B1212" s="822" t="s">
        <v>2407</v>
      </c>
      <c r="C1212" s="822" t="s">
        <v>2413</v>
      </c>
      <c r="D1212" s="823" t="s">
        <v>3782</v>
      </c>
      <c r="E1212" s="824" t="s">
        <v>2439</v>
      </c>
      <c r="F1212" s="822" t="s">
        <v>2408</v>
      </c>
      <c r="G1212" s="822" t="s">
        <v>3193</v>
      </c>
      <c r="H1212" s="822" t="s">
        <v>329</v>
      </c>
      <c r="I1212" s="822" t="s">
        <v>3194</v>
      </c>
      <c r="J1212" s="822" t="s">
        <v>3195</v>
      </c>
      <c r="K1212" s="822" t="s">
        <v>3196</v>
      </c>
      <c r="L1212" s="825">
        <v>355.79</v>
      </c>
      <c r="M1212" s="825">
        <v>2134.7400000000002</v>
      </c>
      <c r="N1212" s="822">
        <v>6</v>
      </c>
      <c r="O1212" s="826">
        <v>2</v>
      </c>
      <c r="P1212" s="825">
        <v>1067.3700000000001</v>
      </c>
      <c r="Q1212" s="827">
        <v>0.5</v>
      </c>
      <c r="R1212" s="822">
        <v>3</v>
      </c>
      <c r="S1212" s="827">
        <v>0.5</v>
      </c>
      <c r="T1212" s="826">
        <v>1</v>
      </c>
      <c r="U1212" s="828">
        <v>0.5</v>
      </c>
    </row>
    <row r="1213" spans="1:21" ht="14.45" customHeight="1" x14ac:dyDescent="0.2">
      <c r="A1213" s="821">
        <v>7</v>
      </c>
      <c r="B1213" s="822" t="s">
        <v>2407</v>
      </c>
      <c r="C1213" s="822" t="s">
        <v>2413</v>
      </c>
      <c r="D1213" s="823" t="s">
        <v>3782</v>
      </c>
      <c r="E1213" s="824" t="s">
        <v>2439</v>
      </c>
      <c r="F1213" s="822" t="s">
        <v>2408</v>
      </c>
      <c r="G1213" s="822" t="s">
        <v>3193</v>
      </c>
      <c r="H1213" s="822" t="s">
        <v>329</v>
      </c>
      <c r="I1213" s="822" t="s">
        <v>3197</v>
      </c>
      <c r="J1213" s="822" t="s">
        <v>3195</v>
      </c>
      <c r="K1213" s="822" t="s">
        <v>3198</v>
      </c>
      <c r="L1213" s="825">
        <v>552.64</v>
      </c>
      <c r="M1213" s="825">
        <v>1657.92</v>
      </c>
      <c r="N1213" s="822">
        <v>3</v>
      </c>
      <c r="O1213" s="826">
        <v>1</v>
      </c>
      <c r="P1213" s="825">
        <v>1657.92</v>
      </c>
      <c r="Q1213" s="827">
        <v>1</v>
      </c>
      <c r="R1213" s="822">
        <v>3</v>
      </c>
      <c r="S1213" s="827">
        <v>1</v>
      </c>
      <c r="T1213" s="826">
        <v>1</v>
      </c>
      <c r="U1213" s="828">
        <v>1</v>
      </c>
    </row>
    <row r="1214" spans="1:21" ht="14.45" customHeight="1" x14ac:dyDescent="0.2">
      <c r="A1214" s="821">
        <v>7</v>
      </c>
      <c r="B1214" s="822" t="s">
        <v>2407</v>
      </c>
      <c r="C1214" s="822" t="s">
        <v>2413</v>
      </c>
      <c r="D1214" s="823" t="s">
        <v>3782</v>
      </c>
      <c r="E1214" s="824" t="s">
        <v>2439</v>
      </c>
      <c r="F1214" s="822" t="s">
        <v>2408</v>
      </c>
      <c r="G1214" s="822" t="s">
        <v>3193</v>
      </c>
      <c r="H1214" s="822" t="s">
        <v>329</v>
      </c>
      <c r="I1214" s="822" t="s">
        <v>3201</v>
      </c>
      <c r="J1214" s="822" t="s">
        <v>3195</v>
      </c>
      <c r="K1214" s="822" t="s">
        <v>3202</v>
      </c>
      <c r="L1214" s="825">
        <v>764.6</v>
      </c>
      <c r="M1214" s="825">
        <v>4587.6000000000004</v>
      </c>
      <c r="N1214" s="822">
        <v>6</v>
      </c>
      <c r="O1214" s="826">
        <v>2</v>
      </c>
      <c r="P1214" s="825">
        <v>2293.8000000000002</v>
      </c>
      <c r="Q1214" s="827">
        <v>0.5</v>
      </c>
      <c r="R1214" s="822">
        <v>3</v>
      </c>
      <c r="S1214" s="827">
        <v>0.5</v>
      </c>
      <c r="T1214" s="826">
        <v>1</v>
      </c>
      <c r="U1214" s="828">
        <v>0.5</v>
      </c>
    </row>
    <row r="1215" spans="1:21" ht="14.45" customHeight="1" x14ac:dyDescent="0.2">
      <c r="A1215" s="821">
        <v>7</v>
      </c>
      <c r="B1215" s="822" t="s">
        <v>2407</v>
      </c>
      <c r="C1215" s="822" t="s">
        <v>2413</v>
      </c>
      <c r="D1215" s="823" t="s">
        <v>3782</v>
      </c>
      <c r="E1215" s="824" t="s">
        <v>2439</v>
      </c>
      <c r="F1215" s="822" t="s">
        <v>2408</v>
      </c>
      <c r="G1215" s="822" t="s">
        <v>3193</v>
      </c>
      <c r="H1215" s="822" t="s">
        <v>329</v>
      </c>
      <c r="I1215" s="822" t="s">
        <v>3367</v>
      </c>
      <c r="J1215" s="822" t="s">
        <v>3368</v>
      </c>
      <c r="K1215" s="822" t="s">
        <v>3369</v>
      </c>
      <c r="L1215" s="825">
        <v>92.11</v>
      </c>
      <c r="M1215" s="825">
        <v>644.77</v>
      </c>
      <c r="N1215" s="822">
        <v>7</v>
      </c>
      <c r="O1215" s="826">
        <v>3</v>
      </c>
      <c r="P1215" s="825">
        <v>644.77</v>
      </c>
      <c r="Q1215" s="827">
        <v>1</v>
      </c>
      <c r="R1215" s="822">
        <v>7</v>
      </c>
      <c r="S1215" s="827">
        <v>1</v>
      </c>
      <c r="T1215" s="826">
        <v>3</v>
      </c>
      <c r="U1215" s="828">
        <v>1</v>
      </c>
    </row>
    <row r="1216" spans="1:21" ht="14.45" customHeight="1" x14ac:dyDescent="0.2">
      <c r="A1216" s="821">
        <v>7</v>
      </c>
      <c r="B1216" s="822" t="s">
        <v>2407</v>
      </c>
      <c r="C1216" s="822" t="s">
        <v>2413</v>
      </c>
      <c r="D1216" s="823" t="s">
        <v>3782</v>
      </c>
      <c r="E1216" s="824" t="s">
        <v>2439</v>
      </c>
      <c r="F1216" s="822" t="s">
        <v>2408</v>
      </c>
      <c r="G1216" s="822" t="s">
        <v>3193</v>
      </c>
      <c r="H1216" s="822" t="s">
        <v>329</v>
      </c>
      <c r="I1216" s="822" t="s">
        <v>3203</v>
      </c>
      <c r="J1216" s="822" t="s">
        <v>3195</v>
      </c>
      <c r="K1216" s="822" t="s">
        <v>3204</v>
      </c>
      <c r="L1216" s="825">
        <v>1274.33</v>
      </c>
      <c r="M1216" s="825">
        <v>7645.98</v>
      </c>
      <c r="N1216" s="822">
        <v>6</v>
      </c>
      <c r="O1216" s="826">
        <v>2</v>
      </c>
      <c r="P1216" s="825">
        <v>7645.98</v>
      </c>
      <c r="Q1216" s="827">
        <v>1</v>
      </c>
      <c r="R1216" s="822">
        <v>6</v>
      </c>
      <c r="S1216" s="827">
        <v>1</v>
      </c>
      <c r="T1216" s="826">
        <v>2</v>
      </c>
      <c r="U1216" s="828">
        <v>1</v>
      </c>
    </row>
    <row r="1217" spans="1:21" ht="14.45" customHeight="1" x14ac:dyDescent="0.2">
      <c r="A1217" s="821">
        <v>7</v>
      </c>
      <c r="B1217" s="822" t="s">
        <v>2407</v>
      </c>
      <c r="C1217" s="822" t="s">
        <v>2413</v>
      </c>
      <c r="D1217" s="823" t="s">
        <v>3782</v>
      </c>
      <c r="E1217" s="824" t="s">
        <v>2439</v>
      </c>
      <c r="F1217" s="822" t="s">
        <v>2408</v>
      </c>
      <c r="G1217" s="822" t="s">
        <v>3193</v>
      </c>
      <c r="H1217" s="822" t="s">
        <v>329</v>
      </c>
      <c r="I1217" s="822" t="s">
        <v>3370</v>
      </c>
      <c r="J1217" s="822" t="s">
        <v>3368</v>
      </c>
      <c r="K1217" s="822" t="s">
        <v>3371</v>
      </c>
      <c r="L1217" s="825">
        <v>127.43</v>
      </c>
      <c r="M1217" s="825">
        <v>764.58</v>
      </c>
      <c r="N1217" s="822">
        <v>6</v>
      </c>
      <c r="O1217" s="826">
        <v>2</v>
      </c>
      <c r="P1217" s="825">
        <v>764.58</v>
      </c>
      <c r="Q1217" s="827">
        <v>1</v>
      </c>
      <c r="R1217" s="822">
        <v>6</v>
      </c>
      <c r="S1217" s="827">
        <v>1</v>
      </c>
      <c r="T1217" s="826">
        <v>2</v>
      </c>
      <c r="U1217" s="828">
        <v>1</v>
      </c>
    </row>
    <row r="1218" spans="1:21" ht="14.45" customHeight="1" x14ac:dyDescent="0.2">
      <c r="A1218" s="821">
        <v>7</v>
      </c>
      <c r="B1218" s="822" t="s">
        <v>2407</v>
      </c>
      <c r="C1218" s="822" t="s">
        <v>2413</v>
      </c>
      <c r="D1218" s="823" t="s">
        <v>3782</v>
      </c>
      <c r="E1218" s="824" t="s">
        <v>2439</v>
      </c>
      <c r="F1218" s="822" t="s">
        <v>2408</v>
      </c>
      <c r="G1218" s="822" t="s">
        <v>3499</v>
      </c>
      <c r="H1218" s="822" t="s">
        <v>329</v>
      </c>
      <c r="I1218" s="822" t="s">
        <v>3500</v>
      </c>
      <c r="J1218" s="822" t="s">
        <v>3501</v>
      </c>
      <c r="K1218" s="822" t="s">
        <v>3502</v>
      </c>
      <c r="L1218" s="825">
        <v>77.13</v>
      </c>
      <c r="M1218" s="825">
        <v>231.39</v>
      </c>
      <c r="N1218" s="822">
        <v>3</v>
      </c>
      <c r="O1218" s="826">
        <v>0.5</v>
      </c>
      <c r="P1218" s="825">
        <v>231.39</v>
      </c>
      <c r="Q1218" s="827">
        <v>1</v>
      </c>
      <c r="R1218" s="822">
        <v>3</v>
      </c>
      <c r="S1218" s="827">
        <v>1</v>
      </c>
      <c r="T1218" s="826">
        <v>0.5</v>
      </c>
      <c r="U1218" s="828">
        <v>1</v>
      </c>
    </row>
    <row r="1219" spans="1:21" ht="14.45" customHeight="1" x14ac:dyDescent="0.2">
      <c r="A1219" s="821">
        <v>7</v>
      </c>
      <c r="B1219" s="822" t="s">
        <v>2407</v>
      </c>
      <c r="C1219" s="822" t="s">
        <v>2413</v>
      </c>
      <c r="D1219" s="823" t="s">
        <v>3782</v>
      </c>
      <c r="E1219" s="824" t="s">
        <v>2439</v>
      </c>
      <c r="F1219" s="822" t="s">
        <v>2408</v>
      </c>
      <c r="G1219" s="822" t="s">
        <v>3205</v>
      </c>
      <c r="H1219" s="822" t="s">
        <v>329</v>
      </c>
      <c r="I1219" s="822" t="s">
        <v>3209</v>
      </c>
      <c r="J1219" s="822" t="s">
        <v>3210</v>
      </c>
      <c r="K1219" s="822" t="s">
        <v>1562</v>
      </c>
      <c r="L1219" s="825">
        <v>200.34</v>
      </c>
      <c r="M1219" s="825">
        <v>2404.08</v>
      </c>
      <c r="N1219" s="822">
        <v>12</v>
      </c>
      <c r="O1219" s="826">
        <v>1</v>
      </c>
      <c r="P1219" s="825">
        <v>1202.04</v>
      </c>
      <c r="Q1219" s="827">
        <v>0.5</v>
      </c>
      <c r="R1219" s="822">
        <v>6</v>
      </c>
      <c r="S1219" s="827">
        <v>0.5</v>
      </c>
      <c r="T1219" s="826">
        <v>0.5</v>
      </c>
      <c r="U1219" s="828">
        <v>0.5</v>
      </c>
    </row>
    <row r="1220" spans="1:21" ht="14.45" customHeight="1" x14ac:dyDescent="0.2">
      <c r="A1220" s="821">
        <v>7</v>
      </c>
      <c r="B1220" s="822" t="s">
        <v>2407</v>
      </c>
      <c r="C1220" s="822" t="s">
        <v>2413</v>
      </c>
      <c r="D1220" s="823" t="s">
        <v>3782</v>
      </c>
      <c r="E1220" s="824" t="s">
        <v>2439</v>
      </c>
      <c r="F1220" s="822" t="s">
        <v>2408</v>
      </c>
      <c r="G1220" s="822" t="s">
        <v>3205</v>
      </c>
      <c r="H1220" s="822" t="s">
        <v>329</v>
      </c>
      <c r="I1220" s="822" t="s">
        <v>3504</v>
      </c>
      <c r="J1220" s="822" t="s">
        <v>3505</v>
      </c>
      <c r="K1220" s="822" t="s">
        <v>3506</v>
      </c>
      <c r="L1220" s="825">
        <v>320.55</v>
      </c>
      <c r="M1220" s="825">
        <v>320.55</v>
      </c>
      <c r="N1220" s="822">
        <v>1</v>
      </c>
      <c r="O1220" s="826">
        <v>1</v>
      </c>
      <c r="P1220" s="825">
        <v>320.55</v>
      </c>
      <c r="Q1220" s="827">
        <v>1</v>
      </c>
      <c r="R1220" s="822">
        <v>1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7</v>
      </c>
      <c r="B1221" s="822" t="s">
        <v>2407</v>
      </c>
      <c r="C1221" s="822" t="s">
        <v>2413</v>
      </c>
      <c r="D1221" s="823" t="s">
        <v>3782</v>
      </c>
      <c r="E1221" s="824" t="s">
        <v>2439</v>
      </c>
      <c r="F1221" s="822" t="s">
        <v>2408</v>
      </c>
      <c r="G1221" s="822" t="s">
        <v>3205</v>
      </c>
      <c r="H1221" s="822" t="s">
        <v>329</v>
      </c>
      <c r="I1221" s="822" t="s">
        <v>3213</v>
      </c>
      <c r="J1221" s="822" t="s">
        <v>3214</v>
      </c>
      <c r="K1221" s="822" t="s">
        <v>3215</v>
      </c>
      <c r="L1221" s="825">
        <v>100.17</v>
      </c>
      <c r="M1221" s="825">
        <v>601.02</v>
      </c>
      <c r="N1221" s="822">
        <v>6</v>
      </c>
      <c r="O1221" s="826">
        <v>0.5</v>
      </c>
      <c r="P1221" s="825">
        <v>601.02</v>
      </c>
      <c r="Q1221" s="827">
        <v>1</v>
      </c>
      <c r="R1221" s="822">
        <v>6</v>
      </c>
      <c r="S1221" s="827">
        <v>1</v>
      </c>
      <c r="T1221" s="826">
        <v>0.5</v>
      </c>
      <c r="U1221" s="828">
        <v>1</v>
      </c>
    </row>
    <row r="1222" spans="1:21" ht="14.45" customHeight="1" x14ac:dyDescent="0.2">
      <c r="A1222" s="821">
        <v>7</v>
      </c>
      <c r="B1222" s="822" t="s">
        <v>2407</v>
      </c>
      <c r="C1222" s="822" t="s">
        <v>2413</v>
      </c>
      <c r="D1222" s="823" t="s">
        <v>3782</v>
      </c>
      <c r="E1222" s="824" t="s">
        <v>2439</v>
      </c>
      <c r="F1222" s="822" t="s">
        <v>2408</v>
      </c>
      <c r="G1222" s="822" t="s">
        <v>3205</v>
      </c>
      <c r="H1222" s="822" t="s">
        <v>329</v>
      </c>
      <c r="I1222" s="822" t="s">
        <v>3569</v>
      </c>
      <c r="J1222" s="822" t="s">
        <v>3570</v>
      </c>
      <c r="K1222" s="822" t="s">
        <v>3571</v>
      </c>
      <c r="L1222" s="825">
        <v>320.55</v>
      </c>
      <c r="M1222" s="825">
        <v>320.55</v>
      </c>
      <c r="N1222" s="822">
        <v>1</v>
      </c>
      <c r="O1222" s="826">
        <v>0.5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7</v>
      </c>
      <c r="B1223" s="822" t="s">
        <v>2407</v>
      </c>
      <c r="C1223" s="822" t="s">
        <v>2413</v>
      </c>
      <c r="D1223" s="823" t="s">
        <v>3782</v>
      </c>
      <c r="E1223" s="824" t="s">
        <v>2439</v>
      </c>
      <c r="F1223" s="822" t="s">
        <v>2408</v>
      </c>
      <c r="G1223" s="822" t="s">
        <v>3205</v>
      </c>
      <c r="H1223" s="822" t="s">
        <v>329</v>
      </c>
      <c r="I1223" s="822" t="s">
        <v>3510</v>
      </c>
      <c r="J1223" s="822" t="s">
        <v>1887</v>
      </c>
      <c r="K1223" s="822" t="s">
        <v>1896</v>
      </c>
      <c r="L1223" s="825">
        <v>47.35</v>
      </c>
      <c r="M1223" s="825">
        <v>520.85</v>
      </c>
      <c r="N1223" s="822">
        <v>11</v>
      </c>
      <c r="O1223" s="826">
        <v>1.5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7</v>
      </c>
      <c r="B1224" s="822" t="s">
        <v>2407</v>
      </c>
      <c r="C1224" s="822" t="s">
        <v>2413</v>
      </c>
      <c r="D1224" s="823" t="s">
        <v>3782</v>
      </c>
      <c r="E1224" s="824" t="s">
        <v>2439</v>
      </c>
      <c r="F1224" s="822" t="s">
        <v>2408</v>
      </c>
      <c r="G1224" s="822" t="s">
        <v>3205</v>
      </c>
      <c r="H1224" s="822" t="s">
        <v>329</v>
      </c>
      <c r="I1224" s="822" t="s">
        <v>3223</v>
      </c>
      <c r="J1224" s="822" t="s">
        <v>3222</v>
      </c>
      <c r="K1224" s="822" t="s">
        <v>2862</v>
      </c>
      <c r="L1224" s="825">
        <v>166.96</v>
      </c>
      <c r="M1224" s="825">
        <v>1168.72</v>
      </c>
      <c r="N1224" s="822">
        <v>7</v>
      </c>
      <c r="O1224" s="826">
        <v>1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7</v>
      </c>
      <c r="B1225" s="822" t="s">
        <v>2407</v>
      </c>
      <c r="C1225" s="822" t="s">
        <v>2413</v>
      </c>
      <c r="D1225" s="823" t="s">
        <v>3782</v>
      </c>
      <c r="E1225" s="824" t="s">
        <v>2439</v>
      </c>
      <c r="F1225" s="822" t="s">
        <v>2408</v>
      </c>
      <c r="G1225" s="822" t="s">
        <v>3205</v>
      </c>
      <c r="H1225" s="822" t="s">
        <v>329</v>
      </c>
      <c r="I1225" s="822" t="s">
        <v>3224</v>
      </c>
      <c r="J1225" s="822" t="s">
        <v>3222</v>
      </c>
      <c r="K1225" s="822" t="s">
        <v>1562</v>
      </c>
      <c r="L1225" s="825">
        <v>200.34</v>
      </c>
      <c r="M1225" s="825">
        <v>1402.3799999999999</v>
      </c>
      <c r="N1225" s="822">
        <v>7</v>
      </c>
      <c r="O1225" s="826">
        <v>2</v>
      </c>
      <c r="P1225" s="825">
        <v>1202.04</v>
      </c>
      <c r="Q1225" s="827">
        <v>0.85714285714285721</v>
      </c>
      <c r="R1225" s="822">
        <v>6</v>
      </c>
      <c r="S1225" s="827">
        <v>0.8571428571428571</v>
      </c>
      <c r="T1225" s="826">
        <v>1</v>
      </c>
      <c r="U1225" s="828">
        <v>0.5</v>
      </c>
    </row>
    <row r="1226" spans="1:21" ht="14.45" customHeight="1" x14ac:dyDescent="0.2">
      <c r="A1226" s="821">
        <v>7</v>
      </c>
      <c r="B1226" s="822" t="s">
        <v>2407</v>
      </c>
      <c r="C1226" s="822" t="s">
        <v>2413</v>
      </c>
      <c r="D1226" s="823" t="s">
        <v>3782</v>
      </c>
      <c r="E1226" s="824" t="s">
        <v>2439</v>
      </c>
      <c r="F1226" s="822" t="s">
        <v>2408</v>
      </c>
      <c r="G1226" s="822" t="s">
        <v>3228</v>
      </c>
      <c r="H1226" s="822" t="s">
        <v>673</v>
      </c>
      <c r="I1226" s="822" t="s">
        <v>3229</v>
      </c>
      <c r="J1226" s="822" t="s">
        <v>2372</v>
      </c>
      <c r="K1226" s="822" t="s">
        <v>3230</v>
      </c>
      <c r="L1226" s="825">
        <v>80.53</v>
      </c>
      <c r="M1226" s="825">
        <v>241.59</v>
      </c>
      <c r="N1226" s="822">
        <v>3</v>
      </c>
      <c r="O1226" s="826">
        <v>0.5</v>
      </c>
      <c r="P1226" s="825">
        <v>241.59</v>
      </c>
      <c r="Q1226" s="827">
        <v>1</v>
      </c>
      <c r="R1226" s="822">
        <v>3</v>
      </c>
      <c r="S1226" s="827">
        <v>1</v>
      </c>
      <c r="T1226" s="826">
        <v>0.5</v>
      </c>
      <c r="U1226" s="828">
        <v>1</v>
      </c>
    </row>
    <row r="1227" spans="1:21" ht="14.45" customHeight="1" x14ac:dyDescent="0.2">
      <c r="A1227" s="821">
        <v>7</v>
      </c>
      <c r="B1227" s="822" t="s">
        <v>2407</v>
      </c>
      <c r="C1227" s="822" t="s">
        <v>2413</v>
      </c>
      <c r="D1227" s="823" t="s">
        <v>3782</v>
      </c>
      <c r="E1227" s="824" t="s">
        <v>2439</v>
      </c>
      <c r="F1227" s="822" t="s">
        <v>2408</v>
      </c>
      <c r="G1227" s="822" t="s">
        <v>3228</v>
      </c>
      <c r="H1227" s="822" t="s">
        <v>329</v>
      </c>
      <c r="I1227" s="822" t="s">
        <v>3231</v>
      </c>
      <c r="J1227" s="822" t="s">
        <v>2372</v>
      </c>
      <c r="K1227" s="822" t="s">
        <v>1780</v>
      </c>
      <c r="L1227" s="825">
        <v>400.17</v>
      </c>
      <c r="M1227" s="825">
        <v>400.17</v>
      </c>
      <c r="N1227" s="822">
        <v>1</v>
      </c>
      <c r="O1227" s="826">
        <v>1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7</v>
      </c>
      <c r="B1228" s="822" t="s">
        <v>2407</v>
      </c>
      <c r="C1228" s="822" t="s">
        <v>2413</v>
      </c>
      <c r="D1228" s="823" t="s">
        <v>3782</v>
      </c>
      <c r="E1228" s="824" t="s">
        <v>2439</v>
      </c>
      <c r="F1228" s="822" t="s">
        <v>2408</v>
      </c>
      <c r="G1228" s="822" t="s">
        <v>3228</v>
      </c>
      <c r="H1228" s="822" t="s">
        <v>673</v>
      </c>
      <c r="I1228" s="822" t="s">
        <v>3234</v>
      </c>
      <c r="J1228" s="822" t="s">
        <v>2372</v>
      </c>
      <c r="K1228" s="822" t="s">
        <v>3233</v>
      </c>
      <c r="L1228" s="825">
        <v>533.42999999999995</v>
      </c>
      <c r="M1228" s="825">
        <v>533.42999999999995</v>
      </c>
      <c r="N1228" s="822">
        <v>1</v>
      </c>
      <c r="O1228" s="826">
        <v>0.5</v>
      </c>
      <c r="P1228" s="825">
        <v>533.42999999999995</v>
      </c>
      <c r="Q1228" s="827">
        <v>1</v>
      </c>
      <c r="R1228" s="822">
        <v>1</v>
      </c>
      <c r="S1228" s="827">
        <v>1</v>
      </c>
      <c r="T1228" s="826">
        <v>0.5</v>
      </c>
      <c r="U1228" s="828">
        <v>1</v>
      </c>
    </row>
    <row r="1229" spans="1:21" ht="14.45" customHeight="1" x14ac:dyDescent="0.2">
      <c r="A1229" s="821">
        <v>7</v>
      </c>
      <c r="B1229" s="822" t="s">
        <v>2407</v>
      </c>
      <c r="C1229" s="822" t="s">
        <v>2413</v>
      </c>
      <c r="D1229" s="823" t="s">
        <v>3782</v>
      </c>
      <c r="E1229" s="824" t="s">
        <v>2439</v>
      </c>
      <c r="F1229" s="822" t="s">
        <v>2408</v>
      </c>
      <c r="G1229" s="822" t="s">
        <v>3228</v>
      </c>
      <c r="H1229" s="822" t="s">
        <v>673</v>
      </c>
      <c r="I1229" s="822" t="s">
        <v>2373</v>
      </c>
      <c r="J1229" s="822" t="s">
        <v>2372</v>
      </c>
      <c r="K1229" s="822" t="s">
        <v>1780</v>
      </c>
      <c r="L1229" s="825">
        <v>400.17</v>
      </c>
      <c r="M1229" s="825">
        <v>2801.19</v>
      </c>
      <c r="N1229" s="822">
        <v>7</v>
      </c>
      <c r="O1229" s="826">
        <v>5.5</v>
      </c>
      <c r="P1229" s="825">
        <v>2000.8500000000001</v>
      </c>
      <c r="Q1229" s="827">
        <v>0.7142857142857143</v>
      </c>
      <c r="R1229" s="822">
        <v>5</v>
      </c>
      <c r="S1229" s="827">
        <v>0.7142857142857143</v>
      </c>
      <c r="T1229" s="826">
        <v>4</v>
      </c>
      <c r="U1229" s="828">
        <v>0.72727272727272729</v>
      </c>
    </row>
    <row r="1230" spans="1:21" ht="14.45" customHeight="1" x14ac:dyDescent="0.2">
      <c r="A1230" s="821">
        <v>7</v>
      </c>
      <c r="B1230" s="822" t="s">
        <v>2407</v>
      </c>
      <c r="C1230" s="822" t="s">
        <v>2413</v>
      </c>
      <c r="D1230" s="823" t="s">
        <v>3782</v>
      </c>
      <c r="E1230" s="824" t="s">
        <v>2439</v>
      </c>
      <c r="F1230" s="822" t="s">
        <v>2408</v>
      </c>
      <c r="G1230" s="822" t="s">
        <v>3228</v>
      </c>
      <c r="H1230" s="822" t="s">
        <v>673</v>
      </c>
      <c r="I1230" s="822" t="s">
        <v>3341</v>
      </c>
      <c r="J1230" s="822" t="s">
        <v>2372</v>
      </c>
      <c r="K1230" s="822" t="s">
        <v>3230</v>
      </c>
      <c r="L1230" s="825">
        <v>80.53</v>
      </c>
      <c r="M1230" s="825">
        <v>80.53</v>
      </c>
      <c r="N1230" s="822">
        <v>1</v>
      </c>
      <c r="O1230" s="826">
        <v>1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7</v>
      </c>
      <c r="B1231" s="822" t="s">
        <v>2407</v>
      </c>
      <c r="C1231" s="822" t="s">
        <v>2413</v>
      </c>
      <c r="D1231" s="823" t="s">
        <v>3782</v>
      </c>
      <c r="E1231" s="824" t="s">
        <v>2439</v>
      </c>
      <c r="F1231" s="822" t="s">
        <v>2408</v>
      </c>
      <c r="G1231" s="822" t="s">
        <v>2530</v>
      </c>
      <c r="H1231" s="822" t="s">
        <v>329</v>
      </c>
      <c r="I1231" s="822" t="s">
        <v>3652</v>
      </c>
      <c r="J1231" s="822" t="s">
        <v>3653</v>
      </c>
      <c r="K1231" s="822" t="s">
        <v>2368</v>
      </c>
      <c r="L1231" s="825">
        <v>0</v>
      </c>
      <c r="M1231" s="825">
        <v>0</v>
      </c>
      <c r="N1231" s="822">
        <v>1</v>
      </c>
      <c r="O1231" s="826">
        <v>1</v>
      </c>
      <c r="P1231" s="825"/>
      <c r="Q1231" s="827"/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7</v>
      </c>
      <c r="B1232" s="822" t="s">
        <v>2407</v>
      </c>
      <c r="C1232" s="822" t="s">
        <v>2413</v>
      </c>
      <c r="D1232" s="823" t="s">
        <v>3782</v>
      </c>
      <c r="E1232" s="824" t="s">
        <v>2439</v>
      </c>
      <c r="F1232" s="822" t="s">
        <v>2408</v>
      </c>
      <c r="G1232" s="822" t="s">
        <v>2530</v>
      </c>
      <c r="H1232" s="822" t="s">
        <v>673</v>
      </c>
      <c r="I1232" s="822" t="s">
        <v>2230</v>
      </c>
      <c r="J1232" s="822" t="s">
        <v>1322</v>
      </c>
      <c r="K1232" s="822" t="s">
        <v>2231</v>
      </c>
      <c r="L1232" s="825">
        <v>0</v>
      </c>
      <c r="M1232" s="825">
        <v>0</v>
      </c>
      <c r="N1232" s="822">
        <v>3</v>
      </c>
      <c r="O1232" s="826">
        <v>1.5</v>
      </c>
      <c r="P1232" s="825">
        <v>0</v>
      </c>
      <c r="Q1232" s="827"/>
      <c r="R1232" s="822">
        <v>3</v>
      </c>
      <c r="S1232" s="827">
        <v>1</v>
      </c>
      <c r="T1232" s="826">
        <v>1.5</v>
      </c>
      <c r="U1232" s="828">
        <v>1</v>
      </c>
    </row>
    <row r="1233" spans="1:21" ht="14.45" customHeight="1" x14ac:dyDescent="0.2">
      <c r="A1233" s="821">
        <v>7</v>
      </c>
      <c r="B1233" s="822" t="s">
        <v>2407</v>
      </c>
      <c r="C1233" s="822" t="s">
        <v>2413</v>
      </c>
      <c r="D1233" s="823" t="s">
        <v>3782</v>
      </c>
      <c r="E1233" s="824" t="s">
        <v>2439</v>
      </c>
      <c r="F1233" s="822" t="s">
        <v>2408</v>
      </c>
      <c r="G1233" s="822" t="s">
        <v>2530</v>
      </c>
      <c r="H1233" s="822" t="s">
        <v>673</v>
      </c>
      <c r="I1233" s="822" t="s">
        <v>3031</v>
      </c>
      <c r="J1233" s="822" t="s">
        <v>1322</v>
      </c>
      <c r="K1233" s="822" t="s">
        <v>3024</v>
      </c>
      <c r="L1233" s="825">
        <v>0</v>
      </c>
      <c r="M1233" s="825">
        <v>0</v>
      </c>
      <c r="N1233" s="822">
        <v>3</v>
      </c>
      <c r="O1233" s="826">
        <v>2</v>
      </c>
      <c r="P1233" s="825">
        <v>0</v>
      </c>
      <c r="Q1233" s="827"/>
      <c r="R1233" s="822">
        <v>3</v>
      </c>
      <c r="S1233" s="827">
        <v>1</v>
      </c>
      <c r="T1233" s="826">
        <v>2</v>
      </c>
      <c r="U1233" s="828">
        <v>1</v>
      </c>
    </row>
    <row r="1234" spans="1:21" ht="14.45" customHeight="1" x14ac:dyDescent="0.2">
      <c r="A1234" s="821">
        <v>7</v>
      </c>
      <c r="B1234" s="822" t="s">
        <v>2407</v>
      </c>
      <c r="C1234" s="822" t="s">
        <v>2413</v>
      </c>
      <c r="D1234" s="823" t="s">
        <v>3782</v>
      </c>
      <c r="E1234" s="824" t="s">
        <v>2439</v>
      </c>
      <c r="F1234" s="822" t="s">
        <v>2408</v>
      </c>
      <c r="G1234" s="822" t="s">
        <v>2640</v>
      </c>
      <c r="H1234" s="822" t="s">
        <v>329</v>
      </c>
      <c r="I1234" s="822" t="s">
        <v>3654</v>
      </c>
      <c r="J1234" s="822" t="s">
        <v>2642</v>
      </c>
      <c r="K1234" s="822" t="s">
        <v>3240</v>
      </c>
      <c r="L1234" s="825">
        <v>50.32</v>
      </c>
      <c r="M1234" s="825">
        <v>150.96</v>
      </c>
      <c r="N1234" s="822">
        <v>3</v>
      </c>
      <c r="O1234" s="826">
        <v>1</v>
      </c>
      <c r="P1234" s="825">
        <v>150.96</v>
      </c>
      <c r="Q1234" s="827">
        <v>1</v>
      </c>
      <c r="R1234" s="822">
        <v>3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7</v>
      </c>
      <c r="B1235" s="822" t="s">
        <v>2407</v>
      </c>
      <c r="C1235" s="822" t="s">
        <v>2413</v>
      </c>
      <c r="D1235" s="823" t="s">
        <v>3782</v>
      </c>
      <c r="E1235" s="824" t="s">
        <v>2439</v>
      </c>
      <c r="F1235" s="822" t="s">
        <v>2408</v>
      </c>
      <c r="G1235" s="822" t="s">
        <v>2640</v>
      </c>
      <c r="H1235" s="822" t="s">
        <v>329</v>
      </c>
      <c r="I1235" s="822" t="s">
        <v>3236</v>
      </c>
      <c r="J1235" s="822" t="s">
        <v>2642</v>
      </c>
      <c r="K1235" s="822" t="s">
        <v>3237</v>
      </c>
      <c r="L1235" s="825">
        <v>99.94</v>
      </c>
      <c r="M1235" s="825">
        <v>299.82</v>
      </c>
      <c r="N1235" s="822">
        <v>3</v>
      </c>
      <c r="O1235" s="826">
        <v>2</v>
      </c>
      <c r="P1235" s="825">
        <v>199.88</v>
      </c>
      <c r="Q1235" s="827">
        <v>0.66666666666666663</v>
      </c>
      <c r="R1235" s="822">
        <v>2</v>
      </c>
      <c r="S1235" s="827">
        <v>0.66666666666666663</v>
      </c>
      <c r="T1235" s="826">
        <v>1</v>
      </c>
      <c r="U1235" s="828">
        <v>0.5</v>
      </c>
    </row>
    <row r="1236" spans="1:21" ht="14.45" customHeight="1" x14ac:dyDescent="0.2">
      <c r="A1236" s="821">
        <v>7</v>
      </c>
      <c r="B1236" s="822" t="s">
        <v>2407</v>
      </c>
      <c r="C1236" s="822" t="s">
        <v>2413</v>
      </c>
      <c r="D1236" s="823" t="s">
        <v>3782</v>
      </c>
      <c r="E1236" s="824" t="s">
        <v>2439</v>
      </c>
      <c r="F1236" s="822" t="s">
        <v>2408</v>
      </c>
      <c r="G1236" s="822" t="s">
        <v>2640</v>
      </c>
      <c r="H1236" s="822" t="s">
        <v>329</v>
      </c>
      <c r="I1236" s="822" t="s">
        <v>2641</v>
      </c>
      <c r="J1236" s="822" t="s">
        <v>2642</v>
      </c>
      <c r="K1236" s="822" t="s">
        <v>2643</v>
      </c>
      <c r="L1236" s="825">
        <v>299.83999999999997</v>
      </c>
      <c r="M1236" s="825">
        <v>21288.640000000007</v>
      </c>
      <c r="N1236" s="822">
        <v>71</v>
      </c>
      <c r="O1236" s="826">
        <v>27.5</v>
      </c>
      <c r="P1236" s="825">
        <v>12893.120000000004</v>
      </c>
      <c r="Q1236" s="827">
        <v>0.60563380281690138</v>
      </c>
      <c r="R1236" s="822">
        <v>43</v>
      </c>
      <c r="S1236" s="827">
        <v>0.60563380281690138</v>
      </c>
      <c r="T1236" s="826">
        <v>17.5</v>
      </c>
      <c r="U1236" s="828">
        <v>0.63636363636363635</v>
      </c>
    </row>
    <row r="1237" spans="1:21" ht="14.45" customHeight="1" x14ac:dyDescent="0.2">
      <c r="A1237" s="821">
        <v>7</v>
      </c>
      <c r="B1237" s="822" t="s">
        <v>2407</v>
      </c>
      <c r="C1237" s="822" t="s">
        <v>2413</v>
      </c>
      <c r="D1237" s="823" t="s">
        <v>3782</v>
      </c>
      <c r="E1237" s="824" t="s">
        <v>2439</v>
      </c>
      <c r="F1237" s="822" t="s">
        <v>2408</v>
      </c>
      <c r="G1237" s="822" t="s">
        <v>2640</v>
      </c>
      <c r="H1237" s="822" t="s">
        <v>329</v>
      </c>
      <c r="I1237" s="822" t="s">
        <v>3238</v>
      </c>
      <c r="J1237" s="822" t="s">
        <v>3239</v>
      </c>
      <c r="K1237" s="822" t="s">
        <v>3240</v>
      </c>
      <c r="L1237" s="825">
        <v>50.32</v>
      </c>
      <c r="M1237" s="825">
        <v>50.32</v>
      </c>
      <c r="N1237" s="822">
        <v>1</v>
      </c>
      <c r="O1237" s="826">
        <v>1</v>
      </c>
      <c r="P1237" s="825">
        <v>50.32</v>
      </c>
      <c r="Q1237" s="827">
        <v>1</v>
      </c>
      <c r="R1237" s="822">
        <v>1</v>
      </c>
      <c r="S1237" s="827">
        <v>1</v>
      </c>
      <c r="T1237" s="826">
        <v>1</v>
      </c>
      <c r="U1237" s="828">
        <v>1</v>
      </c>
    </row>
    <row r="1238" spans="1:21" ht="14.45" customHeight="1" x14ac:dyDescent="0.2">
      <c r="A1238" s="821">
        <v>7</v>
      </c>
      <c r="B1238" s="822" t="s">
        <v>2407</v>
      </c>
      <c r="C1238" s="822" t="s">
        <v>2413</v>
      </c>
      <c r="D1238" s="823" t="s">
        <v>3782</v>
      </c>
      <c r="E1238" s="824" t="s">
        <v>2439</v>
      </c>
      <c r="F1238" s="822" t="s">
        <v>2408</v>
      </c>
      <c r="G1238" s="822" t="s">
        <v>2640</v>
      </c>
      <c r="H1238" s="822" t="s">
        <v>329</v>
      </c>
      <c r="I1238" s="822" t="s">
        <v>3581</v>
      </c>
      <c r="J1238" s="822" t="s">
        <v>1312</v>
      </c>
      <c r="K1238" s="822" t="s">
        <v>1313</v>
      </c>
      <c r="L1238" s="825">
        <v>50.32</v>
      </c>
      <c r="M1238" s="825">
        <v>301.92</v>
      </c>
      <c r="N1238" s="822">
        <v>6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7</v>
      </c>
      <c r="B1239" s="822" t="s">
        <v>2407</v>
      </c>
      <c r="C1239" s="822" t="s">
        <v>2413</v>
      </c>
      <c r="D1239" s="823" t="s">
        <v>3782</v>
      </c>
      <c r="E1239" s="824" t="s">
        <v>2439</v>
      </c>
      <c r="F1239" s="822" t="s">
        <v>2408</v>
      </c>
      <c r="G1239" s="822" t="s">
        <v>2640</v>
      </c>
      <c r="H1239" s="822" t="s">
        <v>329</v>
      </c>
      <c r="I1239" s="822" t="s">
        <v>3241</v>
      </c>
      <c r="J1239" s="822" t="s">
        <v>3242</v>
      </c>
      <c r="K1239" s="822" t="s">
        <v>3243</v>
      </c>
      <c r="L1239" s="825">
        <v>99.94</v>
      </c>
      <c r="M1239" s="825">
        <v>3897.6600000000003</v>
      </c>
      <c r="N1239" s="822">
        <v>39</v>
      </c>
      <c r="O1239" s="826">
        <v>6</v>
      </c>
      <c r="P1239" s="825">
        <v>2698.38</v>
      </c>
      <c r="Q1239" s="827">
        <v>0.69230769230769229</v>
      </c>
      <c r="R1239" s="822">
        <v>27</v>
      </c>
      <c r="S1239" s="827">
        <v>0.69230769230769229</v>
      </c>
      <c r="T1239" s="826">
        <v>4</v>
      </c>
      <c r="U1239" s="828">
        <v>0.66666666666666663</v>
      </c>
    </row>
    <row r="1240" spans="1:21" ht="14.45" customHeight="1" x14ac:dyDescent="0.2">
      <c r="A1240" s="821">
        <v>7</v>
      </c>
      <c r="B1240" s="822" t="s">
        <v>2407</v>
      </c>
      <c r="C1240" s="822" t="s">
        <v>2413</v>
      </c>
      <c r="D1240" s="823" t="s">
        <v>3782</v>
      </c>
      <c r="E1240" s="824" t="s">
        <v>2439</v>
      </c>
      <c r="F1240" s="822" t="s">
        <v>2408</v>
      </c>
      <c r="G1240" s="822" t="s">
        <v>2640</v>
      </c>
      <c r="H1240" s="822" t="s">
        <v>329</v>
      </c>
      <c r="I1240" s="822" t="s">
        <v>2879</v>
      </c>
      <c r="J1240" s="822" t="s">
        <v>1312</v>
      </c>
      <c r="K1240" s="822" t="s">
        <v>2880</v>
      </c>
      <c r="L1240" s="825">
        <v>50.32</v>
      </c>
      <c r="M1240" s="825">
        <v>3119.84</v>
      </c>
      <c r="N1240" s="822">
        <v>62</v>
      </c>
      <c r="O1240" s="826">
        <v>14</v>
      </c>
      <c r="P1240" s="825">
        <v>402.56</v>
      </c>
      <c r="Q1240" s="827">
        <v>0.12903225806451613</v>
      </c>
      <c r="R1240" s="822">
        <v>8</v>
      </c>
      <c r="S1240" s="827">
        <v>0.12903225806451613</v>
      </c>
      <c r="T1240" s="826">
        <v>4.5</v>
      </c>
      <c r="U1240" s="828">
        <v>0.32142857142857145</v>
      </c>
    </row>
    <row r="1241" spans="1:21" ht="14.45" customHeight="1" x14ac:dyDescent="0.2">
      <c r="A1241" s="821">
        <v>7</v>
      </c>
      <c r="B1241" s="822" t="s">
        <v>2407</v>
      </c>
      <c r="C1241" s="822" t="s">
        <v>2413</v>
      </c>
      <c r="D1241" s="823" t="s">
        <v>3782</v>
      </c>
      <c r="E1241" s="824" t="s">
        <v>2439</v>
      </c>
      <c r="F1241" s="822" t="s">
        <v>2408</v>
      </c>
      <c r="G1241" s="822" t="s">
        <v>2640</v>
      </c>
      <c r="H1241" s="822" t="s">
        <v>329</v>
      </c>
      <c r="I1241" s="822" t="s">
        <v>3582</v>
      </c>
      <c r="J1241" s="822" t="s">
        <v>1312</v>
      </c>
      <c r="K1241" s="822" t="s">
        <v>3583</v>
      </c>
      <c r="L1241" s="825">
        <v>16.77</v>
      </c>
      <c r="M1241" s="825">
        <v>33.54</v>
      </c>
      <c r="N1241" s="822">
        <v>2</v>
      </c>
      <c r="O1241" s="826">
        <v>1.5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7</v>
      </c>
      <c r="B1242" s="822" t="s">
        <v>2407</v>
      </c>
      <c r="C1242" s="822" t="s">
        <v>2413</v>
      </c>
      <c r="D1242" s="823" t="s">
        <v>3782</v>
      </c>
      <c r="E1242" s="824" t="s">
        <v>2439</v>
      </c>
      <c r="F1242" s="822" t="s">
        <v>2408</v>
      </c>
      <c r="G1242" s="822" t="s">
        <v>2852</v>
      </c>
      <c r="H1242" s="822" t="s">
        <v>329</v>
      </c>
      <c r="I1242" s="822" t="s">
        <v>3246</v>
      </c>
      <c r="J1242" s="822" t="s">
        <v>1772</v>
      </c>
      <c r="K1242" s="822" t="s">
        <v>3247</v>
      </c>
      <c r="L1242" s="825">
        <v>65.36</v>
      </c>
      <c r="M1242" s="825">
        <v>980.4</v>
      </c>
      <c r="N1242" s="822">
        <v>15</v>
      </c>
      <c r="O1242" s="826">
        <v>4</v>
      </c>
      <c r="P1242" s="825">
        <v>588.24</v>
      </c>
      <c r="Q1242" s="827">
        <v>0.6</v>
      </c>
      <c r="R1242" s="822">
        <v>9</v>
      </c>
      <c r="S1242" s="827">
        <v>0.6</v>
      </c>
      <c r="T1242" s="826">
        <v>2</v>
      </c>
      <c r="U1242" s="828">
        <v>0.5</v>
      </c>
    </row>
    <row r="1243" spans="1:21" ht="14.45" customHeight="1" x14ac:dyDescent="0.2">
      <c r="A1243" s="821">
        <v>7</v>
      </c>
      <c r="B1243" s="822" t="s">
        <v>2407</v>
      </c>
      <c r="C1243" s="822" t="s">
        <v>2413</v>
      </c>
      <c r="D1243" s="823" t="s">
        <v>3782</v>
      </c>
      <c r="E1243" s="824" t="s">
        <v>2439</v>
      </c>
      <c r="F1243" s="822" t="s">
        <v>2408</v>
      </c>
      <c r="G1243" s="822" t="s">
        <v>3248</v>
      </c>
      <c r="H1243" s="822" t="s">
        <v>329</v>
      </c>
      <c r="I1243" s="822" t="s">
        <v>3249</v>
      </c>
      <c r="J1243" s="822" t="s">
        <v>3250</v>
      </c>
      <c r="K1243" s="822" t="s">
        <v>3251</v>
      </c>
      <c r="L1243" s="825">
        <v>775.17</v>
      </c>
      <c r="M1243" s="825">
        <v>10077.209999999999</v>
      </c>
      <c r="N1243" s="822">
        <v>13</v>
      </c>
      <c r="O1243" s="826">
        <v>5</v>
      </c>
      <c r="P1243" s="825">
        <v>3875.8499999999995</v>
      </c>
      <c r="Q1243" s="827">
        <v>0.38461538461538458</v>
      </c>
      <c r="R1243" s="822">
        <v>5</v>
      </c>
      <c r="S1243" s="827">
        <v>0.38461538461538464</v>
      </c>
      <c r="T1243" s="826">
        <v>2</v>
      </c>
      <c r="U1243" s="828">
        <v>0.4</v>
      </c>
    </row>
    <row r="1244" spans="1:21" ht="14.45" customHeight="1" x14ac:dyDescent="0.2">
      <c r="A1244" s="821">
        <v>7</v>
      </c>
      <c r="B1244" s="822" t="s">
        <v>2407</v>
      </c>
      <c r="C1244" s="822" t="s">
        <v>2413</v>
      </c>
      <c r="D1244" s="823" t="s">
        <v>3782</v>
      </c>
      <c r="E1244" s="824" t="s">
        <v>2439</v>
      </c>
      <c r="F1244" s="822" t="s">
        <v>2408</v>
      </c>
      <c r="G1244" s="822" t="s">
        <v>3248</v>
      </c>
      <c r="H1244" s="822" t="s">
        <v>329</v>
      </c>
      <c r="I1244" s="822" t="s">
        <v>3252</v>
      </c>
      <c r="J1244" s="822" t="s">
        <v>3250</v>
      </c>
      <c r="K1244" s="822" t="s">
        <v>3253</v>
      </c>
      <c r="L1244" s="825">
        <v>1391.97</v>
      </c>
      <c r="M1244" s="825">
        <v>6959.85</v>
      </c>
      <c r="N1244" s="822">
        <v>5</v>
      </c>
      <c r="O1244" s="826">
        <v>2</v>
      </c>
      <c r="P1244" s="825">
        <v>4175.91</v>
      </c>
      <c r="Q1244" s="827">
        <v>0.6</v>
      </c>
      <c r="R1244" s="822">
        <v>3</v>
      </c>
      <c r="S1244" s="827">
        <v>0.6</v>
      </c>
      <c r="T1244" s="826">
        <v>1</v>
      </c>
      <c r="U1244" s="828">
        <v>0.5</v>
      </c>
    </row>
    <row r="1245" spans="1:21" ht="14.45" customHeight="1" x14ac:dyDescent="0.2">
      <c r="A1245" s="821">
        <v>7</v>
      </c>
      <c r="B1245" s="822" t="s">
        <v>2407</v>
      </c>
      <c r="C1245" s="822" t="s">
        <v>2413</v>
      </c>
      <c r="D1245" s="823" t="s">
        <v>3782</v>
      </c>
      <c r="E1245" s="824" t="s">
        <v>2439</v>
      </c>
      <c r="F1245" s="822" t="s">
        <v>2408</v>
      </c>
      <c r="G1245" s="822" t="s">
        <v>3248</v>
      </c>
      <c r="H1245" s="822" t="s">
        <v>329</v>
      </c>
      <c r="I1245" s="822" t="s">
        <v>3254</v>
      </c>
      <c r="J1245" s="822" t="s">
        <v>3250</v>
      </c>
      <c r="K1245" s="822" t="s">
        <v>3255</v>
      </c>
      <c r="L1245" s="825">
        <v>2620.2600000000002</v>
      </c>
      <c r="M1245" s="825">
        <v>23582.340000000004</v>
      </c>
      <c r="N1245" s="822">
        <v>9</v>
      </c>
      <c r="O1245" s="826">
        <v>2</v>
      </c>
      <c r="P1245" s="825">
        <v>7860.7800000000007</v>
      </c>
      <c r="Q1245" s="827">
        <v>0.33333333333333331</v>
      </c>
      <c r="R1245" s="822">
        <v>3</v>
      </c>
      <c r="S1245" s="827">
        <v>0.33333333333333331</v>
      </c>
      <c r="T1245" s="826">
        <v>1</v>
      </c>
      <c r="U1245" s="828">
        <v>0.5</v>
      </c>
    </row>
    <row r="1246" spans="1:21" ht="14.45" customHeight="1" x14ac:dyDescent="0.2">
      <c r="A1246" s="821">
        <v>7</v>
      </c>
      <c r="B1246" s="822" t="s">
        <v>2407</v>
      </c>
      <c r="C1246" s="822" t="s">
        <v>2413</v>
      </c>
      <c r="D1246" s="823" t="s">
        <v>3782</v>
      </c>
      <c r="E1246" s="824" t="s">
        <v>2439</v>
      </c>
      <c r="F1246" s="822" t="s">
        <v>2408</v>
      </c>
      <c r="G1246" s="822" t="s">
        <v>3256</v>
      </c>
      <c r="H1246" s="822" t="s">
        <v>329</v>
      </c>
      <c r="I1246" s="822" t="s">
        <v>3257</v>
      </c>
      <c r="J1246" s="822" t="s">
        <v>3258</v>
      </c>
      <c r="K1246" s="822" t="s">
        <v>3259</v>
      </c>
      <c r="L1246" s="825">
        <v>0</v>
      </c>
      <c r="M1246" s="825">
        <v>0</v>
      </c>
      <c r="N1246" s="822">
        <v>3</v>
      </c>
      <c r="O1246" s="826">
        <v>1</v>
      </c>
      <c r="P1246" s="825"/>
      <c r="Q1246" s="827"/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7</v>
      </c>
      <c r="B1247" s="822" t="s">
        <v>2407</v>
      </c>
      <c r="C1247" s="822" t="s">
        <v>2413</v>
      </c>
      <c r="D1247" s="823" t="s">
        <v>3782</v>
      </c>
      <c r="E1247" s="824" t="s">
        <v>2439</v>
      </c>
      <c r="F1247" s="822" t="s">
        <v>2408</v>
      </c>
      <c r="G1247" s="822" t="s">
        <v>2539</v>
      </c>
      <c r="H1247" s="822" t="s">
        <v>329</v>
      </c>
      <c r="I1247" s="822" t="s">
        <v>2540</v>
      </c>
      <c r="J1247" s="822" t="s">
        <v>1089</v>
      </c>
      <c r="K1247" s="822" t="s">
        <v>1090</v>
      </c>
      <c r="L1247" s="825">
        <v>121.92</v>
      </c>
      <c r="M1247" s="825">
        <v>121.92</v>
      </c>
      <c r="N1247" s="822">
        <v>1</v>
      </c>
      <c r="O1247" s="826">
        <v>1</v>
      </c>
      <c r="P1247" s="825">
        <v>121.92</v>
      </c>
      <c r="Q1247" s="827">
        <v>1</v>
      </c>
      <c r="R1247" s="822">
        <v>1</v>
      </c>
      <c r="S1247" s="827">
        <v>1</v>
      </c>
      <c r="T1247" s="826">
        <v>1</v>
      </c>
      <c r="U1247" s="828">
        <v>1</v>
      </c>
    </row>
    <row r="1248" spans="1:21" ht="14.45" customHeight="1" x14ac:dyDescent="0.2">
      <c r="A1248" s="821">
        <v>7</v>
      </c>
      <c r="B1248" s="822" t="s">
        <v>2407</v>
      </c>
      <c r="C1248" s="822" t="s">
        <v>2413</v>
      </c>
      <c r="D1248" s="823" t="s">
        <v>3782</v>
      </c>
      <c r="E1248" s="824" t="s">
        <v>2439</v>
      </c>
      <c r="F1248" s="822" t="s">
        <v>2408</v>
      </c>
      <c r="G1248" s="822" t="s">
        <v>2539</v>
      </c>
      <c r="H1248" s="822" t="s">
        <v>329</v>
      </c>
      <c r="I1248" s="822" t="s">
        <v>2540</v>
      </c>
      <c r="J1248" s="822" t="s">
        <v>1089</v>
      </c>
      <c r="K1248" s="822" t="s">
        <v>1090</v>
      </c>
      <c r="L1248" s="825">
        <v>107.27</v>
      </c>
      <c r="M1248" s="825">
        <v>214.54</v>
      </c>
      <c r="N1248" s="822">
        <v>2</v>
      </c>
      <c r="O1248" s="826">
        <v>1</v>
      </c>
      <c r="P1248" s="825">
        <v>214.54</v>
      </c>
      <c r="Q1248" s="827">
        <v>1</v>
      </c>
      <c r="R1248" s="822">
        <v>2</v>
      </c>
      <c r="S1248" s="827">
        <v>1</v>
      </c>
      <c r="T1248" s="826">
        <v>1</v>
      </c>
      <c r="U1248" s="828">
        <v>1</v>
      </c>
    </row>
    <row r="1249" spans="1:21" ht="14.45" customHeight="1" x14ac:dyDescent="0.2">
      <c r="A1249" s="821">
        <v>7</v>
      </c>
      <c r="B1249" s="822" t="s">
        <v>2407</v>
      </c>
      <c r="C1249" s="822" t="s">
        <v>2413</v>
      </c>
      <c r="D1249" s="823" t="s">
        <v>3782</v>
      </c>
      <c r="E1249" s="824" t="s">
        <v>2439</v>
      </c>
      <c r="F1249" s="822" t="s">
        <v>2408</v>
      </c>
      <c r="G1249" s="822" t="s">
        <v>2539</v>
      </c>
      <c r="H1249" s="822" t="s">
        <v>329</v>
      </c>
      <c r="I1249" s="822" t="s">
        <v>2917</v>
      </c>
      <c r="J1249" s="822" t="s">
        <v>1089</v>
      </c>
      <c r="K1249" s="822" t="s">
        <v>1090</v>
      </c>
      <c r="L1249" s="825">
        <v>121.92</v>
      </c>
      <c r="M1249" s="825">
        <v>121.92</v>
      </c>
      <c r="N1249" s="822">
        <v>1</v>
      </c>
      <c r="O1249" s="826">
        <v>1</v>
      </c>
      <c r="P1249" s="825">
        <v>121.92</v>
      </c>
      <c r="Q1249" s="827">
        <v>1</v>
      </c>
      <c r="R1249" s="822">
        <v>1</v>
      </c>
      <c r="S1249" s="827">
        <v>1</v>
      </c>
      <c r="T1249" s="826">
        <v>1</v>
      </c>
      <c r="U1249" s="828">
        <v>1</v>
      </c>
    </row>
    <row r="1250" spans="1:21" ht="14.45" customHeight="1" x14ac:dyDescent="0.2">
      <c r="A1250" s="821">
        <v>7</v>
      </c>
      <c r="B1250" s="822" t="s">
        <v>2407</v>
      </c>
      <c r="C1250" s="822" t="s">
        <v>2413</v>
      </c>
      <c r="D1250" s="823" t="s">
        <v>3782</v>
      </c>
      <c r="E1250" s="824" t="s">
        <v>2439</v>
      </c>
      <c r="F1250" s="822" t="s">
        <v>2408</v>
      </c>
      <c r="G1250" s="822" t="s">
        <v>3260</v>
      </c>
      <c r="H1250" s="822" t="s">
        <v>329</v>
      </c>
      <c r="I1250" s="822" t="s">
        <v>3261</v>
      </c>
      <c r="J1250" s="822" t="s">
        <v>976</v>
      </c>
      <c r="K1250" s="822" t="s">
        <v>3262</v>
      </c>
      <c r="L1250" s="825">
        <v>0</v>
      </c>
      <c r="M1250" s="825">
        <v>0</v>
      </c>
      <c r="N1250" s="822">
        <v>1</v>
      </c>
      <c r="O1250" s="826">
        <v>1</v>
      </c>
      <c r="P1250" s="825">
        <v>0</v>
      </c>
      <c r="Q1250" s="827"/>
      <c r="R1250" s="822">
        <v>1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7</v>
      </c>
      <c r="B1251" s="822" t="s">
        <v>2407</v>
      </c>
      <c r="C1251" s="822" t="s">
        <v>2413</v>
      </c>
      <c r="D1251" s="823" t="s">
        <v>3782</v>
      </c>
      <c r="E1251" s="824" t="s">
        <v>2439</v>
      </c>
      <c r="F1251" s="822" t="s">
        <v>2408</v>
      </c>
      <c r="G1251" s="822" t="s">
        <v>3263</v>
      </c>
      <c r="H1251" s="822" t="s">
        <v>329</v>
      </c>
      <c r="I1251" s="822" t="s">
        <v>3264</v>
      </c>
      <c r="J1251" s="822" t="s">
        <v>1700</v>
      </c>
      <c r="K1251" s="822" t="s">
        <v>3265</v>
      </c>
      <c r="L1251" s="825">
        <v>1933.92</v>
      </c>
      <c r="M1251" s="825">
        <v>3867.84</v>
      </c>
      <c r="N1251" s="822">
        <v>2</v>
      </c>
      <c r="O1251" s="826">
        <v>1.5</v>
      </c>
      <c r="P1251" s="825">
        <v>1933.92</v>
      </c>
      <c r="Q1251" s="827">
        <v>0.5</v>
      </c>
      <c r="R1251" s="822">
        <v>1</v>
      </c>
      <c r="S1251" s="827">
        <v>0.5</v>
      </c>
      <c r="T1251" s="826">
        <v>0.5</v>
      </c>
      <c r="U1251" s="828">
        <v>0.33333333333333331</v>
      </c>
    </row>
    <row r="1252" spans="1:21" ht="14.45" customHeight="1" x14ac:dyDescent="0.2">
      <c r="A1252" s="821">
        <v>7</v>
      </c>
      <c r="B1252" s="822" t="s">
        <v>2407</v>
      </c>
      <c r="C1252" s="822" t="s">
        <v>2413</v>
      </c>
      <c r="D1252" s="823" t="s">
        <v>3782</v>
      </c>
      <c r="E1252" s="824" t="s">
        <v>2439</v>
      </c>
      <c r="F1252" s="822" t="s">
        <v>2409</v>
      </c>
      <c r="G1252" s="822" t="s">
        <v>2649</v>
      </c>
      <c r="H1252" s="822" t="s">
        <v>329</v>
      </c>
      <c r="I1252" s="822" t="s">
        <v>2949</v>
      </c>
      <c r="J1252" s="822" t="s">
        <v>2651</v>
      </c>
      <c r="K1252" s="822"/>
      <c r="L1252" s="825">
        <v>0</v>
      </c>
      <c r="M1252" s="825">
        <v>0</v>
      </c>
      <c r="N1252" s="822">
        <v>1</v>
      </c>
      <c r="O1252" s="826">
        <v>1</v>
      </c>
      <c r="P1252" s="825"/>
      <c r="Q1252" s="827"/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7</v>
      </c>
      <c r="B1253" s="822" t="s">
        <v>2407</v>
      </c>
      <c r="C1253" s="822" t="s">
        <v>2413</v>
      </c>
      <c r="D1253" s="823" t="s">
        <v>3782</v>
      </c>
      <c r="E1253" s="824" t="s">
        <v>2439</v>
      </c>
      <c r="F1253" s="822" t="s">
        <v>2409</v>
      </c>
      <c r="G1253" s="822" t="s">
        <v>2649</v>
      </c>
      <c r="H1253" s="822" t="s">
        <v>329</v>
      </c>
      <c r="I1253" s="822" t="s">
        <v>3296</v>
      </c>
      <c r="J1253" s="822" t="s">
        <v>2651</v>
      </c>
      <c r="K1253" s="822"/>
      <c r="L1253" s="825">
        <v>0</v>
      </c>
      <c r="M1253" s="825">
        <v>0</v>
      </c>
      <c r="N1253" s="822">
        <v>2</v>
      </c>
      <c r="O1253" s="826">
        <v>2</v>
      </c>
      <c r="P1253" s="825">
        <v>0</v>
      </c>
      <c r="Q1253" s="827"/>
      <c r="R1253" s="822">
        <v>2</v>
      </c>
      <c r="S1253" s="827">
        <v>1</v>
      </c>
      <c r="T1253" s="826">
        <v>2</v>
      </c>
      <c r="U1253" s="828">
        <v>1</v>
      </c>
    </row>
    <row r="1254" spans="1:21" ht="14.45" customHeight="1" x14ac:dyDescent="0.2">
      <c r="A1254" s="821">
        <v>7</v>
      </c>
      <c r="B1254" s="822" t="s">
        <v>2407</v>
      </c>
      <c r="C1254" s="822" t="s">
        <v>2413</v>
      </c>
      <c r="D1254" s="823" t="s">
        <v>3782</v>
      </c>
      <c r="E1254" s="824" t="s">
        <v>2453</v>
      </c>
      <c r="F1254" s="822" t="s">
        <v>2408</v>
      </c>
      <c r="G1254" s="822" t="s">
        <v>2553</v>
      </c>
      <c r="H1254" s="822" t="s">
        <v>673</v>
      </c>
      <c r="I1254" s="822" t="s">
        <v>2810</v>
      </c>
      <c r="J1254" s="822" t="s">
        <v>2558</v>
      </c>
      <c r="K1254" s="822" t="s">
        <v>815</v>
      </c>
      <c r="L1254" s="825">
        <v>96.04</v>
      </c>
      <c r="M1254" s="825">
        <v>96.04</v>
      </c>
      <c r="N1254" s="822">
        <v>1</v>
      </c>
      <c r="O1254" s="826">
        <v>1</v>
      </c>
      <c r="P1254" s="825">
        <v>96.04</v>
      </c>
      <c r="Q1254" s="827">
        <v>1</v>
      </c>
      <c r="R1254" s="822">
        <v>1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7</v>
      </c>
      <c r="B1255" s="822" t="s">
        <v>2407</v>
      </c>
      <c r="C1255" s="822" t="s">
        <v>2413</v>
      </c>
      <c r="D1255" s="823" t="s">
        <v>3782</v>
      </c>
      <c r="E1255" s="824" t="s">
        <v>2453</v>
      </c>
      <c r="F1255" s="822" t="s">
        <v>2408</v>
      </c>
      <c r="G1255" s="822" t="s">
        <v>2592</v>
      </c>
      <c r="H1255" s="822" t="s">
        <v>329</v>
      </c>
      <c r="I1255" s="822" t="s">
        <v>2593</v>
      </c>
      <c r="J1255" s="822" t="s">
        <v>1472</v>
      </c>
      <c r="K1255" s="822" t="s">
        <v>2556</v>
      </c>
      <c r="L1255" s="825">
        <v>111.72</v>
      </c>
      <c r="M1255" s="825">
        <v>111.72</v>
      </c>
      <c r="N1255" s="822">
        <v>1</v>
      </c>
      <c r="O1255" s="826">
        <v>1</v>
      </c>
      <c r="P1255" s="825">
        <v>111.72</v>
      </c>
      <c r="Q1255" s="827">
        <v>1</v>
      </c>
      <c r="R1255" s="822">
        <v>1</v>
      </c>
      <c r="S1255" s="827">
        <v>1</v>
      </c>
      <c r="T1255" s="826">
        <v>1</v>
      </c>
      <c r="U1255" s="828">
        <v>1</v>
      </c>
    </row>
    <row r="1256" spans="1:21" ht="14.45" customHeight="1" x14ac:dyDescent="0.2">
      <c r="A1256" s="821">
        <v>7</v>
      </c>
      <c r="B1256" s="822" t="s">
        <v>2407</v>
      </c>
      <c r="C1256" s="822" t="s">
        <v>2413</v>
      </c>
      <c r="D1256" s="823" t="s">
        <v>3782</v>
      </c>
      <c r="E1256" s="824" t="s">
        <v>2453</v>
      </c>
      <c r="F1256" s="822" t="s">
        <v>2408</v>
      </c>
      <c r="G1256" s="822" t="s">
        <v>2622</v>
      </c>
      <c r="H1256" s="822" t="s">
        <v>329</v>
      </c>
      <c r="I1256" s="822" t="s">
        <v>3655</v>
      </c>
      <c r="J1256" s="822" t="s">
        <v>3656</v>
      </c>
      <c r="K1256" s="822" t="s">
        <v>2800</v>
      </c>
      <c r="L1256" s="825">
        <v>42.54</v>
      </c>
      <c r="M1256" s="825">
        <v>42.54</v>
      </c>
      <c r="N1256" s="822">
        <v>1</v>
      </c>
      <c r="O1256" s="826">
        <v>1</v>
      </c>
      <c r="P1256" s="825">
        <v>42.54</v>
      </c>
      <c r="Q1256" s="827">
        <v>1</v>
      </c>
      <c r="R1256" s="822">
        <v>1</v>
      </c>
      <c r="S1256" s="827">
        <v>1</v>
      </c>
      <c r="T1256" s="826">
        <v>1</v>
      </c>
      <c r="U1256" s="828">
        <v>1</v>
      </c>
    </row>
    <row r="1257" spans="1:21" ht="14.45" customHeight="1" x14ac:dyDescent="0.2">
      <c r="A1257" s="821">
        <v>7</v>
      </c>
      <c r="B1257" s="822" t="s">
        <v>2407</v>
      </c>
      <c r="C1257" s="822" t="s">
        <v>2413</v>
      </c>
      <c r="D1257" s="823" t="s">
        <v>3782</v>
      </c>
      <c r="E1257" s="824" t="s">
        <v>2453</v>
      </c>
      <c r="F1257" s="822" t="s">
        <v>2408</v>
      </c>
      <c r="G1257" s="822" t="s">
        <v>3657</v>
      </c>
      <c r="H1257" s="822" t="s">
        <v>673</v>
      </c>
      <c r="I1257" s="822" t="s">
        <v>3658</v>
      </c>
      <c r="J1257" s="822" t="s">
        <v>3659</v>
      </c>
      <c r="K1257" s="822" t="s">
        <v>3660</v>
      </c>
      <c r="L1257" s="825">
        <v>300.31</v>
      </c>
      <c r="M1257" s="825">
        <v>300.31</v>
      </c>
      <c r="N1257" s="822">
        <v>1</v>
      </c>
      <c r="O1257" s="826">
        <v>1</v>
      </c>
      <c r="P1257" s="825">
        <v>300.31</v>
      </c>
      <c r="Q1257" s="827">
        <v>1</v>
      </c>
      <c r="R1257" s="822">
        <v>1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7</v>
      </c>
      <c r="B1258" s="822" t="s">
        <v>2407</v>
      </c>
      <c r="C1258" s="822" t="s">
        <v>2413</v>
      </c>
      <c r="D1258" s="823" t="s">
        <v>3782</v>
      </c>
      <c r="E1258" s="824" t="s">
        <v>2453</v>
      </c>
      <c r="F1258" s="822" t="s">
        <v>2408</v>
      </c>
      <c r="G1258" s="822" t="s">
        <v>2539</v>
      </c>
      <c r="H1258" s="822" t="s">
        <v>329</v>
      </c>
      <c r="I1258" s="822" t="s">
        <v>2540</v>
      </c>
      <c r="J1258" s="822" t="s">
        <v>1089</v>
      </c>
      <c r="K1258" s="822" t="s">
        <v>1090</v>
      </c>
      <c r="L1258" s="825">
        <v>121.92</v>
      </c>
      <c r="M1258" s="825">
        <v>975.36</v>
      </c>
      <c r="N1258" s="822">
        <v>8</v>
      </c>
      <c r="O1258" s="826">
        <v>3</v>
      </c>
      <c r="P1258" s="825">
        <v>731.52</v>
      </c>
      <c r="Q1258" s="827">
        <v>0.75</v>
      </c>
      <c r="R1258" s="822">
        <v>6</v>
      </c>
      <c r="S1258" s="827">
        <v>0.75</v>
      </c>
      <c r="T1258" s="826">
        <v>2</v>
      </c>
      <c r="U1258" s="828">
        <v>0.66666666666666663</v>
      </c>
    </row>
    <row r="1259" spans="1:21" ht="14.45" customHeight="1" x14ac:dyDescent="0.2">
      <c r="A1259" s="821">
        <v>7</v>
      </c>
      <c r="B1259" s="822" t="s">
        <v>2407</v>
      </c>
      <c r="C1259" s="822" t="s">
        <v>2413</v>
      </c>
      <c r="D1259" s="823" t="s">
        <v>3782</v>
      </c>
      <c r="E1259" s="824" t="s">
        <v>2437</v>
      </c>
      <c r="F1259" s="822" t="s">
        <v>2408</v>
      </c>
      <c r="G1259" s="822" t="s">
        <v>2478</v>
      </c>
      <c r="H1259" s="822" t="s">
        <v>329</v>
      </c>
      <c r="I1259" s="822" t="s">
        <v>2479</v>
      </c>
      <c r="J1259" s="822" t="s">
        <v>2480</v>
      </c>
      <c r="K1259" s="822" t="s">
        <v>2481</v>
      </c>
      <c r="L1259" s="825">
        <v>70.48</v>
      </c>
      <c r="M1259" s="825">
        <v>2184.88</v>
      </c>
      <c r="N1259" s="822">
        <v>31</v>
      </c>
      <c r="O1259" s="826">
        <v>13</v>
      </c>
      <c r="P1259" s="825">
        <v>704.80000000000007</v>
      </c>
      <c r="Q1259" s="827">
        <v>0.32258064516129031</v>
      </c>
      <c r="R1259" s="822">
        <v>10</v>
      </c>
      <c r="S1259" s="827">
        <v>0.32258064516129031</v>
      </c>
      <c r="T1259" s="826">
        <v>5</v>
      </c>
      <c r="U1259" s="828">
        <v>0.38461538461538464</v>
      </c>
    </row>
    <row r="1260" spans="1:21" ht="14.45" customHeight="1" x14ac:dyDescent="0.2">
      <c r="A1260" s="821">
        <v>7</v>
      </c>
      <c r="B1260" s="822" t="s">
        <v>2407</v>
      </c>
      <c r="C1260" s="822" t="s">
        <v>2413</v>
      </c>
      <c r="D1260" s="823" t="s">
        <v>3782</v>
      </c>
      <c r="E1260" s="824" t="s">
        <v>2437</v>
      </c>
      <c r="F1260" s="822" t="s">
        <v>2408</v>
      </c>
      <c r="G1260" s="822" t="s">
        <v>2478</v>
      </c>
      <c r="H1260" s="822" t="s">
        <v>329</v>
      </c>
      <c r="I1260" s="822" t="s">
        <v>3032</v>
      </c>
      <c r="J1260" s="822" t="s">
        <v>2480</v>
      </c>
      <c r="K1260" s="822" t="s">
        <v>3033</v>
      </c>
      <c r="L1260" s="825">
        <v>0</v>
      </c>
      <c r="M1260" s="825">
        <v>0</v>
      </c>
      <c r="N1260" s="822">
        <v>1</v>
      </c>
      <c r="O1260" s="826">
        <v>0.5</v>
      </c>
      <c r="P1260" s="825"/>
      <c r="Q1260" s="827"/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7</v>
      </c>
      <c r="B1261" s="822" t="s">
        <v>2407</v>
      </c>
      <c r="C1261" s="822" t="s">
        <v>2413</v>
      </c>
      <c r="D1261" s="823" t="s">
        <v>3782</v>
      </c>
      <c r="E1261" s="824" t="s">
        <v>2437</v>
      </c>
      <c r="F1261" s="822" t="s">
        <v>2408</v>
      </c>
      <c r="G1261" s="822" t="s">
        <v>3661</v>
      </c>
      <c r="H1261" s="822" t="s">
        <v>329</v>
      </c>
      <c r="I1261" s="822" t="s">
        <v>3662</v>
      </c>
      <c r="J1261" s="822" t="s">
        <v>3663</v>
      </c>
      <c r="K1261" s="822" t="s">
        <v>3664</v>
      </c>
      <c r="L1261" s="825">
        <v>121.75</v>
      </c>
      <c r="M1261" s="825">
        <v>121.75</v>
      </c>
      <c r="N1261" s="822">
        <v>1</v>
      </c>
      <c r="O1261" s="826">
        <v>0.5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7</v>
      </c>
      <c r="B1262" s="822" t="s">
        <v>2407</v>
      </c>
      <c r="C1262" s="822" t="s">
        <v>2413</v>
      </c>
      <c r="D1262" s="823" t="s">
        <v>3782</v>
      </c>
      <c r="E1262" s="824" t="s">
        <v>2437</v>
      </c>
      <c r="F1262" s="822" t="s">
        <v>2408</v>
      </c>
      <c r="G1262" s="822" t="s">
        <v>2545</v>
      </c>
      <c r="H1262" s="822" t="s">
        <v>673</v>
      </c>
      <c r="I1262" s="822" t="s">
        <v>2223</v>
      </c>
      <c r="J1262" s="822" t="s">
        <v>2221</v>
      </c>
      <c r="K1262" s="822" t="s">
        <v>2224</v>
      </c>
      <c r="L1262" s="825">
        <v>11.71</v>
      </c>
      <c r="M1262" s="825">
        <v>23.42</v>
      </c>
      <c r="N1262" s="822">
        <v>2</v>
      </c>
      <c r="O1262" s="826">
        <v>0.5</v>
      </c>
      <c r="P1262" s="825">
        <v>23.42</v>
      </c>
      <c r="Q1262" s="827">
        <v>1</v>
      </c>
      <c r="R1262" s="822">
        <v>2</v>
      </c>
      <c r="S1262" s="827">
        <v>1</v>
      </c>
      <c r="T1262" s="826">
        <v>0.5</v>
      </c>
      <c r="U1262" s="828">
        <v>1</v>
      </c>
    </row>
    <row r="1263" spans="1:21" ht="14.45" customHeight="1" x14ac:dyDescent="0.2">
      <c r="A1263" s="821">
        <v>7</v>
      </c>
      <c r="B1263" s="822" t="s">
        <v>2407</v>
      </c>
      <c r="C1263" s="822" t="s">
        <v>2413</v>
      </c>
      <c r="D1263" s="823" t="s">
        <v>3782</v>
      </c>
      <c r="E1263" s="824" t="s">
        <v>2437</v>
      </c>
      <c r="F1263" s="822" t="s">
        <v>2408</v>
      </c>
      <c r="G1263" s="822" t="s">
        <v>3036</v>
      </c>
      <c r="H1263" s="822" t="s">
        <v>329</v>
      </c>
      <c r="I1263" s="822" t="s">
        <v>3037</v>
      </c>
      <c r="J1263" s="822" t="s">
        <v>3038</v>
      </c>
      <c r="K1263" s="822" t="s">
        <v>3039</v>
      </c>
      <c r="L1263" s="825">
        <v>51.43</v>
      </c>
      <c r="M1263" s="825">
        <v>514.29999999999995</v>
      </c>
      <c r="N1263" s="822">
        <v>10</v>
      </c>
      <c r="O1263" s="826">
        <v>2.5</v>
      </c>
      <c r="P1263" s="825">
        <v>308.58</v>
      </c>
      <c r="Q1263" s="827">
        <v>0.6</v>
      </c>
      <c r="R1263" s="822">
        <v>6</v>
      </c>
      <c r="S1263" s="827">
        <v>0.6</v>
      </c>
      <c r="T1263" s="826">
        <v>1</v>
      </c>
      <c r="U1263" s="828">
        <v>0.4</v>
      </c>
    </row>
    <row r="1264" spans="1:21" ht="14.45" customHeight="1" x14ac:dyDescent="0.2">
      <c r="A1264" s="821">
        <v>7</v>
      </c>
      <c r="B1264" s="822" t="s">
        <v>2407</v>
      </c>
      <c r="C1264" s="822" t="s">
        <v>2413</v>
      </c>
      <c r="D1264" s="823" t="s">
        <v>3782</v>
      </c>
      <c r="E1264" s="824" t="s">
        <v>2437</v>
      </c>
      <c r="F1264" s="822" t="s">
        <v>2408</v>
      </c>
      <c r="G1264" s="822" t="s">
        <v>3036</v>
      </c>
      <c r="H1264" s="822" t="s">
        <v>329</v>
      </c>
      <c r="I1264" s="822" t="s">
        <v>3040</v>
      </c>
      <c r="J1264" s="822" t="s">
        <v>3038</v>
      </c>
      <c r="K1264" s="822" t="s">
        <v>3039</v>
      </c>
      <c r="L1264" s="825">
        <v>51.43</v>
      </c>
      <c r="M1264" s="825">
        <v>308.58</v>
      </c>
      <c r="N1264" s="822">
        <v>6</v>
      </c>
      <c r="O1264" s="826">
        <v>1.5</v>
      </c>
      <c r="P1264" s="825">
        <v>205.72</v>
      </c>
      <c r="Q1264" s="827">
        <v>0.66666666666666674</v>
      </c>
      <c r="R1264" s="822">
        <v>4</v>
      </c>
      <c r="S1264" s="827">
        <v>0.66666666666666663</v>
      </c>
      <c r="T1264" s="826">
        <v>1.5</v>
      </c>
      <c r="U1264" s="828">
        <v>1</v>
      </c>
    </row>
    <row r="1265" spans="1:21" ht="14.45" customHeight="1" x14ac:dyDescent="0.2">
      <c r="A1265" s="821">
        <v>7</v>
      </c>
      <c r="B1265" s="822" t="s">
        <v>2407</v>
      </c>
      <c r="C1265" s="822" t="s">
        <v>2413</v>
      </c>
      <c r="D1265" s="823" t="s">
        <v>3782</v>
      </c>
      <c r="E1265" s="824" t="s">
        <v>2437</v>
      </c>
      <c r="F1265" s="822" t="s">
        <v>2408</v>
      </c>
      <c r="G1265" s="822" t="s">
        <v>3049</v>
      </c>
      <c r="H1265" s="822" t="s">
        <v>673</v>
      </c>
      <c r="I1265" s="822" t="s">
        <v>2330</v>
      </c>
      <c r="J1265" s="822" t="s">
        <v>2331</v>
      </c>
      <c r="K1265" s="822" t="s">
        <v>2332</v>
      </c>
      <c r="L1265" s="825">
        <v>754.04</v>
      </c>
      <c r="M1265" s="825">
        <v>1508.08</v>
      </c>
      <c r="N1265" s="822">
        <v>2</v>
      </c>
      <c r="O1265" s="826">
        <v>1</v>
      </c>
      <c r="P1265" s="825">
        <v>1508.08</v>
      </c>
      <c r="Q1265" s="827">
        <v>1</v>
      </c>
      <c r="R1265" s="822">
        <v>2</v>
      </c>
      <c r="S1265" s="827">
        <v>1</v>
      </c>
      <c r="T1265" s="826">
        <v>1</v>
      </c>
      <c r="U1265" s="828">
        <v>1</v>
      </c>
    </row>
    <row r="1266" spans="1:21" ht="14.45" customHeight="1" x14ac:dyDescent="0.2">
      <c r="A1266" s="821">
        <v>7</v>
      </c>
      <c r="B1266" s="822" t="s">
        <v>2407</v>
      </c>
      <c r="C1266" s="822" t="s">
        <v>2413</v>
      </c>
      <c r="D1266" s="823" t="s">
        <v>3782</v>
      </c>
      <c r="E1266" s="824" t="s">
        <v>2437</v>
      </c>
      <c r="F1266" s="822" t="s">
        <v>2408</v>
      </c>
      <c r="G1266" s="822" t="s">
        <v>3049</v>
      </c>
      <c r="H1266" s="822" t="s">
        <v>673</v>
      </c>
      <c r="I1266" s="822" t="s">
        <v>2333</v>
      </c>
      <c r="J1266" s="822" t="s">
        <v>2331</v>
      </c>
      <c r="K1266" s="822" t="s">
        <v>2334</v>
      </c>
      <c r="L1266" s="825">
        <v>1131.06</v>
      </c>
      <c r="M1266" s="825">
        <v>9048.48</v>
      </c>
      <c r="N1266" s="822">
        <v>8</v>
      </c>
      <c r="O1266" s="826">
        <v>2</v>
      </c>
      <c r="P1266" s="825">
        <v>9048.48</v>
      </c>
      <c r="Q1266" s="827">
        <v>1</v>
      </c>
      <c r="R1266" s="822">
        <v>8</v>
      </c>
      <c r="S1266" s="827">
        <v>1</v>
      </c>
      <c r="T1266" s="826">
        <v>2</v>
      </c>
      <c r="U1266" s="828">
        <v>1</v>
      </c>
    </row>
    <row r="1267" spans="1:21" ht="14.45" customHeight="1" x14ac:dyDescent="0.2">
      <c r="A1267" s="821">
        <v>7</v>
      </c>
      <c r="B1267" s="822" t="s">
        <v>2407</v>
      </c>
      <c r="C1267" s="822" t="s">
        <v>2413</v>
      </c>
      <c r="D1267" s="823" t="s">
        <v>3782</v>
      </c>
      <c r="E1267" s="824" t="s">
        <v>2437</v>
      </c>
      <c r="F1267" s="822" t="s">
        <v>2408</v>
      </c>
      <c r="G1267" s="822" t="s">
        <v>3049</v>
      </c>
      <c r="H1267" s="822" t="s">
        <v>673</v>
      </c>
      <c r="I1267" s="822" t="s">
        <v>2333</v>
      </c>
      <c r="J1267" s="822" t="s">
        <v>2331</v>
      </c>
      <c r="K1267" s="822" t="s">
        <v>2334</v>
      </c>
      <c r="L1267" s="825">
        <v>758.79</v>
      </c>
      <c r="M1267" s="825">
        <v>4552.74</v>
      </c>
      <c r="N1267" s="822">
        <v>6</v>
      </c>
      <c r="O1267" s="826"/>
      <c r="P1267" s="825">
        <v>4552.74</v>
      </c>
      <c r="Q1267" s="827">
        <v>1</v>
      </c>
      <c r="R1267" s="822">
        <v>6</v>
      </c>
      <c r="S1267" s="827">
        <v>1</v>
      </c>
      <c r="T1267" s="826"/>
      <c r="U1267" s="828"/>
    </row>
    <row r="1268" spans="1:21" ht="14.45" customHeight="1" x14ac:dyDescent="0.2">
      <c r="A1268" s="821">
        <v>7</v>
      </c>
      <c r="B1268" s="822" t="s">
        <v>2407</v>
      </c>
      <c r="C1268" s="822" t="s">
        <v>2413</v>
      </c>
      <c r="D1268" s="823" t="s">
        <v>3782</v>
      </c>
      <c r="E1268" s="824" t="s">
        <v>2437</v>
      </c>
      <c r="F1268" s="822" t="s">
        <v>2408</v>
      </c>
      <c r="G1268" s="822" t="s">
        <v>3049</v>
      </c>
      <c r="H1268" s="822" t="s">
        <v>329</v>
      </c>
      <c r="I1268" s="822" t="s">
        <v>3271</v>
      </c>
      <c r="J1268" s="822" t="s">
        <v>3053</v>
      </c>
      <c r="K1268" s="822" t="s">
        <v>2332</v>
      </c>
      <c r="L1268" s="825">
        <v>754.04</v>
      </c>
      <c r="M1268" s="825">
        <v>5278.28</v>
      </c>
      <c r="N1268" s="822">
        <v>7</v>
      </c>
      <c r="O1268" s="826">
        <v>1</v>
      </c>
      <c r="P1268" s="825">
        <v>5278.28</v>
      </c>
      <c r="Q1268" s="827">
        <v>1</v>
      </c>
      <c r="R1268" s="822">
        <v>7</v>
      </c>
      <c r="S1268" s="827">
        <v>1</v>
      </c>
      <c r="T1268" s="826">
        <v>1</v>
      </c>
      <c r="U1268" s="828">
        <v>1</v>
      </c>
    </row>
    <row r="1269" spans="1:21" ht="14.45" customHeight="1" x14ac:dyDescent="0.2">
      <c r="A1269" s="821">
        <v>7</v>
      </c>
      <c r="B1269" s="822" t="s">
        <v>2407</v>
      </c>
      <c r="C1269" s="822" t="s">
        <v>2413</v>
      </c>
      <c r="D1269" s="823" t="s">
        <v>3782</v>
      </c>
      <c r="E1269" s="824" t="s">
        <v>2437</v>
      </c>
      <c r="F1269" s="822" t="s">
        <v>2408</v>
      </c>
      <c r="G1269" s="822" t="s">
        <v>3665</v>
      </c>
      <c r="H1269" s="822" t="s">
        <v>329</v>
      </c>
      <c r="I1269" s="822" t="s">
        <v>3666</v>
      </c>
      <c r="J1269" s="822" t="s">
        <v>3667</v>
      </c>
      <c r="K1269" s="822" t="s">
        <v>3668</v>
      </c>
      <c r="L1269" s="825">
        <v>508.75</v>
      </c>
      <c r="M1269" s="825">
        <v>1526.25</v>
      </c>
      <c r="N1269" s="822">
        <v>3</v>
      </c>
      <c r="O1269" s="826">
        <v>1</v>
      </c>
      <c r="P1269" s="825">
        <v>508.75</v>
      </c>
      <c r="Q1269" s="827">
        <v>0.33333333333333331</v>
      </c>
      <c r="R1269" s="822">
        <v>1</v>
      </c>
      <c r="S1269" s="827">
        <v>0.33333333333333331</v>
      </c>
      <c r="T1269" s="826">
        <v>0.5</v>
      </c>
      <c r="U1269" s="828">
        <v>0.5</v>
      </c>
    </row>
    <row r="1270" spans="1:21" ht="14.45" customHeight="1" x14ac:dyDescent="0.2">
      <c r="A1270" s="821">
        <v>7</v>
      </c>
      <c r="B1270" s="822" t="s">
        <v>2407</v>
      </c>
      <c r="C1270" s="822" t="s">
        <v>2413</v>
      </c>
      <c r="D1270" s="823" t="s">
        <v>3782</v>
      </c>
      <c r="E1270" s="824" t="s">
        <v>2437</v>
      </c>
      <c r="F1270" s="822" t="s">
        <v>2408</v>
      </c>
      <c r="G1270" s="822" t="s">
        <v>2690</v>
      </c>
      <c r="H1270" s="822" t="s">
        <v>673</v>
      </c>
      <c r="I1270" s="822" t="s">
        <v>2248</v>
      </c>
      <c r="J1270" s="822" t="s">
        <v>1316</v>
      </c>
      <c r="K1270" s="822" t="s">
        <v>2249</v>
      </c>
      <c r="L1270" s="825">
        <v>117.55</v>
      </c>
      <c r="M1270" s="825">
        <v>117.55</v>
      </c>
      <c r="N1270" s="822">
        <v>1</v>
      </c>
      <c r="O1270" s="826">
        <v>1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7</v>
      </c>
      <c r="B1271" s="822" t="s">
        <v>2407</v>
      </c>
      <c r="C1271" s="822" t="s">
        <v>2413</v>
      </c>
      <c r="D1271" s="823" t="s">
        <v>3782</v>
      </c>
      <c r="E1271" s="824" t="s">
        <v>2437</v>
      </c>
      <c r="F1271" s="822" t="s">
        <v>2408</v>
      </c>
      <c r="G1271" s="822" t="s">
        <v>3669</v>
      </c>
      <c r="H1271" s="822" t="s">
        <v>329</v>
      </c>
      <c r="I1271" s="822" t="s">
        <v>3670</v>
      </c>
      <c r="J1271" s="822" t="s">
        <v>3671</v>
      </c>
      <c r="K1271" s="822" t="s">
        <v>3672</v>
      </c>
      <c r="L1271" s="825">
        <v>0</v>
      </c>
      <c r="M1271" s="825">
        <v>0</v>
      </c>
      <c r="N1271" s="822">
        <v>1</v>
      </c>
      <c r="O1271" s="826">
        <v>0.5</v>
      </c>
      <c r="P1271" s="825"/>
      <c r="Q1271" s="827"/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7</v>
      </c>
      <c r="B1272" s="822" t="s">
        <v>2407</v>
      </c>
      <c r="C1272" s="822" t="s">
        <v>2413</v>
      </c>
      <c r="D1272" s="823" t="s">
        <v>3782</v>
      </c>
      <c r="E1272" s="824" t="s">
        <v>2437</v>
      </c>
      <c r="F1272" s="822" t="s">
        <v>2408</v>
      </c>
      <c r="G1272" s="822" t="s">
        <v>2559</v>
      </c>
      <c r="H1272" s="822" t="s">
        <v>329</v>
      </c>
      <c r="I1272" s="822" t="s">
        <v>2859</v>
      </c>
      <c r="J1272" s="822" t="s">
        <v>818</v>
      </c>
      <c r="K1272" s="822" t="s">
        <v>780</v>
      </c>
      <c r="L1272" s="825">
        <v>65.989999999999995</v>
      </c>
      <c r="M1272" s="825">
        <v>197.96999999999997</v>
      </c>
      <c r="N1272" s="822">
        <v>3</v>
      </c>
      <c r="O1272" s="826">
        <v>0.5</v>
      </c>
      <c r="P1272" s="825">
        <v>197.96999999999997</v>
      </c>
      <c r="Q1272" s="827">
        <v>1</v>
      </c>
      <c r="R1272" s="822">
        <v>3</v>
      </c>
      <c r="S1272" s="827">
        <v>1</v>
      </c>
      <c r="T1272" s="826">
        <v>0.5</v>
      </c>
      <c r="U1272" s="828">
        <v>1</v>
      </c>
    </row>
    <row r="1273" spans="1:21" ht="14.45" customHeight="1" x14ac:dyDescent="0.2">
      <c r="A1273" s="821">
        <v>7</v>
      </c>
      <c r="B1273" s="822" t="s">
        <v>2407</v>
      </c>
      <c r="C1273" s="822" t="s">
        <v>2413</v>
      </c>
      <c r="D1273" s="823" t="s">
        <v>3782</v>
      </c>
      <c r="E1273" s="824" t="s">
        <v>2437</v>
      </c>
      <c r="F1273" s="822" t="s">
        <v>2408</v>
      </c>
      <c r="G1273" s="822" t="s">
        <v>2559</v>
      </c>
      <c r="H1273" s="822" t="s">
        <v>329</v>
      </c>
      <c r="I1273" s="822" t="s">
        <v>2560</v>
      </c>
      <c r="J1273" s="822" t="s">
        <v>818</v>
      </c>
      <c r="K1273" s="822" t="s">
        <v>1583</v>
      </c>
      <c r="L1273" s="825">
        <v>132</v>
      </c>
      <c r="M1273" s="825">
        <v>396</v>
      </c>
      <c r="N1273" s="822">
        <v>3</v>
      </c>
      <c r="O1273" s="826">
        <v>0.5</v>
      </c>
      <c r="P1273" s="825">
        <v>396</v>
      </c>
      <c r="Q1273" s="827">
        <v>1</v>
      </c>
      <c r="R1273" s="822">
        <v>3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7</v>
      </c>
      <c r="B1274" s="822" t="s">
        <v>2407</v>
      </c>
      <c r="C1274" s="822" t="s">
        <v>2413</v>
      </c>
      <c r="D1274" s="823" t="s">
        <v>3782</v>
      </c>
      <c r="E1274" s="824" t="s">
        <v>2437</v>
      </c>
      <c r="F1274" s="822" t="s">
        <v>2408</v>
      </c>
      <c r="G1274" s="822" t="s">
        <v>2703</v>
      </c>
      <c r="H1274" s="822" t="s">
        <v>329</v>
      </c>
      <c r="I1274" s="822" t="s">
        <v>3055</v>
      </c>
      <c r="J1274" s="822" t="s">
        <v>2705</v>
      </c>
      <c r="K1274" s="822" t="s">
        <v>3056</v>
      </c>
      <c r="L1274" s="825">
        <v>150.26</v>
      </c>
      <c r="M1274" s="825">
        <v>150.26</v>
      </c>
      <c r="N1274" s="822">
        <v>1</v>
      </c>
      <c r="O1274" s="826"/>
      <c r="P1274" s="825">
        <v>150.26</v>
      </c>
      <c r="Q1274" s="827">
        <v>1</v>
      </c>
      <c r="R1274" s="822">
        <v>1</v>
      </c>
      <c r="S1274" s="827">
        <v>1</v>
      </c>
      <c r="T1274" s="826"/>
      <c r="U1274" s="828"/>
    </row>
    <row r="1275" spans="1:21" ht="14.45" customHeight="1" x14ac:dyDescent="0.2">
      <c r="A1275" s="821">
        <v>7</v>
      </c>
      <c r="B1275" s="822" t="s">
        <v>2407</v>
      </c>
      <c r="C1275" s="822" t="s">
        <v>2413</v>
      </c>
      <c r="D1275" s="823" t="s">
        <v>3782</v>
      </c>
      <c r="E1275" s="824" t="s">
        <v>2437</v>
      </c>
      <c r="F1275" s="822" t="s">
        <v>2408</v>
      </c>
      <c r="G1275" s="822" t="s">
        <v>2566</v>
      </c>
      <c r="H1275" s="822" t="s">
        <v>329</v>
      </c>
      <c r="I1275" s="822" t="s">
        <v>2567</v>
      </c>
      <c r="J1275" s="822" t="s">
        <v>1736</v>
      </c>
      <c r="K1275" s="822" t="s">
        <v>2568</v>
      </c>
      <c r="L1275" s="825">
        <v>24.68</v>
      </c>
      <c r="M1275" s="825">
        <v>419.55999999999995</v>
      </c>
      <c r="N1275" s="822">
        <v>17</v>
      </c>
      <c r="O1275" s="826">
        <v>3</v>
      </c>
      <c r="P1275" s="825">
        <v>74.039999999999992</v>
      </c>
      <c r="Q1275" s="827">
        <v>0.17647058823529413</v>
      </c>
      <c r="R1275" s="822">
        <v>3</v>
      </c>
      <c r="S1275" s="827">
        <v>0.17647058823529413</v>
      </c>
      <c r="T1275" s="826">
        <v>0.5</v>
      </c>
      <c r="U1275" s="828">
        <v>0.16666666666666666</v>
      </c>
    </row>
    <row r="1276" spans="1:21" ht="14.45" customHeight="1" x14ac:dyDescent="0.2">
      <c r="A1276" s="821">
        <v>7</v>
      </c>
      <c r="B1276" s="822" t="s">
        <v>2407</v>
      </c>
      <c r="C1276" s="822" t="s">
        <v>2413</v>
      </c>
      <c r="D1276" s="823" t="s">
        <v>3782</v>
      </c>
      <c r="E1276" s="824" t="s">
        <v>2437</v>
      </c>
      <c r="F1276" s="822" t="s">
        <v>2408</v>
      </c>
      <c r="G1276" s="822" t="s">
        <v>2566</v>
      </c>
      <c r="H1276" s="822" t="s">
        <v>329</v>
      </c>
      <c r="I1276" s="822" t="s">
        <v>3057</v>
      </c>
      <c r="J1276" s="822" t="s">
        <v>1736</v>
      </c>
      <c r="K1276" s="822" t="s">
        <v>3058</v>
      </c>
      <c r="L1276" s="825">
        <v>74.06</v>
      </c>
      <c r="M1276" s="825">
        <v>1110.9000000000001</v>
      </c>
      <c r="N1276" s="822">
        <v>15</v>
      </c>
      <c r="O1276" s="826">
        <v>3</v>
      </c>
      <c r="P1276" s="825">
        <v>888.72</v>
      </c>
      <c r="Q1276" s="827">
        <v>0.79999999999999993</v>
      </c>
      <c r="R1276" s="822">
        <v>12</v>
      </c>
      <c r="S1276" s="827">
        <v>0.8</v>
      </c>
      <c r="T1276" s="826">
        <v>2</v>
      </c>
      <c r="U1276" s="828">
        <v>0.66666666666666663</v>
      </c>
    </row>
    <row r="1277" spans="1:21" ht="14.45" customHeight="1" x14ac:dyDescent="0.2">
      <c r="A1277" s="821">
        <v>7</v>
      </c>
      <c r="B1277" s="822" t="s">
        <v>2407</v>
      </c>
      <c r="C1277" s="822" t="s">
        <v>2413</v>
      </c>
      <c r="D1277" s="823" t="s">
        <v>3782</v>
      </c>
      <c r="E1277" s="824" t="s">
        <v>2437</v>
      </c>
      <c r="F1277" s="822" t="s">
        <v>2408</v>
      </c>
      <c r="G1277" s="822" t="s">
        <v>3059</v>
      </c>
      <c r="H1277" s="822" t="s">
        <v>329</v>
      </c>
      <c r="I1277" s="822" t="s">
        <v>3060</v>
      </c>
      <c r="J1277" s="822" t="s">
        <v>3061</v>
      </c>
      <c r="K1277" s="822" t="s">
        <v>3062</v>
      </c>
      <c r="L1277" s="825">
        <v>561.76</v>
      </c>
      <c r="M1277" s="825">
        <v>2808.8</v>
      </c>
      <c r="N1277" s="822">
        <v>5</v>
      </c>
      <c r="O1277" s="826">
        <v>1</v>
      </c>
      <c r="P1277" s="825">
        <v>1123.52</v>
      </c>
      <c r="Q1277" s="827">
        <v>0.39999999999999997</v>
      </c>
      <c r="R1277" s="822">
        <v>2</v>
      </c>
      <c r="S1277" s="827">
        <v>0.4</v>
      </c>
      <c r="T1277" s="826">
        <v>0.5</v>
      </c>
      <c r="U1277" s="828">
        <v>0.5</v>
      </c>
    </row>
    <row r="1278" spans="1:21" ht="14.45" customHeight="1" x14ac:dyDescent="0.2">
      <c r="A1278" s="821">
        <v>7</v>
      </c>
      <c r="B1278" s="822" t="s">
        <v>2407</v>
      </c>
      <c r="C1278" s="822" t="s">
        <v>2413</v>
      </c>
      <c r="D1278" s="823" t="s">
        <v>3782</v>
      </c>
      <c r="E1278" s="824" t="s">
        <v>2437</v>
      </c>
      <c r="F1278" s="822" t="s">
        <v>2408</v>
      </c>
      <c r="G1278" s="822" t="s">
        <v>3059</v>
      </c>
      <c r="H1278" s="822" t="s">
        <v>329</v>
      </c>
      <c r="I1278" s="822" t="s">
        <v>3412</v>
      </c>
      <c r="J1278" s="822" t="s">
        <v>3061</v>
      </c>
      <c r="K1278" s="822" t="s">
        <v>3413</v>
      </c>
      <c r="L1278" s="825">
        <v>70.23</v>
      </c>
      <c r="M1278" s="825">
        <v>210.69</v>
      </c>
      <c r="N1278" s="822">
        <v>3</v>
      </c>
      <c r="O1278" s="826">
        <v>0.5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7</v>
      </c>
      <c r="B1279" s="822" t="s">
        <v>2407</v>
      </c>
      <c r="C1279" s="822" t="s">
        <v>2413</v>
      </c>
      <c r="D1279" s="823" t="s">
        <v>3782</v>
      </c>
      <c r="E1279" s="824" t="s">
        <v>2437</v>
      </c>
      <c r="F1279" s="822" t="s">
        <v>2408</v>
      </c>
      <c r="G1279" s="822" t="s">
        <v>3065</v>
      </c>
      <c r="H1279" s="822" t="s">
        <v>673</v>
      </c>
      <c r="I1279" s="822" t="s">
        <v>3344</v>
      </c>
      <c r="J1279" s="822" t="s">
        <v>2325</v>
      </c>
      <c r="K1279" s="822" t="s">
        <v>3345</v>
      </c>
      <c r="L1279" s="825">
        <v>162.61000000000001</v>
      </c>
      <c r="M1279" s="825">
        <v>162.61000000000001</v>
      </c>
      <c r="N1279" s="822">
        <v>1</v>
      </c>
      <c r="O1279" s="826">
        <v>1</v>
      </c>
      <c r="P1279" s="825">
        <v>162.61000000000001</v>
      </c>
      <c r="Q1279" s="827">
        <v>1</v>
      </c>
      <c r="R1279" s="822">
        <v>1</v>
      </c>
      <c r="S1279" s="827">
        <v>1</v>
      </c>
      <c r="T1279" s="826">
        <v>1</v>
      </c>
      <c r="U1279" s="828">
        <v>1</v>
      </c>
    </row>
    <row r="1280" spans="1:21" ht="14.45" customHeight="1" x14ac:dyDescent="0.2">
      <c r="A1280" s="821">
        <v>7</v>
      </c>
      <c r="B1280" s="822" t="s">
        <v>2407</v>
      </c>
      <c r="C1280" s="822" t="s">
        <v>2413</v>
      </c>
      <c r="D1280" s="823" t="s">
        <v>3782</v>
      </c>
      <c r="E1280" s="824" t="s">
        <v>2437</v>
      </c>
      <c r="F1280" s="822" t="s">
        <v>2408</v>
      </c>
      <c r="G1280" s="822" t="s">
        <v>3065</v>
      </c>
      <c r="H1280" s="822" t="s">
        <v>673</v>
      </c>
      <c r="I1280" s="822" t="s">
        <v>3414</v>
      </c>
      <c r="J1280" s="822" t="s">
        <v>3067</v>
      </c>
      <c r="K1280" s="822" t="s">
        <v>2323</v>
      </c>
      <c r="L1280" s="825">
        <v>969.48</v>
      </c>
      <c r="M1280" s="825">
        <v>1938.96</v>
      </c>
      <c r="N1280" s="822">
        <v>2</v>
      </c>
      <c r="O1280" s="826">
        <v>1</v>
      </c>
      <c r="P1280" s="825">
        <v>1938.96</v>
      </c>
      <c r="Q1280" s="827">
        <v>1</v>
      </c>
      <c r="R1280" s="822">
        <v>2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7</v>
      </c>
      <c r="B1281" s="822" t="s">
        <v>2407</v>
      </c>
      <c r="C1281" s="822" t="s">
        <v>2413</v>
      </c>
      <c r="D1281" s="823" t="s">
        <v>3782</v>
      </c>
      <c r="E1281" s="824" t="s">
        <v>2437</v>
      </c>
      <c r="F1281" s="822" t="s">
        <v>2408</v>
      </c>
      <c r="G1281" s="822" t="s">
        <v>3065</v>
      </c>
      <c r="H1281" s="822" t="s">
        <v>673</v>
      </c>
      <c r="I1281" s="822" t="s">
        <v>3069</v>
      </c>
      <c r="J1281" s="822" t="s">
        <v>3067</v>
      </c>
      <c r="K1281" s="822" t="s">
        <v>3070</v>
      </c>
      <c r="L1281" s="825">
        <v>1938.97</v>
      </c>
      <c r="M1281" s="825">
        <v>23267.64</v>
      </c>
      <c r="N1281" s="822">
        <v>12</v>
      </c>
      <c r="O1281" s="826">
        <v>1</v>
      </c>
      <c r="P1281" s="825">
        <v>23267.64</v>
      </c>
      <c r="Q1281" s="827">
        <v>1</v>
      </c>
      <c r="R1281" s="822">
        <v>12</v>
      </c>
      <c r="S1281" s="827">
        <v>1</v>
      </c>
      <c r="T1281" s="826">
        <v>1</v>
      </c>
      <c r="U1281" s="828">
        <v>1</v>
      </c>
    </row>
    <row r="1282" spans="1:21" ht="14.45" customHeight="1" x14ac:dyDescent="0.2">
      <c r="A1282" s="821">
        <v>7</v>
      </c>
      <c r="B1282" s="822" t="s">
        <v>2407</v>
      </c>
      <c r="C1282" s="822" t="s">
        <v>2413</v>
      </c>
      <c r="D1282" s="823" t="s">
        <v>3782</v>
      </c>
      <c r="E1282" s="824" t="s">
        <v>2437</v>
      </c>
      <c r="F1282" s="822" t="s">
        <v>2408</v>
      </c>
      <c r="G1282" s="822" t="s">
        <v>3065</v>
      </c>
      <c r="H1282" s="822" t="s">
        <v>673</v>
      </c>
      <c r="I1282" s="822" t="s">
        <v>3069</v>
      </c>
      <c r="J1282" s="822" t="s">
        <v>3067</v>
      </c>
      <c r="K1282" s="822" t="s">
        <v>3070</v>
      </c>
      <c r="L1282" s="825">
        <v>1300.79</v>
      </c>
      <c r="M1282" s="825">
        <v>7804.74</v>
      </c>
      <c r="N1282" s="822">
        <v>6</v>
      </c>
      <c r="O1282" s="826"/>
      <c r="P1282" s="825">
        <v>7804.74</v>
      </c>
      <c r="Q1282" s="827">
        <v>1</v>
      </c>
      <c r="R1282" s="822">
        <v>6</v>
      </c>
      <c r="S1282" s="827">
        <v>1</v>
      </c>
      <c r="T1282" s="826"/>
      <c r="U1282" s="828"/>
    </row>
    <row r="1283" spans="1:21" ht="14.45" customHeight="1" x14ac:dyDescent="0.2">
      <c r="A1283" s="821">
        <v>7</v>
      </c>
      <c r="B1283" s="822" t="s">
        <v>2407</v>
      </c>
      <c r="C1283" s="822" t="s">
        <v>2413</v>
      </c>
      <c r="D1283" s="823" t="s">
        <v>3782</v>
      </c>
      <c r="E1283" s="824" t="s">
        <v>2437</v>
      </c>
      <c r="F1283" s="822" t="s">
        <v>2408</v>
      </c>
      <c r="G1283" s="822" t="s">
        <v>3065</v>
      </c>
      <c r="H1283" s="822" t="s">
        <v>673</v>
      </c>
      <c r="I1283" s="822" t="s">
        <v>3346</v>
      </c>
      <c r="J1283" s="822" t="s">
        <v>3072</v>
      </c>
      <c r="K1283" s="822" t="s">
        <v>3347</v>
      </c>
      <c r="L1283" s="825">
        <v>5322.08</v>
      </c>
      <c r="M1283" s="825">
        <v>5322.08</v>
      </c>
      <c r="N1283" s="822">
        <v>1</v>
      </c>
      <c r="O1283" s="826">
        <v>1</v>
      </c>
      <c r="P1283" s="825">
        <v>5322.08</v>
      </c>
      <c r="Q1283" s="827">
        <v>1</v>
      </c>
      <c r="R1283" s="822">
        <v>1</v>
      </c>
      <c r="S1283" s="827">
        <v>1</v>
      </c>
      <c r="T1283" s="826">
        <v>1</v>
      </c>
      <c r="U1283" s="828">
        <v>1</v>
      </c>
    </row>
    <row r="1284" spans="1:21" ht="14.45" customHeight="1" x14ac:dyDescent="0.2">
      <c r="A1284" s="821">
        <v>7</v>
      </c>
      <c r="B1284" s="822" t="s">
        <v>2407</v>
      </c>
      <c r="C1284" s="822" t="s">
        <v>2413</v>
      </c>
      <c r="D1284" s="823" t="s">
        <v>3782</v>
      </c>
      <c r="E1284" s="824" t="s">
        <v>2437</v>
      </c>
      <c r="F1284" s="822" t="s">
        <v>2408</v>
      </c>
      <c r="G1284" s="822" t="s">
        <v>3065</v>
      </c>
      <c r="H1284" s="822" t="s">
        <v>673</v>
      </c>
      <c r="I1284" s="822" t="s">
        <v>3074</v>
      </c>
      <c r="J1284" s="822" t="s">
        <v>2325</v>
      </c>
      <c r="K1284" s="822" t="s">
        <v>3075</v>
      </c>
      <c r="L1284" s="825">
        <v>1454.23</v>
      </c>
      <c r="M1284" s="825">
        <v>8725.380000000001</v>
      </c>
      <c r="N1284" s="822">
        <v>6</v>
      </c>
      <c r="O1284" s="826">
        <v>1</v>
      </c>
      <c r="P1284" s="825">
        <v>8725.380000000001</v>
      </c>
      <c r="Q1284" s="827">
        <v>1</v>
      </c>
      <c r="R1284" s="822">
        <v>6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7</v>
      </c>
      <c r="B1285" s="822" t="s">
        <v>2407</v>
      </c>
      <c r="C1285" s="822" t="s">
        <v>2413</v>
      </c>
      <c r="D1285" s="823" t="s">
        <v>3782</v>
      </c>
      <c r="E1285" s="824" t="s">
        <v>2437</v>
      </c>
      <c r="F1285" s="822" t="s">
        <v>2408</v>
      </c>
      <c r="G1285" s="822" t="s">
        <v>3065</v>
      </c>
      <c r="H1285" s="822" t="s">
        <v>673</v>
      </c>
      <c r="I1285" s="822" t="s">
        <v>2327</v>
      </c>
      <c r="J1285" s="822" t="s">
        <v>2325</v>
      </c>
      <c r="K1285" s="822" t="s">
        <v>2328</v>
      </c>
      <c r="L1285" s="825">
        <v>650.4</v>
      </c>
      <c r="M1285" s="825">
        <v>650.4</v>
      </c>
      <c r="N1285" s="822">
        <v>1</v>
      </c>
      <c r="O1285" s="826"/>
      <c r="P1285" s="825">
        <v>650.4</v>
      </c>
      <c r="Q1285" s="827">
        <v>1</v>
      </c>
      <c r="R1285" s="822">
        <v>1</v>
      </c>
      <c r="S1285" s="827">
        <v>1</v>
      </c>
      <c r="T1285" s="826"/>
      <c r="U1285" s="828"/>
    </row>
    <row r="1286" spans="1:21" ht="14.45" customHeight="1" x14ac:dyDescent="0.2">
      <c r="A1286" s="821">
        <v>7</v>
      </c>
      <c r="B1286" s="822" t="s">
        <v>2407</v>
      </c>
      <c r="C1286" s="822" t="s">
        <v>2413</v>
      </c>
      <c r="D1286" s="823" t="s">
        <v>3782</v>
      </c>
      <c r="E1286" s="824" t="s">
        <v>2437</v>
      </c>
      <c r="F1286" s="822" t="s">
        <v>2408</v>
      </c>
      <c r="G1286" s="822" t="s">
        <v>3065</v>
      </c>
      <c r="H1286" s="822" t="s">
        <v>329</v>
      </c>
      <c r="I1286" s="822" t="s">
        <v>3350</v>
      </c>
      <c r="J1286" s="822" t="s">
        <v>3351</v>
      </c>
      <c r="K1286" s="822" t="s">
        <v>3352</v>
      </c>
      <c r="L1286" s="825">
        <v>1300.79</v>
      </c>
      <c r="M1286" s="825">
        <v>1300.79</v>
      </c>
      <c r="N1286" s="822">
        <v>1</v>
      </c>
      <c r="O1286" s="826"/>
      <c r="P1286" s="825">
        <v>1300.79</v>
      </c>
      <c r="Q1286" s="827">
        <v>1</v>
      </c>
      <c r="R1286" s="822">
        <v>1</v>
      </c>
      <c r="S1286" s="827">
        <v>1</v>
      </c>
      <c r="T1286" s="826"/>
      <c r="U1286" s="828"/>
    </row>
    <row r="1287" spans="1:21" ht="14.45" customHeight="1" x14ac:dyDescent="0.2">
      <c r="A1287" s="821">
        <v>7</v>
      </c>
      <c r="B1287" s="822" t="s">
        <v>2407</v>
      </c>
      <c r="C1287" s="822" t="s">
        <v>2413</v>
      </c>
      <c r="D1287" s="823" t="s">
        <v>3782</v>
      </c>
      <c r="E1287" s="824" t="s">
        <v>2437</v>
      </c>
      <c r="F1287" s="822" t="s">
        <v>2408</v>
      </c>
      <c r="G1287" s="822" t="s">
        <v>3065</v>
      </c>
      <c r="H1287" s="822" t="s">
        <v>329</v>
      </c>
      <c r="I1287" s="822" t="s">
        <v>3415</v>
      </c>
      <c r="J1287" s="822" t="s">
        <v>3351</v>
      </c>
      <c r="K1287" s="822" t="s">
        <v>3416</v>
      </c>
      <c r="L1287" s="825">
        <v>325.2</v>
      </c>
      <c r="M1287" s="825">
        <v>325.2</v>
      </c>
      <c r="N1287" s="822">
        <v>1</v>
      </c>
      <c r="O1287" s="826">
        <v>1</v>
      </c>
      <c r="P1287" s="825">
        <v>325.2</v>
      </c>
      <c r="Q1287" s="827">
        <v>1</v>
      </c>
      <c r="R1287" s="822">
        <v>1</v>
      </c>
      <c r="S1287" s="827">
        <v>1</v>
      </c>
      <c r="T1287" s="826">
        <v>1</v>
      </c>
      <c r="U1287" s="828">
        <v>1</v>
      </c>
    </row>
    <row r="1288" spans="1:21" ht="14.45" customHeight="1" x14ac:dyDescent="0.2">
      <c r="A1288" s="821">
        <v>7</v>
      </c>
      <c r="B1288" s="822" t="s">
        <v>2407</v>
      </c>
      <c r="C1288" s="822" t="s">
        <v>2413</v>
      </c>
      <c r="D1288" s="823" t="s">
        <v>3782</v>
      </c>
      <c r="E1288" s="824" t="s">
        <v>2437</v>
      </c>
      <c r="F1288" s="822" t="s">
        <v>2408</v>
      </c>
      <c r="G1288" s="822" t="s">
        <v>3065</v>
      </c>
      <c r="H1288" s="822" t="s">
        <v>673</v>
      </c>
      <c r="I1288" s="822" t="s">
        <v>2319</v>
      </c>
      <c r="J1288" s="822" t="s">
        <v>2320</v>
      </c>
      <c r="K1288" s="822" t="s">
        <v>2321</v>
      </c>
      <c r="L1288" s="825">
        <v>484.75</v>
      </c>
      <c r="M1288" s="825">
        <v>5817</v>
      </c>
      <c r="N1288" s="822">
        <v>12</v>
      </c>
      <c r="O1288" s="826">
        <v>2</v>
      </c>
      <c r="P1288" s="825">
        <v>5817</v>
      </c>
      <c r="Q1288" s="827">
        <v>1</v>
      </c>
      <c r="R1288" s="822">
        <v>12</v>
      </c>
      <c r="S1288" s="827">
        <v>1</v>
      </c>
      <c r="T1288" s="826">
        <v>2</v>
      </c>
      <c r="U1288" s="828">
        <v>1</v>
      </c>
    </row>
    <row r="1289" spans="1:21" ht="14.45" customHeight="1" x14ac:dyDescent="0.2">
      <c r="A1289" s="821">
        <v>7</v>
      </c>
      <c r="B1289" s="822" t="s">
        <v>2407</v>
      </c>
      <c r="C1289" s="822" t="s">
        <v>2413</v>
      </c>
      <c r="D1289" s="823" t="s">
        <v>3782</v>
      </c>
      <c r="E1289" s="824" t="s">
        <v>2437</v>
      </c>
      <c r="F1289" s="822" t="s">
        <v>2408</v>
      </c>
      <c r="G1289" s="822" t="s">
        <v>3065</v>
      </c>
      <c r="H1289" s="822" t="s">
        <v>673</v>
      </c>
      <c r="I1289" s="822" t="s">
        <v>2322</v>
      </c>
      <c r="J1289" s="822" t="s">
        <v>2320</v>
      </c>
      <c r="K1289" s="822" t="s">
        <v>2323</v>
      </c>
      <c r="L1289" s="825">
        <v>650.4</v>
      </c>
      <c r="M1289" s="825">
        <v>8455.1999999999989</v>
      </c>
      <c r="N1289" s="822">
        <v>13</v>
      </c>
      <c r="O1289" s="826">
        <v>2</v>
      </c>
      <c r="P1289" s="825">
        <v>8455.1999999999989</v>
      </c>
      <c r="Q1289" s="827">
        <v>1</v>
      </c>
      <c r="R1289" s="822">
        <v>13</v>
      </c>
      <c r="S1289" s="827">
        <v>1</v>
      </c>
      <c r="T1289" s="826">
        <v>2</v>
      </c>
      <c r="U1289" s="828">
        <v>1</v>
      </c>
    </row>
    <row r="1290" spans="1:21" ht="14.45" customHeight="1" x14ac:dyDescent="0.2">
      <c r="A1290" s="821">
        <v>7</v>
      </c>
      <c r="B1290" s="822" t="s">
        <v>2407</v>
      </c>
      <c r="C1290" s="822" t="s">
        <v>2413</v>
      </c>
      <c r="D1290" s="823" t="s">
        <v>3782</v>
      </c>
      <c r="E1290" s="824" t="s">
        <v>2437</v>
      </c>
      <c r="F1290" s="822" t="s">
        <v>2408</v>
      </c>
      <c r="G1290" s="822" t="s">
        <v>3065</v>
      </c>
      <c r="H1290" s="822" t="s">
        <v>673</v>
      </c>
      <c r="I1290" s="822" t="s">
        <v>3353</v>
      </c>
      <c r="J1290" s="822" t="s">
        <v>2320</v>
      </c>
      <c r="K1290" s="822" t="s">
        <v>3070</v>
      </c>
      <c r="L1290" s="825">
        <v>1300.79</v>
      </c>
      <c r="M1290" s="825">
        <v>7804.74</v>
      </c>
      <c r="N1290" s="822">
        <v>6</v>
      </c>
      <c r="O1290" s="826"/>
      <c r="P1290" s="825">
        <v>7804.74</v>
      </c>
      <c r="Q1290" s="827">
        <v>1</v>
      </c>
      <c r="R1290" s="822">
        <v>6</v>
      </c>
      <c r="S1290" s="827">
        <v>1</v>
      </c>
      <c r="T1290" s="826"/>
      <c r="U1290" s="828"/>
    </row>
    <row r="1291" spans="1:21" ht="14.45" customHeight="1" x14ac:dyDescent="0.2">
      <c r="A1291" s="821">
        <v>7</v>
      </c>
      <c r="B1291" s="822" t="s">
        <v>2407</v>
      </c>
      <c r="C1291" s="822" t="s">
        <v>2413</v>
      </c>
      <c r="D1291" s="823" t="s">
        <v>3782</v>
      </c>
      <c r="E1291" s="824" t="s">
        <v>2437</v>
      </c>
      <c r="F1291" s="822" t="s">
        <v>2408</v>
      </c>
      <c r="G1291" s="822" t="s">
        <v>3065</v>
      </c>
      <c r="H1291" s="822" t="s">
        <v>673</v>
      </c>
      <c r="I1291" s="822" t="s">
        <v>3077</v>
      </c>
      <c r="J1291" s="822" t="s">
        <v>2320</v>
      </c>
      <c r="K1291" s="822" t="s">
        <v>3078</v>
      </c>
      <c r="L1291" s="825">
        <v>242.37</v>
      </c>
      <c r="M1291" s="825">
        <v>1454.22</v>
      </c>
      <c r="N1291" s="822">
        <v>6</v>
      </c>
      <c r="O1291" s="826">
        <v>1</v>
      </c>
      <c r="P1291" s="825">
        <v>1454.22</v>
      </c>
      <c r="Q1291" s="827">
        <v>1</v>
      </c>
      <c r="R1291" s="822">
        <v>6</v>
      </c>
      <c r="S1291" s="827">
        <v>1</v>
      </c>
      <c r="T1291" s="826">
        <v>1</v>
      </c>
      <c r="U1291" s="828">
        <v>1</v>
      </c>
    </row>
    <row r="1292" spans="1:21" ht="14.45" customHeight="1" x14ac:dyDescent="0.2">
      <c r="A1292" s="821">
        <v>7</v>
      </c>
      <c r="B1292" s="822" t="s">
        <v>2407</v>
      </c>
      <c r="C1292" s="822" t="s">
        <v>2413</v>
      </c>
      <c r="D1292" s="823" t="s">
        <v>3782</v>
      </c>
      <c r="E1292" s="824" t="s">
        <v>2437</v>
      </c>
      <c r="F1292" s="822" t="s">
        <v>2408</v>
      </c>
      <c r="G1292" s="822" t="s">
        <v>2760</v>
      </c>
      <c r="H1292" s="822" t="s">
        <v>673</v>
      </c>
      <c r="I1292" s="822" t="s">
        <v>3079</v>
      </c>
      <c r="J1292" s="822" t="s">
        <v>2207</v>
      </c>
      <c r="K1292" s="822" t="s">
        <v>3080</v>
      </c>
      <c r="L1292" s="825">
        <v>339.47</v>
      </c>
      <c r="M1292" s="825">
        <v>5431.52</v>
      </c>
      <c r="N1292" s="822">
        <v>16</v>
      </c>
      <c r="O1292" s="826">
        <v>2.5</v>
      </c>
      <c r="P1292" s="825">
        <v>4073.6400000000003</v>
      </c>
      <c r="Q1292" s="827">
        <v>0.75</v>
      </c>
      <c r="R1292" s="822">
        <v>12</v>
      </c>
      <c r="S1292" s="827">
        <v>0.75</v>
      </c>
      <c r="T1292" s="826">
        <v>2</v>
      </c>
      <c r="U1292" s="828">
        <v>0.8</v>
      </c>
    </row>
    <row r="1293" spans="1:21" ht="14.45" customHeight="1" x14ac:dyDescent="0.2">
      <c r="A1293" s="821">
        <v>7</v>
      </c>
      <c r="B1293" s="822" t="s">
        <v>2407</v>
      </c>
      <c r="C1293" s="822" t="s">
        <v>2413</v>
      </c>
      <c r="D1293" s="823" t="s">
        <v>3782</v>
      </c>
      <c r="E1293" s="824" t="s">
        <v>2437</v>
      </c>
      <c r="F1293" s="822" t="s">
        <v>2408</v>
      </c>
      <c r="G1293" s="822" t="s">
        <v>2760</v>
      </c>
      <c r="H1293" s="822" t="s">
        <v>673</v>
      </c>
      <c r="I1293" s="822" t="s">
        <v>2339</v>
      </c>
      <c r="J1293" s="822" t="s">
        <v>2207</v>
      </c>
      <c r="K1293" s="822" t="s">
        <v>2340</v>
      </c>
      <c r="L1293" s="825">
        <v>113.16</v>
      </c>
      <c r="M1293" s="825">
        <v>678.96</v>
      </c>
      <c r="N1293" s="822">
        <v>6</v>
      </c>
      <c r="O1293" s="826">
        <v>2.5</v>
      </c>
      <c r="P1293" s="825">
        <v>339.48</v>
      </c>
      <c r="Q1293" s="827">
        <v>0.5</v>
      </c>
      <c r="R1293" s="822">
        <v>3</v>
      </c>
      <c r="S1293" s="827">
        <v>0.5</v>
      </c>
      <c r="T1293" s="826">
        <v>1.5</v>
      </c>
      <c r="U1293" s="828">
        <v>0.6</v>
      </c>
    </row>
    <row r="1294" spans="1:21" ht="14.45" customHeight="1" x14ac:dyDescent="0.2">
      <c r="A1294" s="821">
        <v>7</v>
      </c>
      <c r="B1294" s="822" t="s">
        <v>2407</v>
      </c>
      <c r="C1294" s="822" t="s">
        <v>2413</v>
      </c>
      <c r="D1294" s="823" t="s">
        <v>3782</v>
      </c>
      <c r="E1294" s="824" t="s">
        <v>2437</v>
      </c>
      <c r="F1294" s="822" t="s">
        <v>2408</v>
      </c>
      <c r="G1294" s="822" t="s">
        <v>2760</v>
      </c>
      <c r="H1294" s="822" t="s">
        <v>673</v>
      </c>
      <c r="I1294" s="822" t="s">
        <v>2206</v>
      </c>
      <c r="J1294" s="822" t="s">
        <v>2207</v>
      </c>
      <c r="K1294" s="822" t="s">
        <v>2208</v>
      </c>
      <c r="L1294" s="825">
        <v>169.73</v>
      </c>
      <c r="M1294" s="825">
        <v>169.73</v>
      </c>
      <c r="N1294" s="822">
        <v>1</v>
      </c>
      <c r="O1294" s="826">
        <v>0.5</v>
      </c>
      <c r="P1294" s="825">
        <v>169.73</v>
      </c>
      <c r="Q1294" s="827">
        <v>1</v>
      </c>
      <c r="R1294" s="822">
        <v>1</v>
      </c>
      <c r="S1294" s="827">
        <v>1</v>
      </c>
      <c r="T1294" s="826">
        <v>0.5</v>
      </c>
      <c r="U1294" s="828">
        <v>1</v>
      </c>
    </row>
    <row r="1295" spans="1:21" ht="14.45" customHeight="1" x14ac:dyDescent="0.2">
      <c r="A1295" s="821">
        <v>7</v>
      </c>
      <c r="B1295" s="822" t="s">
        <v>2407</v>
      </c>
      <c r="C1295" s="822" t="s">
        <v>2413</v>
      </c>
      <c r="D1295" s="823" t="s">
        <v>3782</v>
      </c>
      <c r="E1295" s="824" t="s">
        <v>2437</v>
      </c>
      <c r="F1295" s="822" t="s">
        <v>2408</v>
      </c>
      <c r="G1295" s="822" t="s">
        <v>2760</v>
      </c>
      <c r="H1295" s="822" t="s">
        <v>673</v>
      </c>
      <c r="I1295" s="822" t="s">
        <v>2209</v>
      </c>
      <c r="J1295" s="822" t="s">
        <v>2207</v>
      </c>
      <c r="K1295" s="822" t="s">
        <v>2210</v>
      </c>
      <c r="L1295" s="825">
        <v>339.47</v>
      </c>
      <c r="M1295" s="825">
        <v>26818.13</v>
      </c>
      <c r="N1295" s="822">
        <v>79</v>
      </c>
      <c r="O1295" s="826">
        <v>15</v>
      </c>
      <c r="P1295" s="825">
        <v>15615.619999999999</v>
      </c>
      <c r="Q1295" s="827">
        <v>0.58227848101265822</v>
      </c>
      <c r="R1295" s="822">
        <v>46</v>
      </c>
      <c r="S1295" s="827">
        <v>0.58227848101265822</v>
      </c>
      <c r="T1295" s="826">
        <v>9.5</v>
      </c>
      <c r="U1295" s="828">
        <v>0.6333333333333333</v>
      </c>
    </row>
    <row r="1296" spans="1:21" ht="14.45" customHeight="1" x14ac:dyDescent="0.2">
      <c r="A1296" s="821">
        <v>7</v>
      </c>
      <c r="B1296" s="822" t="s">
        <v>2407</v>
      </c>
      <c r="C1296" s="822" t="s">
        <v>2413</v>
      </c>
      <c r="D1296" s="823" t="s">
        <v>3782</v>
      </c>
      <c r="E1296" s="824" t="s">
        <v>2437</v>
      </c>
      <c r="F1296" s="822" t="s">
        <v>2408</v>
      </c>
      <c r="G1296" s="822" t="s">
        <v>2760</v>
      </c>
      <c r="H1296" s="822" t="s">
        <v>329</v>
      </c>
      <c r="I1296" s="822" t="s">
        <v>3426</v>
      </c>
      <c r="J1296" s="822" t="s">
        <v>3274</v>
      </c>
      <c r="K1296" s="822" t="s">
        <v>3085</v>
      </c>
      <c r="L1296" s="825">
        <v>305.51</v>
      </c>
      <c r="M1296" s="825">
        <v>916.53</v>
      </c>
      <c r="N1296" s="822">
        <v>3</v>
      </c>
      <c r="O1296" s="826">
        <v>1</v>
      </c>
      <c r="P1296" s="825">
        <v>916.53</v>
      </c>
      <c r="Q1296" s="827">
        <v>1</v>
      </c>
      <c r="R1296" s="822">
        <v>3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7</v>
      </c>
      <c r="B1297" s="822" t="s">
        <v>2407</v>
      </c>
      <c r="C1297" s="822" t="s">
        <v>2413</v>
      </c>
      <c r="D1297" s="823" t="s">
        <v>3782</v>
      </c>
      <c r="E1297" s="824" t="s">
        <v>2437</v>
      </c>
      <c r="F1297" s="822" t="s">
        <v>2408</v>
      </c>
      <c r="G1297" s="822" t="s">
        <v>3088</v>
      </c>
      <c r="H1297" s="822" t="s">
        <v>329</v>
      </c>
      <c r="I1297" s="822" t="s">
        <v>3089</v>
      </c>
      <c r="J1297" s="822" t="s">
        <v>3090</v>
      </c>
      <c r="K1297" s="822" t="s">
        <v>3091</v>
      </c>
      <c r="L1297" s="825">
        <v>0</v>
      </c>
      <c r="M1297" s="825">
        <v>0</v>
      </c>
      <c r="N1297" s="822">
        <v>1</v>
      </c>
      <c r="O1297" s="826">
        <v>0.5</v>
      </c>
      <c r="P1297" s="825"/>
      <c r="Q1297" s="827"/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7</v>
      </c>
      <c r="B1298" s="822" t="s">
        <v>2407</v>
      </c>
      <c r="C1298" s="822" t="s">
        <v>2413</v>
      </c>
      <c r="D1298" s="823" t="s">
        <v>3782</v>
      </c>
      <c r="E1298" s="824" t="s">
        <v>2437</v>
      </c>
      <c r="F1298" s="822" t="s">
        <v>2408</v>
      </c>
      <c r="G1298" s="822" t="s">
        <v>3092</v>
      </c>
      <c r="H1298" s="822" t="s">
        <v>329</v>
      </c>
      <c r="I1298" s="822" t="s">
        <v>3098</v>
      </c>
      <c r="J1298" s="822" t="s">
        <v>3094</v>
      </c>
      <c r="K1298" s="822" t="s">
        <v>3099</v>
      </c>
      <c r="L1298" s="825">
        <v>2038.93</v>
      </c>
      <c r="M1298" s="825">
        <v>10194.65</v>
      </c>
      <c r="N1298" s="822">
        <v>5</v>
      </c>
      <c r="O1298" s="826"/>
      <c r="P1298" s="825"/>
      <c r="Q1298" s="827">
        <v>0</v>
      </c>
      <c r="R1298" s="822"/>
      <c r="S1298" s="827">
        <v>0</v>
      </c>
      <c r="T1298" s="826"/>
      <c r="U1298" s="828"/>
    </row>
    <row r="1299" spans="1:21" ht="14.45" customHeight="1" x14ac:dyDescent="0.2">
      <c r="A1299" s="821">
        <v>7</v>
      </c>
      <c r="B1299" s="822" t="s">
        <v>2407</v>
      </c>
      <c r="C1299" s="822" t="s">
        <v>2413</v>
      </c>
      <c r="D1299" s="823" t="s">
        <v>3782</v>
      </c>
      <c r="E1299" s="824" t="s">
        <v>2437</v>
      </c>
      <c r="F1299" s="822" t="s">
        <v>2408</v>
      </c>
      <c r="G1299" s="822" t="s">
        <v>3109</v>
      </c>
      <c r="H1299" s="822" t="s">
        <v>329</v>
      </c>
      <c r="I1299" s="822" t="s">
        <v>3110</v>
      </c>
      <c r="J1299" s="822" t="s">
        <v>1205</v>
      </c>
      <c r="K1299" s="822" t="s">
        <v>3111</v>
      </c>
      <c r="L1299" s="825">
        <v>24.37</v>
      </c>
      <c r="M1299" s="825">
        <v>24.37</v>
      </c>
      <c r="N1299" s="822">
        <v>1</v>
      </c>
      <c r="O1299" s="826">
        <v>0.5</v>
      </c>
      <c r="P1299" s="825">
        <v>24.37</v>
      </c>
      <c r="Q1299" s="827">
        <v>1</v>
      </c>
      <c r="R1299" s="822">
        <v>1</v>
      </c>
      <c r="S1299" s="827">
        <v>1</v>
      </c>
      <c r="T1299" s="826">
        <v>0.5</v>
      </c>
      <c r="U1299" s="828">
        <v>1</v>
      </c>
    </row>
    <row r="1300" spans="1:21" ht="14.45" customHeight="1" x14ac:dyDescent="0.2">
      <c r="A1300" s="821">
        <v>7</v>
      </c>
      <c r="B1300" s="822" t="s">
        <v>2407</v>
      </c>
      <c r="C1300" s="822" t="s">
        <v>2413</v>
      </c>
      <c r="D1300" s="823" t="s">
        <v>3782</v>
      </c>
      <c r="E1300" s="824" t="s">
        <v>2437</v>
      </c>
      <c r="F1300" s="822" t="s">
        <v>2408</v>
      </c>
      <c r="G1300" s="822" t="s">
        <v>3109</v>
      </c>
      <c r="H1300" s="822" t="s">
        <v>329</v>
      </c>
      <c r="I1300" s="822" t="s">
        <v>3281</v>
      </c>
      <c r="J1300" s="822" t="s">
        <v>1205</v>
      </c>
      <c r="K1300" s="822" t="s">
        <v>2945</v>
      </c>
      <c r="L1300" s="825">
        <v>38.590000000000003</v>
      </c>
      <c r="M1300" s="825">
        <v>231.54000000000002</v>
      </c>
      <c r="N1300" s="822">
        <v>6</v>
      </c>
      <c r="O1300" s="826">
        <v>0.5</v>
      </c>
      <c r="P1300" s="825">
        <v>231.54000000000002</v>
      </c>
      <c r="Q1300" s="827">
        <v>1</v>
      </c>
      <c r="R1300" s="822">
        <v>6</v>
      </c>
      <c r="S1300" s="827">
        <v>1</v>
      </c>
      <c r="T1300" s="826">
        <v>0.5</v>
      </c>
      <c r="U1300" s="828">
        <v>1</v>
      </c>
    </row>
    <row r="1301" spans="1:21" ht="14.45" customHeight="1" x14ac:dyDescent="0.2">
      <c r="A1301" s="821">
        <v>7</v>
      </c>
      <c r="B1301" s="822" t="s">
        <v>2407</v>
      </c>
      <c r="C1301" s="822" t="s">
        <v>2413</v>
      </c>
      <c r="D1301" s="823" t="s">
        <v>3782</v>
      </c>
      <c r="E1301" s="824" t="s">
        <v>2437</v>
      </c>
      <c r="F1301" s="822" t="s">
        <v>2408</v>
      </c>
      <c r="G1301" s="822" t="s">
        <v>3116</v>
      </c>
      <c r="H1301" s="822" t="s">
        <v>329</v>
      </c>
      <c r="I1301" s="822" t="s">
        <v>3117</v>
      </c>
      <c r="J1301" s="822" t="s">
        <v>3118</v>
      </c>
      <c r="K1301" s="822" t="s">
        <v>3119</v>
      </c>
      <c r="L1301" s="825">
        <v>1561.8</v>
      </c>
      <c r="M1301" s="825">
        <v>6247.2</v>
      </c>
      <c r="N1301" s="822">
        <v>4</v>
      </c>
      <c r="O1301" s="826">
        <v>0.5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7</v>
      </c>
      <c r="B1302" s="822" t="s">
        <v>2407</v>
      </c>
      <c r="C1302" s="822" t="s">
        <v>2413</v>
      </c>
      <c r="D1302" s="823" t="s">
        <v>3782</v>
      </c>
      <c r="E1302" s="824" t="s">
        <v>2437</v>
      </c>
      <c r="F1302" s="822" t="s">
        <v>2408</v>
      </c>
      <c r="G1302" s="822" t="s">
        <v>3636</v>
      </c>
      <c r="H1302" s="822" t="s">
        <v>673</v>
      </c>
      <c r="I1302" s="822" t="s">
        <v>3673</v>
      </c>
      <c r="J1302" s="822" t="s">
        <v>3674</v>
      </c>
      <c r="K1302" s="822" t="s">
        <v>3675</v>
      </c>
      <c r="L1302" s="825">
        <v>12.79</v>
      </c>
      <c r="M1302" s="825">
        <v>25.58</v>
      </c>
      <c r="N1302" s="822">
        <v>2</v>
      </c>
      <c r="O1302" s="826">
        <v>1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7</v>
      </c>
      <c r="B1303" s="822" t="s">
        <v>2407</v>
      </c>
      <c r="C1303" s="822" t="s">
        <v>2413</v>
      </c>
      <c r="D1303" s="823" t="s">
        <v>3782</v>
      </c>
      <c r="E1303" s="824" t="s">
        <v>2437</v>
      </c>
      <c r="F1303" s="822" t="s">
        <v>2408</v>
      </c>
      <c r="G1303" s="822" t="s">
        <v>2601</v>
      </c>
      <c r="H1303" s="822" t="s">
        <v>329</v>
      </c>
      <c r="I1303" s="822" t="s">
        <v>2602</v>
      </c>
      <c r="J1303" s="822" t="s">
        <v>2603</v>
      </c>
      <c r="K1303" s="822" t="s">
        <v>2037</v>
      </c>
      <c r="L1303" s="825">
        <v>38.56</v>
      </c>
      <c r="M1303" s="825">
        <v>38.56</v>
      </c>
      <c r="N1303" s="822">
        <v>1</v>
      </c>
      <c r="O1303" s="826">
        <v>1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7</v>
      </c>
      <c r="B1304" s="822" t="s">
        <v>2407</v>
      </c>
      <c r="C1304" s="822" t="s">
        <v>2413</v>
      </c>
      <c r="D1304" s="823" t="s">
        <v>3782</v>
      </c>
      <c r="E1304" s="824" t="s">
        <v>2437</v>
      </c>
      <c r="F1304" s="822" t="s">
        <v>2408</v>
      </c>
      <c r="G1304" s="822" t="s">
        <v>2604</v>
      </c>
      <c r="H1304" s="822" t="s">
        <v>673</v>
      </c>
      <c r="I1304" s="822" t="s">
        <v>2309</v>
      </c>
      <c r="J1304" s="822" t="s">
        <v>2310</v>
      </c>
      <c r="K1304" s="822" t="s">
        <v>2311</v>
      </c>
      <c r="L1304" s="825">
        <v>70.48</v>
      </c>
      <c r="M1304" s="825">
        <v>352.4</v>
      </c>
      <c r="N1304" s="822">
        <v>5</v>
      </c>
      <c r="O1304" s="826">
        <v>1</v>
      </c>
      <c r="P1304" s="825">
        <v>140.96</v>
      </c>
      <c r="Q1304" s="827">
        <v>0.4</v>
      </c>
      <c r="R1304" s="822">
        <v>2</v>
      </c>
      <c r="S1304" s="827">
        <v>0.4</v>
      </c>
      <c r="T1304" s="826">
        <v>0.5</v>
      </c>
      <c r="U1304" s="828">
        <v>0.5</v>
      </c>
    </row>
    <row r="1305" spans="1:21" ht="14.45" customHeight="1" x14ac:dyDescent="0.2">
      <c r="A1305" s="821">
        <v>7</v>
      </c>
      <c r="B1305" s="822" t="s">
        <v>2407</v>
      </c>
      <c r="C1305" s="822" t="s">
        <v>2413</v>
      </c>
      <c r="D1305" s="823" t="s">
        <v>3782</v>
      </c>
      <c r="E1305" s="824" t="s">
        <v>2437</v>
      </c>
      <c r="F1305" s="822" t="s">
        <v>2408</v>
      </c>
      <c r="G1305" s="822" t="s">
        <v>2604</v>
      </c>
      <c r="H1305" s="822" t="s">
        <v>673</v>
      </c>
      <c r="I1305" s="822" t="s">
        <v>2605</v>
      </c>
      <c r="J1305" s="822" t="s">
        <v>2310</v>
      </c>
      <c r="K1305" s="822" t="s">
        <v>2606</v>
      </c>
      <c r="L1305" s="825">
        <v>140.96</v>
      </c>
      <c r="M1305" s="825">
        <v>281.92</v>
      </c>
      <c r="N1305" s="822">
        <v>2</v>
      </c>
      <c r="O1305" s="826">
        <v>0.5</v>
      </c>
      <c r="P1305" s="825">
        <v>281.92</v>
      </c>
      <c r="Q1305" s="827">
        <v>1</v>
      </c>
      <c r="R1305" s="822">
        <v>2</v>
      </c>
      <c r="S1305" s="827">
        <v>1</v>
      </c>
      <c r="T1305" s="826">
        <v>0.5</v>
      </c>
      <c r="U1305" s="828">
        <v>1</v>
      </c>
    </row>
    <row r="1306" spans="1:21" ht="14.45" customHeight="1" x14ac:dyDescent="0.2">
      <c r="A1306" s="821">
        <v>7</v>
      </c>
      <c r="B1306" s="822" t="s">
        <v>2407</v>
      </c>
      <c r="C1306" s="822" t="s">
        <v>2413</v>
      </c>
      <c r="D1306" s="823" t="s">
        <v>3782</v>
      </c>
      <c r="E1306" s="824" t="s">
        <v>2437</v>
      </c>
      <c r="F1306" s="822" t="s">
        <v>2408</v>
      </c>
      <c r="G1306" s="822" t="s">
        <v>3676</v>
      </c>
      <c r="H1306" s="822" t="s">
        <v>329</v>
      </c>
      <c r="I1306" s="822" t="s">
        <v>3677</v>
      </c>
      <c r="J1306" s="822" t="s">
        <v>3678</v>
      </c>
      <c r="K1306" s="822" t="s">
        <v>3679</v>
      </c>
      <c r="L1306" s="825">
        <v>86.41</v>
      </c>
      <c r="M1306" s="825">
        <v>345.64</v>
      </c>
      <c r="N1306" s="822">
        <v>4</v>
      </c>
      <c r="O1306" s="826">
        <v>1.5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7</v>
      </c>
      <c r="B1307" s="822" t="s">
        <v>2407</v>
      </c>
      <c r="C1307" s="822" t="s">
        <v>2413</v>
      </c>
      <c r="D1307" s="823" t="s">
        <v>3782</v>
      </c>
      <c r="E1307" s="824" t="s">
        <v>2437</v>
      </c>
      <c r="F1307" s="822" t="s">
        <v>2408</v>
      </c>
      <c r="G1307" s="822" t="s">
        <v>3676</v>
      </c>
      <c r="H1307" s="822" t="s">
        <v>329</v>
      </c>
      <c r="I1307" s="822" t="s">
        <v>3680</v>
      </c>
      <c r="J1307" s="822" t="s">
        <v>3678</v>
      </c>
      <c r="K1307" s="822" t="s">
        <v>3681</v>
      </c>
      <c r="L1307" s="825">
        <v>56.17</v>
      </c>
      <c r="M1307" s="825">
        <v>56.17</v>
      </c>
      <c r="N1307" s="822">
        <v>1</v>
      </c>
      <c r="O1307" s="826">
        <v>1</v>
      </c>
      <c r="P1307" s="825">
        <v>56.17</v>
      </c>
      <c r="Q1307" s="827">
        <v>1</v>
      </c>
      <c r="R1307" s="822">
        <v>1</v>
      </c>
      <c r="S1307" s="827">
        <v>1</v>
      </c>
      <c r="T1307" s="826">
        <v>1</v>
      </c>
      <c r="U1307" s="828">
        <v>1</v>
      </c>
    </row>
    <row r="1308" spans="1:21" ht="14.45" customHeight="1" x14ac:dyDescent="0.2">
      <c r="A1308" s="821">
        <v>7</v>
      </c>
      <c r="B1308" s="822" t="s">
        <v>2407</v>
      </c>
      <c r="C1308" s="822" t="s">
        <v>2413</v>
      </c>
      <c r="D1308" s="823" t="s">
        <v>3782</v>
      </c>
      <c r="E1308" s="824" t="s">
        <v>2437</v>
      </c>
      <c r="F1308" s="822" t="s">
        <v>2408</v>
      </c>
      <c r="G1308" s="822" t="s">
        <v>3127</v>
      </c>
      <c r="H1308" s="822" t="s">
        <v>329</v>
      </c>
      <c r="I1308" s="822" t="s">
        <v>3336</v>
      </c>
      <c r="J1308" s="822" t="s">
        <v>3337</v>
      </c>
      <c r="K1308" s="822" t="s">
        <v>3338</v>
      </c>
      <c r="L1308" s="825">
        <v>127</v>
      </c>
      <c r="M1308" s="825">
        <v>381</v>
      </c>
      <c r="N1308" s="822">
        <v>3</v>
      </c>
      <c r="O1308" s="826">
        <v>1</v>
      </c>
      <c r="P1308" s="825">
        <v>381</v>
      </c>
      <c r="Q1308" s="827">
        <v>1</v>
      </c>
      <c r="R1308" s="822">
        <v>3</v>
      </c>
      <c r="S1308" s="827">
        <v>1</v>
      </c>
      <c r="T1308" s="826">
        <v>1</v>
      </c>
      <c r="U1308" s="828">
        <v>1</v>
      </c>
    </row>
    <row r="1309" spans="1:21" ht="14.45" customHeight="1" x14ac:dyDescent="0.2">
      <c r="A1309" s="821">
        <v>7</v>
      </c>
      <c r="B1309" s="822" t="s">
        <v>2407</v>
      </c>
      <c r="C1309" s="822" t="s">
        <v>2413</v>
      </c>
      <c r="D1309" s="823" t="s">
        <v>3782</v>
      </c>
      <c r="E1309" s="824" t="s">
        <v>2437</v>
      </c>
      <c r="F1309" s="822" t="s">
        <v>2408</v>
      </c>
      <c r="G1309" s="822" t="s">
        <v>3127</v>
      </c>
      <c r="H1309" s="822" t="s">
        <v>329</v>
      </c>
      <c r="I1309" s="822" t="s">
        <v>3359</v>
      </c>
      <c r="J1309" s="822" t="s">
        <v>3337</v>
      </c>
      <c r="K1309" s="822" t="s">
        <v>2281</v>
      </c>
      <c r="L1309" s="825">
        <v>389.92</v>
      </c>
      <c r="M1309" s="825">
        <v>779.84</v>
      </c>
      <c r="N1309" s="822">
        <v>2</v>
      </c>
      <c r="O1309" s="826">
        <v>1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7</v>
      </c>
      <c r="B1310" s="822" t="s">
        <v>2407</v>
      </c>
      <c r="C1310" s="822" t="s">
        <v>2413</v>
      </c>
      <c r="D1310" s="823" t="s">
        <v>3782</v>
      </c>
      <c r="E1310" s="824" t="s">
        <v>2437</v>
      </c>
      <c r="F1310" s="822" t="s">
        <v>2408</v>
      </c>
      <c r="G1310" s="822" t="s">
        <v>3127</v>
      </c>
      <c r="H1310" s="822" t="s">
        <v>329</v>
      </c>
      <c r="I1310" s="822" t="s">
        <v>3361</v>
      </c>
      <c r="J1310" s="822" t="s">
        <v>3129</v>
      </c>
      <c r="K1310" s="822" t="s">
        <v>1583</v>
      </c>
      <c r="L1310" s="825">
        <v>383.18</v>
      </c>
      <c r="M1310" s="825">
        <v>1915.9</v>
      </c>
      <c r="N1310" s="822">
        <v>5</v>
      </c>
      <c r="O1310" s="826">
        <v>1</v>
      </c>
      <c r="P1310" s="825">
        <v>1915.9</v>
      </c>
      <c r="Q1310" s="827">
        <v>1</v>
      </c>
      <c r="R1310" s="822">
        <v>5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7</v>
      </c>
      <c r="B1311" s="822" t="s">
        <v>2407</v>
      </c>
      <c r="C1311" s="822" t="s">
        <v>2413</v>
      </c>
      <c r="D1311" s="823" t="s">
        <v>3782</v>
      </c>
      <c r="E1311" s="824" t="s">
        <v>2437</v>
      </c>
      <c r="F1311" s="822" t="s">
        <v>2408</v>
      </c>
      <c r="G1311" s="822" t="s">
        <v>3127</v>
      </c>
      <c r="H1311" s="822" t="s">
        <v>329</v>
      </c>
      <c r="I1311" s="822" t="s">
        <v>3339</v>
      </c>
      <c r="J1311" s="822" t="s">
        <v>3337</v>
      </c>
      <c r="K1311" s="822" t="s">
        <v>3340</v>
      </c>
      <c r="L1311" s="825">
        <v>233.95</v>
      </c>
      <c r="M1311" s="825">
        <v>2105.5499999999997</v>
      </c>
      <c r="N1311" s="822">
        <v>9</v>
      </c>
      <c r="O1311" s="826">
        <v>1</v>
      </c>
      <c r="P1311" s="825">
        <v>2105.5499999999997</v>
      </c>
      <c r="Q1311" s="827">
        <v>1</v>
      </c>
      <c r="R1311" s="822">
        <v>9</v>
      </c>
      <c r="S1311" s="827">
        <v>1</v>
      </c>
      <c r="T1311" s="826">
        <v>1</v>
      </c>
      <c r="U1311" s="828">
        <v>1</v>
      </c>
    </row>
    <row r="1312" spans="1:21" ht="14.45" customHeight="1" x14ac:dyDescent="0.2">
      <c r="A1312" s="821">
        <v>7</v>
      </c>
      <c r="B1312" s="822" t="s">
        <v>2407</v>
      </c>
      <c r="C1312" s="822" t="s">
        <v>2413</v>
      </c>
      <c r="D1312" s="823" t="s">
        <v>3782</v>
      </c>
      <c r="E1312" s="824" t="s">
        <v>2437</v>
      </c>
      <c r="F1312" s="822" t="s">
        <v>2408</v>
      </c>
      <c r="G1312" s="822" t="s">
        <v>3130</v>
      </c>
      <c r="H1312" s="822" t="s">
        <v>329</v>
      </c>
      <c r="I1312" s="822" t="s">
        <v>3131</v>
      </c>
      <c r="J1312" s="822" t="s">
        <v>904</v>
      </c>
      <c r="K1312" s="822" t="s">
        <v>3132</v>
      </c>
      <c r="L1312" s="825">
        <v>88.07</v>
      </c>
      <c r="M1312" s="825">
        <v>440.34999999999997</v>
      </c>
      <c r="N1312" s="822">
        <v>5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7</v>
      </c>
      <c r="B1313" s="822" t="s">
        <v>2407</v>
      </c>
      <c r="C1313" s="822" t="s">
        <v>2413</v>
      </c>
      <c r="D1313" s="823" t="s">
        <v>3782</v>
      </c>
      <c r="E1313" s="824" t="s">
        <v>2437</v>
      </c>
      <c r="F1313" s="822" t="s">
        <v>2408</v>
      </c>
      <c r="G1313" s="822" t="s">
        <v>2506</v>
      </c>
      <c r="H1313" s="822" t="s">
        <v>329</v>
      </c>
      <c r="I1313" s="822" t="s">
        <v>2752</v>
      </c>
      <c r="J1313" s="822" t="s">
        <v>2753</v>
      </c>
      <c r="K1313" s="822" t="s">
        <v>803</v>
      </c>
      <c r="L1313" s="825">
        <v>35.25</v>
      </c>
      <c r="M1313" s="825">
        <v>35.25</v>
      </c>
      <c r="N1313" s="822">
        <v>1</v>
      </c>
      <c r="O1313" s="826">
        <v>0.5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7</v>
      </c>
      <c r="B1314" s="822" t="s">
        <v>2407</v>
      </c>
      <c r="C1314" s="822" t="s">
        <v>2413</v>
      </c>
      <c r="D1314" s="823" t="s">
        <v>3782</v>
      </c>
      <c r="E1314" s="824" t="s">
        <v>2437</v>
      </c>
      <c r="F1314" s="822" t="s">
        <v>2408</v>
      </c>
      <c r="G1314" s="822" t="s">
        <v>2611</v>
      </c>
      <c r="H1314" s="822" t="s">
        <v>329</v>
      </c>
      <c r="I1314" s="822" t="s">
        <v>2838</v>
      </c>
      <c r="J1314" s="822" t="s">
        <v>978</v>
      </c>
      <c r="K1314" s="822" t="s">
        <v>2613</v>
      </c>
      <c r="L1314" s="825">
        <v>87.98</v>
      </c>
      <c r="M1314" s="825">
        <v>175.96</v>
      </c>
      <c r="N1314" s="822">
        <v>2</v>
      </c>
      <c r="O1314" s="826">
        <v>0.5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7</v>
      </c>
      <c r="B1315" s="822" t="s">
        <v>2407</v>
      </c>
      <c r="C1315" s="822" t="s">
        <v>2413</v>
      </c>
      <c r="D1315" s="823" t="s">
        <v>3782</v>
      </c>
      <c r="E1315" s="824" t="s">
        <v>2437</v>
      </c>
      <c r="F1315" s="822" t="s">
        <v>2408</v>
      </c>
      <c r="G1315" s="822" t="s">
        <v>2611</v>
      </c>
      <c r="H1315" s="822" t="s">
        <v>329</v>
      </c>
      <c r="I1315" s="822" t="s">
        <v>3682</v>
      </c>
      <c r="J1315" s="822" t="s">
        <v>3009</v>
      </c>
      <c r="K1315" s="822" t="s">
        <v>2890</v>
      </c>
      <c r="L1315" s="825">
        <v>97.76</v>
      </c>
      <c r="M1315" s="825">
        <v>97.76</v>
      </c>
      <c r="N1315" s="822">
        <v>1</v>
      </c>
      <c r="O1315" s="826">
        <v>0.5</v>
      </c>
      <c r="P1315" s="825">
        <v>97.76</v>
      </c>
      <c r="Q1315" s="827">
        <v>1</v>
      </c>
      <c r="R1315" s="822">
        <v>1</v>
      </c>
      <c r="S1315" s="827">
        <v>1</v>
      </c>
      <c r="T1315" s="826">
        <v>0.5</v>
      </c>
      <c r="U1315" s="828">
        <v>1</v>
      </c>
    </row>
    <row r="1316" spans="1:21" ht="14.45" customHeight="1" x14ac:dyDescent="0.2">
      <c r="A1316" s="821">
        <v>7</v>
      </c>
      <c r="B1316" s="822" t="s">
        <v>2407</v>
      </c>
      <c r="C1316" s="822" t="s">
        <v>2413</v>
      </c>
      <c r="D1316" s="823" t="s">
        <v>3782</v>
      </c>
      <c r="E1316" s="824" t="s">
        <v>2437</v>
      </c>
      <c r="F1316" s="822" t="s">
        <v>2408</v>
      </c>
      <c r="G1316" s="822" t="s">
        <v>3137</v>
      </c>
      <c r="H1316" s="822" t="s">
        <v>329</v>
      </c>
      <c r="I1316" s="822" t="s">
        <v>3138</v>
      </c>
      <c r="J1316" s="822" t="s">
        <v>3139</v>
      </c>
      <c r="K1316" s="822" t="s">
        <v>3140</v>
      </c>
      <c r="L1316" s="825">
        <v>2038.93</v>
      </c>
      <c r="M1316" s="825">
        <v>20389.3</v>
      </c>
      <c r="N1316" s="822">
        <v>10</v>
      </c>
      <c r="O1316" s="826">
        <v>2</v>
      </c>
      <c r="P1316" s="825">
        <v>10194.65</v>
      </c>
      <c r="Q1316" s="827">
        <v>0.5</v>
      </c>
      <c r="R1316" s="822">
        <v>5</v>
      </c>
      <c r="S1316" s="827">
        <v>0.5</v>
      </c>
      <c r="T1316" s="826">
        <v>1</v>
      </c>
      <c r="U1316" s="828">
        <v>0.5</v>
      </c>
    </row>
    <row r="1317" spans="1:21" ht="14.45" customHeight="1" x14ac:dyDescent="0.2">
      <c r="A1317" s="821">
        <v>7</v>
      </c>
      <c r="B1317" s="822" t="s">
        <v>2407</v>
      </c>
      <c r="C1317" s="822" t="s">
        <v>2413</v>
      </c>
      <c r="D1317" s="823" t="s">
        <v>3782</v>
      </c>
      <c r="E1317" s="824" t="s">
        <v>2437</v>
      </c>
      <c r="F1317" s="822" t="s">
        <v>2408</v>
      </c>
      <c r="G1317" s="822" t="s">
        <v>3137</v>
      </c>
      <c r="H1317" s="822" t="s">
        <v>329</v>
      </c>
      <c r="I1317" s="822" t="s">
        <v>3141</v>
      </c>
      <c r="J1317" s="822" t="s">
        <v>3139</v>
      </c>
      <c r="K1317" s="822" t="s">
        <v>3142</v>
      </c>
      <c r="L1317" s="825">
        <v>552.64</v>
      </c>
      <c r="M1317" s="825">
        <v>2763.2</v>
      </c>
      <c r="N1317" s="822">
        <v>5</v>
      </c>
      <c r="O1317" s="826"/>
      <c r="P1317" s="825">
        <v>2763.2</v>
      </c>
      <c r="Q1317" s="827">
        <v>1</v>
      </c>
      <c r="R1317" s="822">
        <v>5</v>
      </c>
      <c r="S1317" s="827">
        <v>1</v>
      </c>
      <c r="T1317" s="826"/>
      <c r="U1317" s="828"/>
    </row>
    <row r="1318" spans="1:21" ht="14.45" customHeight="1" x14ac:dyDescent="0.2">
      <c r="A1318" s="821">
        <v>7</v>
      </c>
      <c r="B1318" s="822" t="s">
        <v>2407</v>
      </c>
      <c r="C1318" s="822" t="s">
        <v>2413</v>
      </c>
      <c r="D1318" s="823" t="s">
        <v>3782</v>
      </c>
      <c r="E1318" s="824" t="s">
        <v>2437</v>
      </c>
      <c r="F1318" s="822" t="s">
        <v>2408</v>
      </c>
      <c r="G1318" s="822" t="s">
        <v>3137</v>
      </c>
      <c r="H1318" s="822" t="s">
        <v>329</v>
      </c>
      <c r="I1318" s="822" t="s">
        <v>3145</v>
      </c>
      <c r="J1318" s="822" t="s">
        <v>3139</v>
      </c>
      <c r="K1318" s="822" t="s">
        <v>3146</v>
      </c>
      <c r="L1318" s="825">
        <v>1019.46</v>
      </c>
      <c r="M1318" s="825">
        <v>2038.92</v>
      </c>
      <c r="N1318" s="822">
        <v>2</v>
      </c>
      <c r="O1318" s="826">
        <v>1</v>
      </c>
      <c r="P1318" s="825">
        <v>2038.92</v>
      </c>
      <c r="Q1318" s="827">
        <v>1</v>
      </c>
      <c r="R1318" s="822">
        <v>2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7</v>
      </c>
      <c r="B1319" s="822" t="s">
        <v>2407</v>
      </c>
      <c r="C1319" s="822" t="s">
        <v>2413</v>
      </c>
      <c r="D1319" s="823" t="s">
        <v>3782</v>
      </c>
      <c r="E1319" s="824" t="s">
        <v>2437</v>
      </c>
      <c r="F1319" s="822" t="s">
        <v>2408</v>
      </c>
      <c r="G1319" s="822" t="s">
        <v>3137</v>
      </c>
      <c r="H1319" s="822" t="s">
        <v>673</v>
      </c>
      <c r="I1319" s="822" t="s">
        <v>3147</v>
      </c>
      <c r="J1319" s="822" t="s">
        <v>3148</v>
      </c>
      <c r="K1319" s="822" t="s">
        <v>3140</v>
      </c>
      <c r="L1319" s="825">
        <v>2038.93</v>
      </c>
      <c r="M1319" s="825">
        <v>34661.81</v>
      </c>
      <c r="N1319" s="822">
        <v>17</v>
      </c>
      <c r="O1319" s="826"/>
      <c r="P1319" s="825">
        <v>24467.16</v>
      </c>
      <c r="Q1319" s="827">
        <v>0.70588235294117652</v>
      </c>
      <c r="R1319" s="822">
        <v>12</v>
      </c>
      <c r="S1319" s="827">
        <v>0.70588235294117652</v>
      </c>
      <c r="T1319" s="826"/>
      <c r="U1319" s="828"/>
    </row>
    <row r="1320" spans="1:21" ht="14.45" customHeight="1" x14ac:dyDescent="0.2">
      <c r="A1320" s="821">
        <v>7</v>
      </c>
      <c r="B1320" s="822" t="s">
        <v>2407</v>
      </c>
      <c r="C1320" s="822" t="s">
        <v>2413</v>
      </c>
      <c r="D1320" s="823" t="s">
        <v>3782</v>
      </c>
      <c r="E1320" s="824" t="s">
        <v>2437</v>
      </c>
      <c r="F1320" s="822" t="s">
        <v>2408</v>
      </c>
      <c r="G1320" s="822" t="s">
        <v>3137</v>
      </c>
      <c r="H1320" s="822" t="s">
        <v>673</v>
      </c>
      <c r="I1320" s="822" t="s">
        <v>3149</v>
      </c>
      <c r="J1320" s="822" t="s">
        <v>3148</v>
      </c>
      <c r="K1320" s="822" t="s">
        <v>3144</v>
      </c>
      <c r="L1320" s="825">
        <v>355.79</v>
      </c>
      <c r="M1320" s="825">
        <v>1067.3700000000001</v>
      </c>
      <c r="N1320" s="822">
        <v>3</v>
      </c>
      <c r="O1320" s="826"/>
      <c r="P1320" s="825">
        <v>1067.3700000000001</v>
      </c>
      <c r="Q1320" s="827">
        <v>1</v>
      </c>
      <c r="R1320" s="822">
        <v>3</v>
      </c>
      <c r="S1320" s="827">
        <v>1</v>
      </c>
      <c r="T1320" s="826"/>
      <c r="U1320" s="828"/>
    </row>
    <row r="1321" spans="1:21" ht="14.45" customHeight="1" x14ac:dyDescent="0.2">
      <c r="A1321" s="821">
        <v>7</v>
      </c>
      <c r="B1321" s="822" t="s">
        <v>2407</v>
      </c>
      <c r="C1321" s="822" t="s">
        <v>2413</v>
      </c>
      <c r="D1321" s="823" t="s">
        <v>3782</v>
      </c>
      <c r="E1321" s="824" t="s">
        <v>2437</v>
      </c>
      <c r="F1321" s="822" t="s">
        <v>2408</v>
      </c>
      <c r="G1321" s="822" t="s">
        <v>3137</v>
      </c>
      <c r="H1321" s="822" t="s">
        <v>673</v>
      </c>
      <c r="I1321" s="822" t="s">
        <v>3150</v>
      </c>
      <c r="J1321" s="822" t="s">
        <v>3148</v>
      </c>
      <c r="K1321" s="822" t="s">
        <v>3142</v>
      </c>
      <c r="L1321" s="825">
        <v>552.64</v>
      </c>
      <c r="M1321" s="825">
        <v>12710.720000000001</v>
      </c>
      <c r="N1321" s="822">
        <v>23</v>
      </c>
      <c r="O1321" s="826">
        <v>5</v>
      </c>
      <c r="P1321" s="825">
        <v>12710.720000000001</v>
      </c>
      <c r="Q1321" s="827">
        <v>1</v>
      </c>
      <c r="R1321" s="822">
        <v>23</v>
      </c>
      <c r="S1321" s="827">
        <v>1</v>
      </c>
      <c r="T1321" s="826">
        <v>5</v>
      </c>
      <c r="U1321" s="828">
        <v>1</v>
      </c>
    </row>
    <row r="1322" spans="1:21" ht="14.45" customHeight="1" x14ac:dyDescent="0.2">
      <c r="A1322" s="821">
        <v>7</v>
      </c>
      <c r="B1322" s="822" t="s">
        <v>2407</v>
      </c>
      <c r="C1322" s="822" t="s">
        <v>2413</v>
      </c>
      <c r="D1322" s="823" t="s">
        <v>3782</v>
      </c>
      <c r="E1322" s="824" t="s">
        <v>2437</v>
      </c>
      <c r="F1322" s="822" t="s">
        <v>2408</v>
      </c>
      <c r="G1322" s="822" t="s">
        <v>3137</v>
      </c>
      <c r="H1322" s="822" t="s">
        <v>329</v>
      </c>
      <c r="I1322" s="822" t="s">
        <v>3288</v>
      </c>
      <c r="J1322" s="822" t="s">
        <v>3153</v>
      </c>
      <c r="K1322" s="822" t="s">
        <v>3289</v>
      </c>
      <c r="L1322" s="825">
        <v>88.95</v>
      </c>
      <c r="M1322" s="825">
        <v>88.95</v>
      </c>
      <c r="N1322" s="822">
        <v>1</v>
      </c>
      <c r="O1322" s="826"/>
      <c r="P1322" s="825">
        <v>88.95</v>
      </c>
      <c r="Q1322" s="827">
        <v>1</v>
      </c>
      <c r="R1322" s="822">
        <v>1</v>
      </c>
      <c r="S1322" s="827">
        <v>1</v>
      </c>
      <c r="T1322" s="826"/>
      <c r="U1322" s="828"/>
    </row>
    <row r="1323" spans="1:21" ht="14.45" customHeight="1" x14ac:dyDescent="0.2">
      <c r="A1323" s="821">
        <v>7</v>
      </c>
      <c r="B1323" s="822" t="s">
        <v>2407</v>
      </c>
      <c r="C1323" s="822" t="s">
        <v>2413</v>
      </c>
      <c r="D1323" s="823" t="s">
        <v>3782</v>
      </c>
      <c r="E1323" s="824" t="s">
        <v>2437</v>
      </c>
      <c r="F1323" s="822" t="s">
        <v>2408</v>
      </c>
      <c r="G1323" s="822" t="s">
        <v>3683</v>
      </c>
      <c r="H1323" s="822" t="s">
        <v>329</v>
      </c>
      <c r="I1323" s="822" t="s">
        <v>3684</v>
      </c>
      <c r="J1323" s="822" t="s">
        <v>3685</v>
      </c>
      <c r="K1323" s="822" t="s">
        <v>3686</v>
      </c>
      <c r="L1323" s="825">
        <v>0</v>
      </c>
      <c r="M1323" s="825">
        <v>0</v>
      </c>
      <c r="N1323" s="822">
        <v>2</v>
      </c>
      <c r="O1323" s="826">
        <v>0.5</v>
      </c>
      <c r="P1323" s="825"/>
      <c r="Q1323" s="827"/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7</v>
      </c>
      <c r="B1324" s="822" t="s">
        <v>2407</v>
      </c>
      <c r="C1324" s="822" t="s">
        <v>2413</v>
      </c>
      <c r="D1324" s="823" t="s">
        <v>3782</v>
      </c>
      <c r="E1324" s="824" t="s">
        <v>2437</v>
      </c>
      <c r="F1324" s="822" t="s">
        <v>2408</v>
      </c>
      <c r="G1324" s="822" t="s">
        <v>3457</v>
      </c>
      <c r="H1324" s="822" t="s">
        <v>329</v>
      </c>
      <c r="I1324" s="822" t="s">
        <v>3460</v>
      </c>
      <c r="J1324" s="822" t="s">
        <v>3461</v>
      </c>
      <c r="K1324" s="822" t="s">
        <v>3462</v>
      </c>
      <c r="L1324" s="825">
        <v>0</v>
      </c>
      <c r="M1324" s="825">
        <v>0</v>
      </c>
      <c r="N1324" s="822">
        <v>2</v>
      </c>
      <c r="O1324" s="826">
        <v>0.5</v>
      </c>
      <c r="P1324" s="825"/>
      <c r="Q1324" s="827"/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7</v>
      </c>
      <c r="B1325" s="822" t="s">
        <v>2407</v>
      </c>
      <c r="C1325" s="822" t="s">
        <v>2413</v>
      </c>
      <c r="D1325" s="823" t="s">
        <v>3782</v>
      </c>
      <c r="E1325" s="824" t="s">
        <v>2437</v>
      </c>
      <c r="F1325" s="822" t="s">
        <v>2408</v>
      </c>
      <c r="G1325" s="822" t="s">
        <v>2676</v>
      </c>
      <c r="H1325" s="822" t="s">
        <v>673</v>
      </c>
      <c r="I1325" s="822" t="s">
        <v>2067</v>
      </c>
      <c r="J1325" s="822" t="s">
        <v>1182</v>
      </c>
      <c r="K1325" s="822" t="s">
        <v>2068</v>
      </c>
      <c r="L1325" s="825">
        <v>103.4</v>
      </c>
      <c r="M1325" s="825">
        <v>103.4</v>
      </c>
      <c r="N1325" s="822">
        <v>1</v>
      </c>
      <c r="O1325" s="826">
        <v>0.5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7</v>
      </c>
      <c r="B1326" s="822" t="s">
        <v>2407</v>
      </c>
      <c r="C1326" s="822" t="s">
        <v>2413</v>
      </c>
      <c r="D1326" s="823" t="s">
        <v>3782</v>
      </c>
      <c r="E1326" s="824" t="s">
        <v>2437</v>
      </c>
      <c r="F1326" s="822" t="s">
        <v>2408</v>
      </c>
      <c r="G1326" s="822" t="s">
        <v>2513</v>
      </c>
      <c r="H1326" s="822" t="s">
        <v>329</v>
      </c>
      <c r="I1326" s="822" t="s">
        <v>2514</v>
      </c>
      <c r="J1326" s="822" t="s">
        <v>724</v>
      </c>
      <c r="K1326" s="822" t="s">
        <v>2515</v>
      </c>
      <c r="L1326" s="825">
        <v>127.91</v>
      </c>
      <c r="M1326" s="825">
        <v>383.73</v>
      </c>
      <c r="N1326" s="822">
        <v>3</v>
      </c>
      <c r="O1326" s="826">
        <v>1</v>
      </c>
      <c r="P1326" s="825">
        <v>255.82</v>
      </c>
      <c r="Q1326" s="827">
        <v>0.66666666666666663</v>
      </c>
      <c r="R1326" s="822">
        <v>2</v>
      </c>
      <c r="S1326" s="827">
        <v>0.66666666666666663</v>
      </c>
      <c r="T1326" s="826">
        <v>0.5</v>
      </c>
      <c r="U1326" s="828">
        <v>0.5</v>
      </c>
    </row>
    <row r="1327" spans="1:21" ht="14.45" customHeight="1" x14ac:dyDescent="0.2">
      <c r="A1327" s="821">
        <v>7</v>
      </c>
      <c r="B1327" s="822" t="s">
        <v>2407</v>
      </c>
      <c r="C1327" s="822" t="s">
        <v>2413</v>
      </c>
      <c r="D1327" s="823" t="s">
        <v>3782</v>
      </c>
      <c r="E1327" s="824" t="s">
        <v>2437</v>
      </c>
      <c r="F1327" s="822" t="s">
        <v>2408</v>
      </c>
      <c r="G1327" s="822" t="s">
        <v>3155</v>
      </c>
      <c r="H1327" s="822" t="s">
        <v>329</v>
      </c>
      <c r="I1327" s="822" t="s">
        <v>3363</v>
      </c>
      <c r="J1327" s="822" t="s">
        <v>2352</v>
      </c>
      <c r="K1327" s="822" t="s">
        <v>1731</v>
      </c>
      <c r="L1327" s="825">
        <v>338.58</v>
      </c>
      <c r="M1327" s="825">
        <v>1692.8999999999999</v>
      </c>
      <c r="N1327" s="822">
        <v>5</v>
      </c>
      <c r="O1327" s="826">
        <v>0.5</v>
      </c>
      <c r="P1327" s="825">
        <v>1692.8999999999999</v>
      </c>
      <c r="Q1327" s="827">
        <v>1</v>
      </c>
      <c r="R1327" s="822">
        <v>5</v>
      </c>
      <c r="S1327" s="827">
        <v>1</v>
      </c>
      <c r="T1327" s="826">
        <v>0.5</v>
      </c>
      <c r="U1327" s="828">
        <v>1</v>
      </c>
    </row>
    <row r="1328" spans="1:21" ht="14.45" customHeight="1" x14ac:dyDescent="0.2">
      <c r="A1328" s="821">
        <v>7</v>
      </c>
      <c r="B1328" s="822" t="s">
        <v>2407</v>
      </c>
      <c r="C1328" s="822" t="s">
        <v>2413</v>
      </c>
      <c r="D1328" s="823" t="s">
        <v>3782</v>
      </c>
      <c r="E1328" s="824" t="s">
        <v>2437</v>
      </c>
      <c r="F1328" s="822" t="s">
        <v>2408</v>
      </c>
      <c r="G1328" s="822" t="s">
        <v>3155</v>
      </c>
      <c r="H1328" s="822" t="s">
        <v>329</v>
      </c>
      <c r="I1328" s="822" t="s">
        <v>3164</v>
      </c>
      <c r="J1328" s="822" t="s">
        <v>3163</v>
      </c>
      <c r="K1328" s="822" t="s">
        <v>1731</v>
      </c>
      <c r="L1328" s="825">
        <v>338.58</v>
      </c>
      <c r="M1328" s="825">
        <v>1015.74</v>
      </c>
      <c r="N1328" s="822">
        <v>3</v>
      </c>
      <c r="O1328" s="826">
        <v>0.5</v>
      </c>
      <c r="P1328" s="825">
        <v>1015.74</v>
      </c>
      <c r="Q1328" s="827">
        <v>1</v>
      </c>
      <c r="R1328" s="822">
        <v>3</v>
      </c>
      <c r="S1328" s="827">
        <v>1</v>
      </c>
      <c r="T1328" s="826">
        <v>0.5</v>
      </c>
      <c r="U1328" s="828">
        <v>1</v>
      </c>
    </row>
    <row r="1329" spans="1:21" ht="14.45" customHeight="1" x14ac:dyDescent="0.2">
      <c r="A1329" s="821">
        <v>7</v>
      </c>
      <c r="B1329" s="822" t="s">
        <v>2407</v>
      </c>
      <c r="C1329" s="822" t="s">
        <v>2413</v>
      </c>
      <c r="D1329" s="823" t="s">
        <v>3782</v>
      </c>
      <c r="E1329" s="824" t="s">
        <v>2437</v>
      </c>
      <c r="F1329" s="822" t="s">
        <v>2408</v>
      </c>
      <c r="G1329" s="822" t="s">
        <v>3155</v>
      </c>
      <c r="H1329" s="822" t="s">
        <v>329</v>
      </c>
      <c r="I1329" s="822" t="s">
        <v>2351</v>
      </c>
      <c r="J1329" s="822" t="s">
        <v>2352</v>
      </c>
      <c r="K1329" s="822" t="s">
        <v>2348</v>
      </c>
      <c r="L1329" s="825">
        <v>677.17</v>
      </c>
      <c r="M1329" s="825">
        <v>2031.5099999999998</v>
      </c>
      <c r="N1329" s="822">
        <v>3</v>
      </c>
      <c r="O1329" s="826">
        <v>0.5</v>
      </c>
      <c r="P1329" s="825">
        <v>2031.5099999999998</v>
      </c>
      <c r="Q1329" s="827">
        <v>1</v>
      </c>
      <c r="R1329" s="822">
        <v>3</v>
      </c>
      <c r="S1329" s="827">
        <v>1</v>
      </c>
      <c r="T1329" s="826">
        <v>0.5</v>
      </c>
      <c r="U1329" s="828">
        <v>1</v>
      </c>
    </row>
    <row r="1330" spans="1:21" ht="14.45" customHeight="1" x14ac:dyDescent="0.2">
      <c r="A1330" s="821">
        <v>7</v>
      </c>
      <c r="B1330" s="822" t="s">
        <v>2407</v>
      </c>
      <c r="C1330" s="822" t="s">
        <v>2413</v>
      </c>
      <c r="D1330" s="823" t="s">
        <v>3782</v>
      </c>
      <c r="E1330" s="824" t="s">
        <v>2437</v>
      </c>
      <c r="F1330" s="822" t="s">
        <v>2408</v>
      </c>
      <c r="G1330" s="822" t="s">
        <v>3155</v>
      </c>
      <c r="H1330" s="822" t="s">
        <v>673</v>
      </c>
      <c r="I1330" s="822" t="s">
        <v>2345</v>
      </c>
      <c r="J1330" s="822" t="s">
        <v>1725</v>
      </c>
      <c r="K1330" s="822" t="s">
        <v>1726</v>
      </c>
      <c r="L1330" s="825">
        <v>1286.6199999999999</v>
      </c>
      <c r="M1330" s="825">
        <v>5146.4799999999996</v>
      </c>
      <c r="N1330" s="822">
        <v>4</v>
      </c>
      <c r="O1330" s="826">
        <v>1.5</v>
      </c>
      <c r="P1330" s="825">
        <v>5146.4799999999996</v>
      </c>
      <c r="Q1330" s="827">
        <v>1</v>
      </c>
      <c r="R1330" s="822">
        <v>4</v>
      </c>
      <c r="S1330" s="827">
        <v>1</v>
      </c>
      <c r="T1330" s="826">
        <v>1.5</v>
      </c>
      <c r="U1330" s="828">
        <v>1</v>
      </c>
    </row>
    <row r="1331" spans="1:21" ht="14.45" customHeight="1" x14ac:dyDescent="0.2">
      <c r="A1331" s="821">
        <v>7</v>
      </c>
      <c r="B1331" s="822" t="s">
        <v>2407</v>
      </c>
      <c r="C1331" s="822" t="s">
        <v>2413</v>
      </c>
      <c r="D1331" s="823" t="s">
        <v>3782</v>
      </c>
      <c r="E1331" s="824" t="s">
        <v>2437</v>
      </c>
      <c r="F1331" s="822" t="s">
        <v>2408</v>
      </c>
      <c r="G1331" s="822" t="s">
        <v>3155</v>
      </c>
      <c r="H1331" s="822" t="s">
        <v>673</v>
      </c>
      <c r="I1331" s="822" t="s">
        <v>2347</v>
      </c>
      <c r="J1331" s="822" t="s">
        <v>1725</v>
      </c>
      <c r="K1331" s="822" t="s">
        <v>2348</v>
      </c>
      <c r="L1331" s="825">
        <v>677.17</v>
      </c>
      <c r="M1331" s="825">
        <v>14220.57</v>
      </c>
      <c r="N1331" s="822">
        <v>21</v>
      </c>
      <c r="O1331" s="826">
        <v>2.5</v>
      </c>
      <c r="P1331" s="825">
        <v>8803.2099999999991</v>
      </c>
      <c r="Q1331" s="827">
        <v>0.61904761904761896</v>
      </c>
      <c r="R1331" s="822">
        <v>13</v>
      </c>
      <c r="S1331" s="827">
        <v>0.61904761904761907</v>
      </c>
      <c r="T1331" s="826">
        <v>1.5</v>
      </c>
      <c r="U1331" s="828">
        <v>0.6</v>
      </c>
    </row>
    <row r="1332" spans="1:21" ht="14.45" customHeight="1" x14ac:dyDescent="0.2">
      <c r="A1332" s="821">
        <v>7</v>
      </c>
      <c r="B1332" s="822" t="s">
        <v>2407</v>
      </c>
      <c r="C1332" s="822" t="s">
        <v>2413</v>
      </c>
      <c r="D1332" s="823" t="s">
        <v>3782</v>
      </c>
      <c r="E1332" s="824" t="s">
        <v>2437</v>
      </c>
      <c r="F1332" s="822" t="s">
        <v>2408</v>
      </c>
      <c r="G1332" s="822" t="s">
        <v>3155</v>
      </c>
      <c r="H1332" s="822" t="s">
        <v>673</v>
      </c>
      <c r="I1332" s="822" t="s">
        <v>2346</v>
      </c>
      <c r="J1332" s="822" t="s">
        <v>1725</v>
      </c>
      <c r="K1332" s="822" t="s">
        <v>1728</v>
      </c>
      <c r="L1332" s="825">
        <v>2573.2199999999998</v>
      </c>
      <c r="M1332" s="825">
        <v>56610.840000000004</v>
      </c>
      <c r="N1332" s="822">
        <v>22</v>
      </c>
      <c r="O1332" s="826">
        <v>4.5</v>
      </c>
      <c r="P1332" s="825">
        <v>46317.960000000006</v>
      </c>
      <c r="Q1332" s="827">
        <v>0.81818181818181823</v>
      </c>
      <c r="R1332" s="822">
        <v>18</v>
      </c>
      <c r="S1332" s="827">
        <v>0.81818181818181823</v>
      </c>
      <c r="T1332" s="826">
        <v>3.5</v>
      </c>
      <c r="U1332" s="828">
        <v>0.77777777777777779</v>
      </c>
    </row>
    <row r="1333" spans="1:21" ht="14.45" customHeight="1" x14ac:dyDescent="0.2">
      <c r="A1333" s="821">
        <v>7</v>
      </c>
      <c r="B1333" s="822" t="s">
        <v>2407</v>
      </c>
      <c r="C1333" s="822" t="s">
        <v>2413</v>
      </c>
      <c r="D1333" s="823" t="s">
        <v>3782</v>
      </c>
      <c r="E1333" s="824" t="s">
        <v>2437</v>
      </c>
      <c r="F1333" s="822" t="s">
        <v>2408</v>
      </c>
      <c r="G1333" s="822" t="s">
        <v>3155</v>
      </c>
      <c r="H1333" s="822" t="s">
        <v>329</v>
      </c>
      <c r="I1333" s="822" t="s">
        <v>3471</v>
      </c>
      <c r="J1333" s="822" t="s">
        <v>2352</v>
      </c>
      <c r="K1333" s="822" t="s">
        <v>1722</v>
      </c>
      <c r="L1333" s="825">
        <v>42.33</v>
      </c>
      <c r="M1333" s="825">
        <v>253.98</v>
      </c>
      <c r="N1333" s="822">
        <v>6</v>
      </c>
      <c r="O1333" s="826">
        <v>0.5</v>
      </c>
      <c r="P1333" s="825">
        <v>253.98</v>
      </c>
      <c r="Q1333" s="827">
        <v>1</v>
      </c>
      <c r="R1333" s="822">
        <v>6</v>
      </c>
      <c r="S1333" s="827">
        <v>1</v>
      </c>
      <c r="T1333" s="826">
        <v>0.5</v>
      </c>
      <c r="U1333" s="828">
        <v>1</v>
      </c>
    </row>
    <row r="1334" spans="1:21" ht="14.45" customHeight="1" x14ac:dyDescent="0.2">
      <c r="A1334" s="821">
        <v>7</v>
      </c>
      <c r="B1334" s="822" t="s">
        <v>2407</v>
      </c>
      <c r="C1334" s="822" t="s">
        <v>2413</v>
      </c>
      <c r="D1334" s="823" t="s">
        <v>3782</v>
      </c>
      <c r="E1334" s="824" t="s">
        <v>2437</v>
      </c>
      <c r="F1334" s="822" t="s">
        <v>2408</v>
      </c>
      <c r="G1334" s="822" t="s">
        <v>3155</v>
      </c>
      <c r="H1334" s="822" t="s">
        <v>329</v>
      </c>
      <c r="I1334" s="822" t="s">
        <v>3172</v>
      </c>
      <c r="J1334" s="822" t="s">
        <v>3173</v>
      </c>
      <c r="K1334" s="822" t="s">
        <v>3160</v>
      </c>
      <c r="L1334" s="825">
        <v>1286.19</v>
      </c>
      <c r="M1334" s="825">
        <v>3858.57</v>
      </c>
      <c r="N1334" s="822">
        <v>3</v>
      </c>
      <c r="O1334" s="826">
        <v>0.5</v>
      </c>
      <c r="P1334" s="825">
        <v>3858.57</v>
      </c>
      <c r="Q1334" s="827">
        <v>1</v>
      </c>
      <c r="R1334" s="822">
        <v>3</v>
      </c>
      <c r="S1334" s="827">
        <v>1</v>
      </c>
      <c r="T1334" s="826">
        <v>0.5</v>
      </c>
      <c r="U1334" s="828">
        <v>1</v>
      </c>
    </row>
    <row r="1335" spans="1:21" ht="14.45" customHeight="1" x14ac:dyDescent="0.2">
      <c r="A1335" s="821">
        <v>7</v>
      </c>
      <c r="B1335" s="822" t="s">
        <v>2407</v>
      </c>
      <c r="C1335" s="822" t="s">
        <v>2413</v>
      </c>
      <c r="D1335" s="823" t="s">
        <v>3782</v>
      </c>
      <c r="E1335" s="824" t="s">
        <v>2437</v>
      </c>
      <c r="F1335" s="822" t="s">
        <v>2408</v>
      </c>
      <c r="G1335" s="822" t="s">
        <v>3155</v>
      </c>
      <c r="H1335" s="822" t="s">
        <v>329</v>
      </c>
      <c r="I1335" s="822" t="s">
        <v>3174</v>
      </c>
      <c r="J1335" s="822" t="s">
        <v>3175</v>
      </c>
      <c r="K1335" s="822" t="s">
        <v>1731</v>
      </c>
      <c r="L1335" s="825">
        <v>338.58</v>
      </c>
      <c r="M1335" s="825">
        <v>2370.06</v>
      </c>
      <c r="N1335" s="822">
        <v>7</v>
      </c>
      <c r="O1335" s="826">
        <v>0.5</v>
      </c>
      <c r="P1335" s="825">
        <v>2370.06</v>
      </c>
      <c r="Q1335" s="827">
        <v>1</v>
      </c>
      <c r="R1335" s="822">
        <v>7</v>
      </c>
      <c r="S1335" s="827">
        <v>1</v>
      </c>
      <c r="T1335" s="826">
        <v>0.5</v>
      </c>
      <c r="U1335" s="828">
        <v>1</v>
      </c>
    </row>
    <row r="1336" spans="1:21" ht="14.45" customHeight="1" x14ac:dyDescent="0.2">
      <c r="A1336" s="821">
        <v>7</v>
      </c>
      <c r="B1336" s="822" t="s">
        <v>2407</v>
      </c>
      <c r="C1336" s="822" t="s">
        <v>2413</v>
      </c>
      <c r="D1336" s="823" t="s">
        <v>3782</v>
      </c>
      <c r="E1336" s="824" t="s">
        <v>2437</v>
      </c>
      <c r="F1336" s="822" t="s">
        <v>2408</v>
      </c>
      <c r="G1336" s="822" t="s">
        <v>3155</v>
      </c>
      <c r="H1336" s="822" t="s">
        <v>329</v>
      </c>
      <c r="I1336" s="822" t="s">
        <v>3176</v>
      </c>
      <c r="J1336" s="822" t="s">
        <v>3177</v>
      </c>
      <c r="K1336" s="822" t="s">
        <v>3178</v>
      </c>
      <c r="L1336" s="825">
        <v>592.54</v>
      </c>
      <c r="M1336" s="825">
        <v>1185.08</v>
      </c>
      <c r="N1336" s="822">
        <v>2</v>
      </c>
      <c r="O1336" s="826">
        <v>0.5</v>
      </c>
      <c r="P1336" s="825">
        <v>1185.08</v>
      </c>
      <c r="Q1336" s="827">
        <v>1</v>
      </c>
      <c r="R1336" s="822">
        <v>2</v>
      </c>
      <c r="S1336" s="827">
        <v>1</v>
      </c>
      <c r="T1336" s="826">
        <v>0.5</v>
      </c>
      <c r="U1336" s="828">
        <v>1</v>
      </c>
    </row>
    <row r="1337" spans="1:21" ht="14.45" customHeight="1" x14ac:dyDescent="0.2">
      <c r="A1337" s="821">
        <v>7</v>
      </c>
      <c r="B1337" s="822" t="s">
        <v>2407</v>
      </c>
      <c r="C1337" s="822" t="s">
        <v>2413</v>
      </c>
      <c r="D1337" s="823" t="s">
        <v>3782</v>
      </c>
      <c r="E1337" s="824" t="s">
        <v>2437</v>
      </c>
      <c r="F1337" s="822" t="s">
        <v>2408</v>
      </c>
      <c r="G1337" s="822" t="s">
        <v>2677</v>
      </c>
      <c r="H1337" s="822" t="s">
        <v>329</v>
      </c>
      <c r="I1337" s="822" t="s">
        <v>2678</v>
      </c>
      <c r="J1337" s="822" t="s">
        <v>2679</v>
      </c>
      <c r="K1337" s="822" t="s">
        <v>2252</v>
      </c>
      <c r="L1337" s="825">
        <v>279.52999999999997</v>
      </c>
      <c r="M1337" s="825">
        <v>279.52999999999997</v>
      </c>
      <c r="N1337" s="822">
        <v>1</v>
      </c>
      <c r="O1337" s="826">
        <v>0.5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7</v>
      </c>
      <c r="B1338" s="822" t="s">
        <v>2407</v>
      </c>
      <c r="C1338" s="822" t="s">
        <v>2413</v>
      </c>
      <c r="D1338" s="823" t="s">
        <v>3782</v>
      </c>
      <c r="E1338" s="824" t="s">
        <v>2437</v>
      </c>
      <c r="F1338" s="822" t="s">
        <v>2408</v>
      </c>
      <c r="G1338" s="822" t="s">
        <v>3687</v>
      </c>
      <c r="H1338" s="822" t="s">
        <v>329</v>
      </c>
      <c r="I1338" s="822" t="s">
        <v>3688</v>
      </c>
      <c r="J1338" s="822" t="s">
        <v>3689</v>
      </c>
      <c r="K1338" s="822" t="s">
        <v>3690</v>
      </c>
      <c r="L1338" s="825">
        <v>181.04</v>
      </c>
      <c r="M1338" s="825">
        <v>181.04</v>
      </c>
      <c r="N1338" s="822">
        <v>1</v>
      </c>
      <c r="O1338" s="826"/>
      <c r="P1338" s="825"/>
      <c r="Q1338" s="827">
        <v>0</v>
      </c>
      <c r="R1338" s="822"/>
      <c r="S1338" s="827">
        <v>0</v>
      </c>
      <c r="T1338" s="826"/>
      <c r="U1338" s="828"/>
    </row>
    <row r="1339" spans="1:21" ht="14.45" customHeight="1" x14ac:dyDescent="0.2">
      <c r="A1339" s="821">
        <v>7</v>
      </c>
      <c r="B1339" s="822" t="s">
        <v>2407</v>
      </c>
      <c r="C1339" s="822" t="s">
        <v>2413</v>
      </c>
      <c r="D1339" s="823" t="s">
        <v>3782</v>
      </c>
      <c r="E1339" s="824" t="s">
        <v>2437</v>
      </c>
      <c r="F1339" s="822" t="s">
        <v>2408</v>
      </c>
      <c r="G1339" s="822" t="s">
        <v>2841</v>
      </c>
      <c r="H1339" s="822" t="s">
        <v>673</v>
      </c>
      <c r="I1339" s="822" t="s">
        <v>2189</v>
      </c>
      <c r="J1339" s="822" t="s">
        <v>700</v>
      </c>
      <c r="K1339" s="822" t="s">
        <v>1133</v>
      </c>
      <c r="L1339" s="825">
        <v>0</v>
      </c>
      <c r="M1339" s="825">
        <v>0</v>
      </c>
      <c r="N1339" s="822">
        <v>4</v>
      </c>
      <c r="O1339" s="826">
        <v>2</v>
      </c>
      <c r="P1339" s="825">
        <v>0</v>
      </c>
      <c r="Q1339" s="827"/>
      <c r="R1339" s="822">
        <v>2</v>
      </c>
      <c r="S1339" s="827">
        <v>0.5</v>
      </c>
      <c r="T1339" s="826">
        <v>1</v>
      </c>
      <c r="U1339" s="828">
        <v>0.5</v>
      </c>
    </row>
    <row r="1340" spans="1:21" ht="14.45" customHeight="1" x14ac:dyDescent="0.2">
      <c r="A1340" s="821">
        <v>7</v>
      </c>
      <c r="B1340" s="822" t="s">
        <v>2407</v>
      </c>
      <c r="C1340" s="822" t="s">
        <v>2413</v>
      </c>
      <c r="D1340" s="823" t="s">
        <v>3782</v>
      </c>
      <c r="E1340" s="824" t="s">
        <v>2437</v>
      </c>
      <c r="F1340" s="822" t="s">
        <v>2408</v>
      </c>
      <c r="G1340" s="822" t="s">
        <v>3183</v>
      </c>
      <c r="H1340" s="822" t="s">
        <v>329</v>
      </c>
      <c r="I1340" s="822" t="s">
        <v>3492</v>
      </c>
      <c r="J1340" s="822" t="s">
        <v>3188</v>
      </c>
      <c r="K1340" s="822" t="s">
        <v>3493</v>
      </c>
      <c r="L1340" s="825">
        <v>60.39</v>
      </c>
      <c r="M1340" s="825">
        <v>181.17000000000002</v>
      </c>
      <c r="N1340" s="822">
        <v>3</v>
      </c>
      <c r="O1340" s="826">
        <v>0.5</v>
      </c>
      <c r="P1340" s="825">
        <v>181.17000000000002</v>
      </c>
      <c r="Q1340" s="827">
        <v>1</v>
      </c>
      <c r="R1340" s="822">
        <v>3</v>
      </c>
      <c r="S1340" s="827">
        <v>1</v>
      </c>
      <c r="T1340" s="826">
        <v>0.5</v>
      </c>
      <c r="U1340" s="828">
        <v>1</v>
      </c>
    </row>
    <row r="1341" spans="1:21" ht="14.45" customHeight="1" x14ac:dyDescent="0.2">
      <c r="A1341" s="821">
        <v>7</v>
      </c>
      <c r="B1341" s="822" t="s">
        <v>2407</v>
      </c>
      <c r="C1341" s="822" t="s">
        <v>2413</v>
      </c>
      <c r="D1341" s="823" t="s">
        <v>3782</v>
      </c>
      <c r="E1341" s="824" t="s">
        <v>2437</v>
      </c>
      <c r="F1341" s="822" t="s">
        <v>2408</v>
      </c>
      <c r="G1341" s="822" t="s">
        <v>3193</v>
      </c>
      <c r="H1341" s="822" t="s">
        <v>329</v>
      </c>
      <c r="I1341" s="822" t="s">
        <v>3194</v>
      </c>
      <c r="J1341" s="822" t="s">
        <v>3195</v>
      </c>
      <c r="K1341" s="822" t="s">
        <v>3196</v>
      </c>
      <c r="L1341" s="825">
        <v>355.79</v>
      </c>
      <c r="M1341" s="825">
        <v>1423.16</v>
      </c>
      <c r="N1341" s="822">
        <v>4</v>
      </c>
      <c r="O1341" s="826"/>
      <c r="P1341" s="825">
        <v>1423.16</v>
      </c>
      <c r="Q1341" s="827">
        <v>1</v>
      </c>
      <c r="R1341" s="822">
        <v>4</v>
      </c>
      <c r="S1341" s="827">
        <v>1</v>
      </c>
      <c r="T1341" s="826"/>
      <c r="U1341" s="828"/>
    </row>
    <row r="1342" spans="1:21" ht="14.45" customHeight="1" x14ac:dyDescent="0.2">
      <c r="A1342" s="821">
        <v>7</v>
      </c>
      <c r="B1342" s="822" t="s">
        <v>2407</v>
      </c>
      <c r="C1342" s="822" t="s">
        <v>2413</v>
      </c>
      <c r="D1342" s="823" t="s">
        <v>3782</v>
      </c>
      <c r="E1342" s="824" t="s">
        <v>2437</v>
      </c>
      <c r="F1342" s="822" t="s">
        <v>2408</v>
      </c>
      <c r="G1342" s="822" t="s">
        <v>3193</v>
      </c>
      <c r="H1342" s="822" t="s">
        <v>329</v>
      </c>
      <c r="I1342" s="822" t="s">
        <v>3197</v>
      </c>
      <c r="J1342" s="822" t="s">
        <v>3195</v>
      </c>
      <c r="K1342" s="822" t="s">
        <v>3198</v>
      </c>
      <c r="L1342" s="825">
        <v>552.64</v>
      </c>
      <c r="M1342" s="825">
        <v>3315.84</v>
      </c>
      <c r="N1342" s="822">
        <v>6</v>
      </c>
      <c r="O1342" s="826">
        <v>1</v>
      </c>
      <c r="P1342" s="825">
        <v>1657.92</v>
      </c>
      <c r="Q1342" s="827">
        <v>0.5</v>
      </c>
      <c r="R1342" s="822">
        <v>3</v>
      </c>
      <c r="S1342" s="827">
        <v>0.5</v>
      </c>
      <c r="T1342" s="826"/>
      <c r="U1342" s="828">
        <v>0</v>
      </c>
    </row>
    <row r="1343" spans="1:21" ht="14.45" customHeight="1" x14ac:dyDescent="0.2">
      <c r="A1343" s="821">
        <v>7</v>
      </c>
      <c r="B1343" s="822" t="s">
        <v>2407</v>
      </c>
      <c r="C1343" s="822" t="s">
        <v>2413</v>
      </c>
      <c r="D1343" s="823" t="s">
        <v>3782</v>
      </c>
      <c r="E1343" s="824" t="s">
        <v>2437</v>
      </c>
      <c r="F1343" s="822" t="s">
        <v>2408</v>
      </c>
      <c r="G1343" s="822" t="s">
        <v>3193</v>
      </c>
      <c r="H1343" s="822" t="s">
        <v>329</v>
      </c>
      <c r="I1343" s="822" t="s">
        <v>3201</v>
      </c>
      <c r="J1343" s="822" t="s">
        <v>3195</v>
      </c>
      <c r="K1343" s="822" t="s">
        <v>3202</v>
      </c>
      <c r="L1343" s="825">
        <v>764.6</v>
      </c>
      <c r="M1343" s="825">
        <v>1529.2</v>
      </c>
      <c r="N1343" s="822">
        <v>2</v>
      </c>
      <c r="O1343" s="826"/>
      <c r="P1343" s="825">
        <v>1529.2</v>
      </c>
      <c r="Q1343" s="827">
        <v>1</v>
      </c>
      <c r="R1343" s="822">
        <v>2</v>
      </c>
      <c r="S1343" s="827">
        <v>1</v>
      </c>
      <c r="T1343" s="826"/>
      <c r="U1343" s="828"/>
    </row>
    <row r="1344" spans="1:21" ht="14.45" customHeight="1" x14ac:dyDescent="0.2">
      <c r="A1344" s="821">
        <v>7</v>
      </c>
      <c r="B1344" s="822" t="s">
        <v>2407</v>
      </c>
      <c r="C1344" s="822" t="s">
        <v>2413</v>
      </c>
      <c r="D1344" s="823" t="s">
        <v>3782</v>
      </c>
      <c r="E1344" s="824" t="s">
        <v>2437</v>
      </c>
      <c r="F1344" s="822" t="s">
        <v>2408</v>
      </c>
      <c r="G1344" s="822" t="s">
        <v>3193</v>
      </c>
      <c r="H1344" s="822" t="s">
        <v>329</v>
      </c>
      <c r="I1344" s="822" t="s">
        <v>3370</v>
      </c>
      <c r="J1344" s="822" t="s">
        <v>3368</v>
      </c>
      <c r="K1344" s="822" t="s">
        <v>3371</v>
      </c>
      <c r="L1344" s="825">
        <v>127.43</v>
      </c>
      <c r="M1344" s="825">
        <v>637.15000000000009</v>
      </c>
      <c r="N1344" s="822">
        <v>5</v>
      </c>
      <c r="O1344" s="826">
        <v>1</v>
      </c>
      <c r="P1344" s="825">
        <v>637.15000000000009</v>
      </c>
      <c r="Q1344" s="827">
        <v>1</v>
      </c>
      <c r="R1344" s="822">
        <v>5</v>
      </c>
      <c r="S1344" s="827">
        <v>1</v>
      </c>
      <c r="T1344" s="826">
        <v>1</v>
      </c>
      <c r="U1344" s="828">
        <v>1</v>
      </c>
    </row>
    <row r="1345" spans="1:21" ht="14.45" customHeight="1" x14ac:dyDescent="0.2">
      <c r="A1345" s="821">
        <v>7</v>
      </c>
      <c r="B1345" s="822" t="s">
        <v>2407</v>
      </c>
      <c r="C1345" s="822" t="s">
        <v>2413</v>
      </c>
      <c r="D1345" s="823" t="s">
        <v>3782</v>
      </c>
      <c r="E1345" s="824" t="s">
        <v>2437</v>
      </c>
      <c r="F1345" s="822" t="s">
        <v>2408</v>
      </c>
      <c r="G1345" s="822" t="s">
        <v>3605</v>
      </c>
      <c r="H1345" s="822" t="s">
        <v>673</v>
      </c>
      <c r="I1345" s="822" t="s">
        <v>3606</v>
      </c>
      <c r="J1345" s="822" t="s">
        <v>2082</v>
      </c>
      <c r="K1345" s="822" t="s">
        <v>3607</v>
      </c>
      <c r="L1345" s="825">
        <v>102.85</v>
      </c>
      <c r="M1345" s="825">
        <v>719.95</v>
      </c>
      <c r="N1345" s="822">
        <v>7</v>
      </c>
      <c r="O1345" s="826">
        <v>2.5</v>
      </c>
      <c r="P1345" s="825">
        <v>514.25</v>
      </c>
      <c r="Q1345" s="827">
        <v>0.71428571428571419</v>
      </c>
      <c r="R1345" s="822">
        <v>5</v>
      </c>
      <c r="S1345" s="827">
        <v>0.7142857142857143</v>
      </c>
      <c r="T1345" s="826">
        <v>2</v>
      </c>
      <c r="U1345" s="828">
        <v>0.8</v>
      </c>
    </row>
    <row r="1346" spans="1:21" ht="14.45" customHeight="1" x14ac:dyDescent="0.2">
      <c r="A1346" s="821">
        <v>7</v>
      </c>
      <c r="B1346" s="822" t="s">
        <v>2407</v>
      </c>
      <c r="C1346" s="822" t="s">
        <v>2413</v>
      </c>
      <c r="D1346" s="823" t="s">
        <v>3782</v>
      </c>
      <c r="E1346" s="824" t="s">
        <v>2437</v>
      </c>
      <c r="F1346" s="822" t="s">
        <v>2408</v>
      </c>
      <c r="G1346" s="822" t="s">
        <v>3691</v>
      </c>
      <c r="H1346" s="822" t="s">
        <v>329</v>
      </c>
      <c r="I1346" s="822" t="s">
        <v>3692</v>
      </c>
      <c r="J1346" s="822" t="s">
        <v>3693</v>
      </c>
      <c r="K1346" s="822" t="s">
        <v>3694</v>
      </c>
      <c r="L1346" s="825">
        <v>96.8</v>
      </c>
      <c r="M1346" s="825">
        <v>193.6</v>
      </c>
      <c r="N1346" s="822">
        <v>2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7</v>
      </c>
      <c r="B1347" s="822" t="s">
        <v>2407</v>
      </c>
      <c r="C1347" s="822" t="s">
        <v>2413</v>
      </c>
      <c r="D1347" s="823" t="s">
        <v>3782</v>
      </c>
      <c r="E1347" s="824" t="s">
        <v>2437</v>
      </c>
      <c r="F1347" s="822" t="s">
        <v>2408</v>
      </c>
      <c r="G1347" s="822" t="s">
        <v>3695</v>
      </c>
      <c r="H1347" s="822" t="s">
        <v>329</v>
      </c>
      <c r="I1347" s="822" t="s">
        <v>3696</v>
      </c>
      <c r="J1347" s="822" t="s">
        <v>3697</v>
      </c>
      <c r="K1347" s="822" t="s">
        <v>3698</v>
      </c>
      <c r="L1347" s="825">
        <v>68.819999999999993</v>
      </c>
      <c r="M1347" s="825">
        <v>137.63999999999999</v>
      </c>
      <c r="N1347" s="822">
        <v>2</v>
      </c>
      <c r="O1347" s="826">
        <v>1</v>
      </c>
      <c r="P1347" s="825">
        <v>137.63999999999999</v>
      </c>
      <c r="Q1347" s="827">
        <v>1</v>
      </c>
      <c r="R1347" s="822">
        <v>2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7</v>
      </c>
      <c r="B1348" s="822" t="s">
        <v>2407</v>
      </c>
      <c r="C1348" s="822" t="s">
        <v>2413</v>
      </c>
      <c r="D1348" s="823" t="s">
        <v>3782</v>
      </c>
      <c r="E1348" s="824" t="s">
        <v>2437</v>
      </c>
      <c r="F1348" s="822" t="s">
        <v>2408</v>
      </c>
      <c r="G1348" s="822" t="s">
        <v>3205</v>
      </c>
      <c r="H1348" s="822" t="s">
        <v>329</v>
      </c>
      <c r="I1348" s="822" t="s">
        <v>3206</v>
      </c>
      <c r="J1348" s="822" t="s">
        <v>3207</v>
      </c>
      <c r="K1348" s="822" t="s">
        <v>3208</v>
      </c>
      <c r="L1348" s="825">
        <v>150.26</v>
      </c>
      <c r="M1348" s="825">
        <v>901.56</v>
      </c>
      <c r="N1348" s="822">
        <v>6</v>
      </c>
      <c r="O1348" s="826">
        <v>0.5</v>
      </c>
      <c r="P1348" s="825">
        <v>901.56</v>
      </c>
      <c r="Q1348" s="827">
        <v>1</v>
      </c>
      <c r="R1348" s="822">
        <v>6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7</v>
      </c>
      <c r="B1349" s="822" t="s">
        <v>2407</v>
      </c>
      <c r="C1349" s="822" t="s">
        <v>2413</v>
      </c>
      <c r="D1349" s="823" t="s">
        <v>3782</v>
      </c>
      <c r="E1349" s="824" t="s">
        <v>2437</v>
      </c>
      <c r="F1349" s="822" t="s">
        <v>2408</v>
      </c>
      <c r="G1349" s="822" t="s">
        <v>3205</v>
      </c>
      <c r="H1349" s="822" t="s">
        <v>329</v>
      </c>
      <c r="I1349" s="822" t="s">
        <v>3503</v>
      </c>
      <c r="J1349" s="822" t="s">
        <v>3212</v>
      </c>
      <c r="K1349" s="822" t="s">
        <v>2281</v>
      </c>
      <c r="L1349" s="825">
        <v>100.17</v>
      </c>
      <c r="M1349" s="825">
        <v>300.51</v>
      </c>
      <c r="N1349" s="822">
        <v>3</v>
      </c>
      <c r="O1349" s="826">
        <v>0.5</v>
      </c>
      <c r="P1349" s="825">
        <v>300.51</v>
      </c>
      <c r="Q1349" s="827">
        <v>1</v>
      </c>
      <c r="R1349" s="822">
        <v>3</v>
      </c>
      <c r="S1349" s="827">
        <v>1</v>
      </c>
      <c r="T1349" s="826">
        <v>0.5</v>
      </c>
      <c r="U1349" s="828">
        <v>1</v>
      </c>
    </row>
    <row r="1350" spans="1:21" ht="14.45" customHeight="1" x14ac:dyDescent="0.2">
      <c r="A1350" s="821">
        <v>7</v>
      </c>
      <c r="B1350" s="822" t="s">
        <v>2407</v>
      </c>
      <c r="C1350" s="822" t="s">
        <v>2413</v>
      </c>
      <c r="D1350" s="823" t="s">
        <v>3782</v>
      </c>
      <c r="E1350" s="824" t="s">
        <v>2437</v>
      </c>
      <c r="F1350" s="822" t="s">
        <v>2408</v>
      </c>
      <c r="G1350" s="822" t="s">
        <v>3205</v>
      </c>
      <c r="H1350" s="822" t="s">
        <v>329</v>
      </c>
      <c r="I1350" s="822" t="s">
        <v>3507</v>
      </c>
      <c r="J1350" s="822" t="s">
        <v>1887</v>
      </c>
      <c r="K1350" s="822" t="s">
        <v>3506</v>
      </c>
      <c r="L1350" s="825">
        <v>320.55</v>
      </c>
      <c r="M1350" s="825">
        <v>320.55</v>
      </c>
      <c r="N1350" s="822">
        <v>1</v>
      </c>
      <c r="O1350" s="826">
        <v>0.5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7</v>
      </c>
      <c r="B1351" s="822" t="s">
        <v>2407</v>
      </c>
      <c r="C1351" s="822" t="s">
        <v>2413</v>
      </c>
      <c r="D1351" s="823" t="s">
        <v>3782</v>
      </c>
      <c r="E1351" s="824" t="s">
        <v>2437</v>
      </c>
      <c r="F1351" s="822" t="s">
        <v>2408</v>
      </c>
      <c r="G1351" s="822" t="s">
        <v>3205</v>
      </c>
      <c r="H1351" s="822" t="s">
        <v>329</v>
      </c>
      <c r="I1351" s="822" t="s">
        <v>3699</v>
      </c>
      <c r="J1351" s="822" t="s">
        <v>1887</v>
      </c>
      <c r="K1351" s="822" t="s">
        <v>3700</v>
      </c>
      <c r="L1351" s="825">
        <v>33.4</v>
      </c>
      <c r="M1351" s="825">
        <v>66.8</v>
      </c>
      <c r="N1351" s="822">
        <v>2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7</v>
      </c>
      <c r="B1352" s="822" t="s">
        <v>2407</v>
      </c>
      <c r="C1352" s="822" t="s">
        <v>2413</v>
      </c>
      <c r="D1352" s="823" t="s">
        <v>3782</v>
      </c>
      <c r="E1352" s="824" t="s">
        <v>2437</v>
      </c>
      <c r="F1352" s="822" t="s">
        <v>2408</v>
      </c>
      <c r="G1352" s="822" t="s">
        <v>3205</v>
      </c>
      <c r="H1352" s="822" t="s">
        <v>329</v>
      </c>
      <c r="I1352" s="822" t="s">
        <v>3374</v>
      </c>
      <c r="J1352" s="822" t="s">
        <v>3217</v>
      </c>
      <c r="K1352" s="822" t="s">
        <v>3375</v>
      </c>
      <c r="L1352" s="825">
        <v>400.68</v>
      </c>
      <c r="M1352" s="825">
        <v>1202.04</v>
      </c>
      <c r="N1352" s="822">
        <v>3</v>
      </c>
      <c r="O1352" s="826">
        <v>1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7</v>
      </c>
      <c r="B1353" s="822" t="s">
        <v>2407</v>
      </c>
      <c r="C1353" s="822" t="s">
        <v>2413</v>
      </c>
      <c r="D1353" s="823" t="s">
        <v>3782</v>
      </c>
      <c r="E1353" s="824" t="s">
        <v>2437</v>
      </c>
      <c r="F1353" s="822" t="s">
        <v>2408</v>
      </c>
      <c r="G1353" s="822" t="s">
        <v>3205</v>
      </c>
      <c r="H1353" s="822" t="s">
        <v>329</v>
      </c>
      <c r="I1353" s="822" t="s">
        <v>3223</v>
      </c>
      <c r="J1353" s="822" t="s">
        <v>3222</v>
      </c>
      <c r="K1353" s="822" t="s">
        <v>2862</v>
      </c>
      <c r="L1353" s="825">
        <v>166.96</v>
      </c>
      <c r="M1353" s="825">
        <v>500.88</v>
      </c>
      <c r="N1353" s="822">
        <v>3</v>
      </c>
      <c r="O1353" s="826">
        <v>0.5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7</v>
      </c>
      <c r="B1354" s="822" t="s">
        <v>2407</v>
      </c>
      <c r="C1354" s="822" t="s">
        <v>2413</v>
      </c>
      <c r="D1354" s="823" t="s">
        <v>3782</v>
      </c>
      <c r="E1354" s="824" t="s">
        <v>2437</v>
      </c>
      <c r="F1354" s="822" t="s">
        <v>2408</v>
      </c>
      <c r="G1354" s="822" t="s">
        <v>3205</v>
      </c>
      <c r="H1354" s="822" t="s">
        <v>329</v>
      </c>
      <c r="I1354" s="822" t="s">
        <v>3224</v>
      </c>
      <c r="J1354" s="822" t="s">
        <v>3222</v>
      </c>
      <c r="K1354" s="822" t="s">
        <v>1562</v>
      </c>
      <c r="L1354" s="825">
        <v>200.34</v>
      </c>
      <c r="M1354" s="825">
        <v>2404.08</v>
      </c>
      <c r="N1354" s="822">
        <v>12</v>
      </c>
      <c r="O1354" s="826">
        <v>1</v>
      </c>
      <c r="P1354" s="825">
        <v>2404.08</v>
      </c>
      <c r="Q1354" s="827">
        <v>1</v>
      </c>
      <c r="R1354" s="822">
        <v>12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7</v>
      </c>
      <c r="B1355" s="822" t="s">
        <v>2407</v>
      </c>
      <c r="C1355" s="822" t="s">
        <v>2413</v>
      </c>
      <c r="D1355" s="823" t="s">
        <v>3782</v>
      </c>
      <c r="E1355" s="824" t="s">
        <v>2437</v>
      </c>
      <c r="F1355" s="822" t="s">
        <v>2408</v>
      </c>
      <c r="G1355" s="822" t="s">
        <v>3205</v>
      </c>
      <c r="H1355" s="822" t="s">
        <v>329</v>
      </c>
      <c r="I1355" s="822" t="s">
        <v>3225</v>
      </c>
      <c r="J1355" s="822" t="s">
        <v>3222</v>
      </c>
      <c r="K1355" s="822" t="s">
        <v>2281</v>
      </c>
      <c r="L1355" s="825">
        <v>100.17</v>
      </c>
      <c r="M1355" s="825">
        <v>601.02</v>
      </c>
      <c r="N1355" s="822">
        <v>6</v>
      </c>
      <c r="O1355" s="826">
        <v>0.5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7</v>
      </c>
      <c r="B1356" s="822" t="s">
        <v>2407</v>
      </c>
      <c r="C1356" s="822" t="s">
        <v>2413</v>
      </c>
      <c r="D1356" s="823" t="s">
        <v>3782</v>
      </c>
      <c r="E1356" s="824" t="s">
        <v>2437</v>
      </c>
      <c r="F1356" s="822" t="s">
        <v>2408</v>
      </c>
      <c r="G1356" s="822" t="s">
        <v>3701</v>
      </c>
      <c r="H1356" s="822" t="s">
        <v>329</v>
      </c>
      <c r="I1356" s="822" t="s">
        <v>3702</v>
      </c>
      <c r="J1356" s="822" t="s">
        <v>3703</v>
      </c>
      <c r="K1356" s="822" t="s">
        <v>3704</v>
      </c>
      <c r="L1356" s="825">
        <v>25.12</v>
      </c>
      <c r="M1356" s="825">
        <v>25.12</v>
      </c>
      <c r="N1356" s="822">
        <v>1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7</v>
      </c>
      <c r="B1357" s="822" t="s">
        <v>2407</v>
      </c>
      <c r="C1357" s="822" t="s">
        <v>2413</v>
      </c>
      <c r="D1357" s="823" t="s">
        <v>3782</v>
      </c>
      <c r="E1357" s="824" t="s">
        <v>2437</v>
      </c>
      <c r="F1357" s="822" t="s">
        <v>2408</v>
      </c>
      <c r="G1357" s="822" t="s">
        <v>3228</v>
      </c>
      <c r="H1357" s="822" t="s">
        <v>673</v>
      </c>
      <c r="I1357" s="822" t="s">
        <v>3229</v>
      </c>
      <c r="J1357" s="822" t="s">
        <v>2372</v>
      </c>
      <c r="K1357" s="822" t="s">
        <v>3230</v>
      </c>
      <c r="L1357" s="825">
        <v>80.53</v>
      </c>
      <c r="M1357" s="825">
        <v>241.59</v>
      </c>
      <c r="N1357" s="822">
        <v>3</v>
      </c>
      <c r="O1357" s="826">
        <v>0.5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7</v>
      </c>
      <c r="B1358" s="822" t="s">
        <v>2407</v>
      </c>
      <c r="C1358" s="822" t="s">
        <v>2413</v>
      </c>
      <c r="D1358" s="823" t="s">
        <v>3782</v>
      </c>
      <c r="E1358" s="824" t="s">
        <v>2437</v>
      </c>
      <c r="F1358" s="822" t="s">
        <v>2408</v>
      </c>
      <c r="G1358" s="822" t="s">
        <v>3228</v>
      </c>
      <c r="H1358" s="822" t="s">
        <v>329</v>
      </c>
      <c r="I1358" s="822" t="s">
        <v>3231</v>
      </c>
      <c r="J1358" s="822" t="s">
        <v>2372</v>
      </c>
      <c r="K1358" s="822" t="s">
        <v>1780</v>
      </c>
      <c r="L1358" s="825">
        <v>400.17</v>
      </c>
      <c r="M1358" s="825">
        <v>400.17</v>
      </c>
      <c r="N1358" s="822">
        <v>1</v>
      </c>
      <c r="O1358" s="826">
        <v>1</v>
      </c>
      <c r="P1358" s="825">
        <v>400.17</v>
      </c>
      <c r="Q1358" s="827">
        <v>1</v>
      </c>
      <c r="R1358" s="822">
        <v>1</v>
      </c>
      <c r="S1358" s="827">
        <v>1</v>
      </c>
      <c r="T1358" s="826">
        <v>1</v>
      </c>
      <c r="U1358" s="828">
        <v>1</v>
      </c>
    </row>
    <row r="1359" spans="1:21" ht="14.45" customHeight="1" x14ac:dyDescent="0.2">
      <c r="A1359" s="821">
        <v>7</v>
      </c>
      <c r="B1359" s="822" t="s">
        <v>2407</v>
      </c>
      <c r="C1359" s="822" t="s">
        <v>2413</v>
      </c>
      <c r="D1359" s="823" t="s">
        <v>3782</v>
      </c>
      <c r="E1359" s="824" t="s">
        <v>2437</v>
      </c>
      <c r="F1359" s="822" t="s">
        <v>2408</v>
      </c>
      <c r="G1359" s="822" t="s">
        <v>3228</v>
      </c>
      <c r="H1359" s="822" t="s">
        <v>329</v>
      </c>
      <c r="I1359" s="822" t="s">
        <v>3232</v>
      </c>
      <c r="J1359" s="822" t="s">
        <v>2372</v>
      </c>
      <c r="K1359" s="822" t="s">
        <v>3233</v>
      </c>
      <c r="L1359" s="825">
        <v>533.42999999999995</v>
      </c>
      <c r="M1359" s="825">
        <v>1066.8599999999999</v>
      </c>
      <c r="N1359" s="822">
        <v>2</v>
      </c>
      <c r="O1359" s="826">
        <v>1</v>
      </c>
      <c r="P1359" s="825">
        <v>1066.8599999999999</v>
      </c>
      <c r="Q1359" s="827">
        <v>1</v>
      </c>
      <c r="R1359" s="822">
        <v>2</v>
      </c>
      <c r="S1359" s="827">
        <v>1</v>
      </c>
      <c r="T1359" s="826">
        <v>1</v>
      </c>
      <c r="U1359" s="828">
        <v>1</v>
      </c>
    </row>
    <row r="1360" spans="1:21" ht="14.45" customHeight="1" x14ac:dyDescent="0.2">
      <c r="A1360" s="821">
        <v>7</v>
      </c>
      <c r="B1360" s="822" t="s">
        <v>2407</v>
      </c>
      <c r="C1360" s="822" t="s">
        <v>2413</v>
      </c>
      <c r="D1360" s="823" t="s">
        <v>3782</v>
      </c>
      <c r="E1360" s="824" t="s">
        <v>2437</v>
      </c>
      <c r="F1360" s="822" t="s">
        <v>2408</v>
      </c>
      <c r="G1360" s="822" t="s">
        <v>3228</v>
      </c>
      <c r="H1360" s="822" t="s">
        <v>673</v>
      </c>
      <c r="I1360" s="822" t="s">
        <v>2373</v>
      </c>
      <c r="J1360" s="822" t="s">
        <v>2372</v>
      </c>
      <c r="K1360" s="822" t="s">
        <v>1780</v>
      </c>
      <c r="L1360" s="825">
        <v>400.17</v>
      </c>
      <c r="M1360" s="825">
        <v>800.34</v>
      </c>
      <c r="N1360" s="822">
        <v>2</v>
      </c>
      <c r="O1360" s="826">
        <v>1</v>
      </c>
      <c r="P1360" s="825">
        <v>800.34</v>
      </c>
      <c r="Q1360" s="827">
        <v>1</v>
      </c>
      <c r="R1360" s="822">
        <v>2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7</v>
      </c>
      <c r="B1361" s="822" t="s">
        <v>2407</v>
      </c>
      <c r="C1361" s="822" t="s">
        <v>2413</v>
      </c>
      <c r="D1361" s="823" t="s">
        <v>3782</v>
      </c>
      <c r="E1361" s="824" t="s">
        <v>2437</v>
      </c>
      <c r="F1361" s="822" t="s">
        <v>2408</v>
      </c>
      <c r="G1361" s="822" t="s">
        <v>3228</v>
      </c>
      <c r="H1361" s="822" t="s">
        <v>673</v>
      </c>
      <c r="I1361" s="822" t="s">
        <v>3341</v>
      </c>
      <c r="J1361" s="822" t="s">
        <v>2372</v>
      </c>
      <c r="K1361" s="822" t="s">
        <v>3230</v>
      </c>
      <c r="L1361" s="825">
        <v>80.53</v>
      </c>
      <c r="M1361" s="825">
        <v>80.53</v>
      </c>
      <c r="N1361" s="822">
        <v>1</v>
      </c>
      <c r="O1361" s="826">
        <v>0.5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7</v>
      </c>
      <c r="B1362" s="822" t="s">
        <v>2407</v>
      </c>
      <c r="C1362" s="822" t="s">
        <v>2413</v>
      </c>
      <c r="D1362" s="823" t="s">
        <v>3782</v>
      </c>
      <c r="E1362" s="824" t="s">
        <v>2437</v>
      </c>
      <c r="F1362" s="822" t="s">
        <v>2408</v>
      </c>
      <c r="G1362" s="822" t="s">
        <v>3228</v>
      </c>
      <c r="H1362" s="822" t="s">
        <v>329</v>
      </c>
      <c r="I1362" s="822" t="s">
        <v>3705</v>
      </c>
      <c r="J1362" s="822" t="s">
        <v>3706</v>
      </c>
      <c r="K1362" s="822" t="s">
        <v>3230</v>
      </c>
      <c r="L1362" s="825">
        <v>133.4</v>
      </c>
      <c r="M1362" s="825">
        <v>800.40000000000009</v>
      </c>
      <c r="N1362" s="822">
        <v>6</v>
      </c>
      <c r="O1362" s="826">
        <v>1</v>
      </c>
      <c r="P1362" s="825">
        <v>800.40000000000009</v>
      </c>
      <c r="Q1362" s="827">
        <v>1</v>
      </c>
      <c r="R1362" s="822">
        <v>6</v>
      </c>
      <c r="S1362" s="827">
        <v>1</v>
      </c>
      <c r="T1362" s="826">
        <v>1</v>
      </c>
      <c r="U1362" s="828">
        <v>1</v>
      </c>
    </row>
    <row r="1363" spans="1:21" ht="14.45" customHeight="1" x14ac:dyDescent="0.2">
      <c r="A1363" s="821">
        <v>7</v>
      </c>
      <c r="B1363" s="822" t="s">
        <v>2407</v>
      </c>
      <c r="C1363" s="822" t="s">
        <v>2413</v>
      </c>
      <c r="D1363" s="823" t="s">
        <v>3782</v>
      </c>
      <c r="E1363" s="824" t="s">
        <v>2437</v>
      </c>
      <c r="F1363" s="822" t="s">
        <v>2408</v>
      </c>
      <c r="G1363" s="822" t="s">
        <v>2530</v>
      </c>
      <c r="H1363" s="822" t="s">
        <v>673</v>
      </c>
      <c r="I1363" s="822" t="s">
        <v>2230</v>
      </c>
      <c r="J1363" s="822" t="s">
        <v>1322</v>
      </c>
      <c r="K1363" s="822" t="s">
        <v>2231</v>
      </c>
      <c r="L1363" s="825">
        <v>0</v>
      </c>
      <c r="M1363" s="825">
        <v>0</v>
      </c>
      <c r="N1363" s="822">
        <v>2</v>
      </c>
      <c r="O1363" s="826">
        <v>0.5</v>
      </c>
      <c r="P1363" s="825">
        <v>0</v>
      </c>
      <c r="Q1363" s="827"/>
      <c r="R1363" s="822">
        <v>2</v>
      </c>
      <c r="S1363" s="827">
        <v>1</v>
      </c>
      <c r="T1363" s="826">
        <v>0.5</v>
      </c>
      <c r="U1363" s="828">
        <v>1</v>
      </c>
    </row>
    <row r="1364" spans="1:21" ht="14.45" customHeight="1" x14ac:dyDescent="0.2">
      <c r="A1364" s="821">
        <v>7</v>
      </c>
      <c r="B1364" s="822" t="s">
        <v>2407</v>
      </c>
      <c r="C1364" s="822" t="s">
        <v>2413</v>
      </c>
      <c r="D1364" s="823" t="s">
        <v>3782</v>
      </c>
      <c r="E1364" s="824" t="s">
        <v>2437</v>
      </c>
      <c r="F1364" s="822" t="s">
        <v>2408</v>
      </c>
      <c r="G1364" s="822" t="s">
        <v>2530</v>
      </c>
      <c r="H1364" s="822" t="s">
        <v>329</v>
      </c>
      <c r="I1364" s="822" t="s">
        <v>3707</v>
      </c>
      <c r="J1364" s="822" t="s">
        <v>3708</v>
      </c>
      <c r="K1364" s="822" t="s">
        <v>3024</v>
      </c>
      <c r="L1364" s="825">
        <v>0</v>
      </c>
      <c r="M1364" s="825">
        <v>0</v>
      </c>
      <c r="N1364" s="822">
        <v>1</v>
      </c>
      <c r="O1364" s="826">
        <v>1</v>
      </c>
      <c r="P1364" s="825"/>
      <c r="Q1364" s="827"/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7</v>
      </c>
      <c r="B1365" s="822" t="s">
        <v>2407</v>
      </c>
      <c r="C1365" s="822" t="s">
        <v>2413</v>
      </c>
      <c r="D1365" s="823" t="s">
        <v>3782</v>
      </c>
      <c r="E1365" s="824" t="s">
        <v>2437</v>
      </c>
      <c r="F1365" s="822" t="s">
        <v>2408</v>
      </c>
      <c r="G1365" s="822" t="s">
        <v>2640</v>
      </c>
      <c r="H1365" s="822" t="s">
        <v>329</v>
      </c>
      <c r="I1365" s="822" t="s">
        <v>2641</v>
      </c>
      <c r="J1365" s="822" t="s">
        <v>2642</v>
      </c>
      <c r="K1365" s="822" t="s">
        <v>2643</v>
      </c>
      <c r="L1365" s="825">
        <v>299.83999999999997</v>
      </c>
      <c r="M1365" s="825">
        <v>10794.240000000002</v>
      </c>
      <c r="N1365" s="822">
        <v>36</v>
      </c>
      <c r="O1365" s="826">
        <v>9</v>
      </c>
      <c r="P1365" s="825">
        <v>6596.4800000000014</v>
      </c>
      <c r="Q1365" s="827">
        <v>0.61111111111111116</v>
      </c>
      <c r="R1365" s="822">
        <v>22</v>
      </c>
      <c r="S1365" s="827">
        <v>0.61111111111111116</v>
      </c>
      <c r="T1365" s="826">
        <v>5.5</v>
      </c>
      <c r="U1365" s="828">
        <v>0.61111111111111116</v>
      </c>
    </row>
    <row r="1366" spans="1:21" ht="14.45" customHeight="1" x14ac:dyDescent="0.2">
      <c r="A1366" s="821">
        <v>7</v>
      </c>
      <c r="B1366" s="822" t="s">
        <v>2407</v>
      </c>
      <c r="C1366" s="822" t="s">
        <v>2413</v>
      </c>
      <c r="D1366" s="823" t="s">
        <v>3782</v>
      </c>
      <c r="E1366" s="824" t="s">
        <v>2437</v>
      </c>
      <c r="F1366" s="822" t="s">
        <v>2408</v>
      </c>
      <c r="G1366" s="822" t="s">
        <v>2640</v>
      </c>
      <c r="H1366" s="822" t="s">
        <v>329</v>
      </c>
      <c r="I1366" s="822" t="s">
        <v>3513</v>
      </c>
      <c r="J1366" s="822" t="s">
        <v>2642</v>
      </c>
      <c r="K1366" s="822" t="s">
        <v>3514</v>
      </c>
      <c r="L1366" s="825">
        <v>150.94</v>
      </c>
      <c r="M1366" s="825">
        <v>905.64</v>
      </c>
      <c r="N1366" s="822">
        <v>6</v>
      </c>
      <c r="O1366" s="826">
        <v>1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7</v>
      </c>
      <c r="B1367" s="822" t="s">
        <v>2407</v>
      </c>
      <c r="C1367" s="822" t="s">
        <v>2413</v>
      </c>
      <c r="D1367" s="823" t="s">
        <v>3782</v>
      </c>
      <c r="E1367" s="824" t="s">
        <v>2437</v>
      </c>
      <c r="F1367" s="822" t="s">
        <v>2408</v>
      </c>
      <c r="G1367" s="822" t="s">
        <v>2640</v>
      </c>
      <c r="H1367" s="822" t="s">
        <v>329</v>
      </c>
      <c r="I1367" s="822" t="s">
        <v>3581</v>
      </c>
      <c r="J1367" s="822" t="s">
        <v>1312</v>
      </c>
      <c r="K1367" s="822" t="s">
        <v>1313</v>
      </c>
      <c r="L1367" s="825">
        <v>50.32</v>
      </c>
      <c r="M1367" s="825">
        <v>201.28</v>
      </c>
      <c r="N1367" s="822">
        <v>4</v>
      </c>
      <c r="O1367" s="826">
        <v>1.5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7</v>
      </c>
      <c r="B1368" s="822" t="s">
        <v>2407</v>
      </c>
      <c r="C1368" s="822" t="s">
        <v>2413</v>
      </c>
      <c r="D1368" s="823" t="s">
        <v>3782</v>
      </c>
      <c r="E1368" s="824" t="s">
        <v>2437</v>
      </c>
      <c r="F1368" s="822" t="s">
        <v>2408</v>
      </c>
      <c r="G1368" s="822" t="s">
        <v>2640</v>
      </c>
      <c r="H1368" s="822" t="s">
        <v>329</v>
      </c>
      <c r="I1368" s="822" t="s">
        <v>3241</v>
      </c>
      <c r="J1368" s="822" t="s">
        <v>3242</v>
      </c>
      <c r="K1368" s="822" t="s">
        <v>3243</v>
      </c>
      <c r="L1368" s="825">
        <v>99.94</v>
      </c>
      <c r="M1368" s="825">
        <v>899.46</v>
      </c>
      <c r="N1368" s="822">
        <v>9</v>
      </c>
      <c r="O1368" s="826">
        <v>0.5</v>
      </c>
      <c r="P1368" s="825">
        <v>899.46</v>
      </c>
      <c r="Q1368" s="827">
        <v>1</v>
      </c>
      <c r="R1368" s="822">
        <v>9</v>
      </c>
      <c r="S1368" s="827">
        <v>1</v>
      </c>
      <c r="T1368" s="826">
        <v>0.5</v>
      </c>
      <c r="U1368" s="828">
        <v>1</v>
      </c>
    </row>
    <row r="1369" spans="1:21" ht="14.45" customHeight="1" x14ac:dyDescent="0.2">
      <c r="A1369" s="821">
        <v>7</v>
      </c>
      <c r="B1369" s="822" t="s">
        <v>2407</v>
      </c>
      <c r="C1369" s="822" t="s">
        <v>2413</v>
      </c>
      <c r="D1369" s="823" t="s">
        <v>3782</v>
      </c>
      <c r="E1369" s="824" t="s">
        <v>2437</v>
      </c>
      <c r="F1369" s="822" t="s">
        <v>2408</v>
      </c>
      <c r="G1369" s="822" t="s">
        <v>2640</v>
      </c>
      <c r="H1369" s="822" t="s">
        <v>329</v>
      </c>
      <c r="I1369" s="822" t="s">
        <v>2879</v>
      </c>
      <c r="J1369" s="822" t="s">
        <v>1312</v>
      </c>
      <c r="K1369" s="822" t="s">
        <v>2880</v>
      </c>
      <c r="L1369" s="825">
        <v>50.32</v>
      </c>
      <c r="M1369" s="825">
        <v>1861.8400000000001</v>
      </c>
      <c r="N1369" s="822">
        <v>37</v>
      </c>
      <c r="O1369" s="826">
        <v>5</v>
      </c>
      <c r="P1369" s="825">
        <v>1056.72</v>
      </c>
      <c r="Q1369" s="827">
        <v>0.56756756756756754</v>
      </c>
      <c r="R1369" s="822">
        <v>21</v>
      </c>
      <c r="S1369" s="827">
        <v>0.56756756756756754</v>
      </c>
      <c r="T1369" s="826">
        <v>2</v>
      </c>
      <c r="U1369" s="828">
        <v>0.4</v>
      </c>
    </row>
    <row r="1370" spans="1:21" ht="14.45" customHeight="1" x14ac:dyDescent="0.2">
      <c r="A1370" s="821">
        <v>7</v>
      </c>
      <c r="B1370" s="822" t="s">
        <v>2407</v>
      </c>
      <c r="C1370" s="822" t="s">
        <v>2413</v>
      </c>
      <c r="D1370" s="823" t="s">
        <v>3782</v>
      </c>
      <c r="E1370" s="824" t="s">
        <v>2437</v>
      </c>
      <c r="F1370" s="822" t="s">
        <v>2408</v>
      </c>
      <c r="G1370" s="822" t="s">
        <v>2640</v>
      </c>
      <c r="H1370" s="822" t="s">
        <v>329</v>
      </c>
      <c r="I1370" s="822" t="s">
        <v>3582</v>
      </c>
      <c r="J1370" s="822" t="s">
        <v>1312</v>
      </c>
      <c r="K1370" s="822" t="s">
        <v>3583</v>
      </c>
      <c r="L1370" s="825">
        <v>16.77</v>
      </c>
      <c r="M1370" s="825">
        <v>50.31</v>
      </c>
      <c r="N1370" s="822">
        <v>3</v>
      </c>
      <c r="O1370" s="826">
        <v>1</v>
      </c>
      <c r="P1370" s="825">
        <v>50.31</v>
      </c>
      <c r="Q1370" s="827">
        <v>1</v>
      </c>
      <c r="R1370" s="822">
        <v>3</v>
      </c>
      <c r="S1370" s="827">
        <v>1</v>
      </c>
      <c r="T1370" s="826">
        <v>1</v>
      </c>
      <c r="U1370" s="828">
        <v>1</v>
      </c>
    </row>
    <row r="1371" spans="1:21" ht="14.45" customHeight="1" x14ac:dyDescent="0.2">
      <c r="A1371" s="821">
        <v>7</v>
      </c>
      <c r="B1371" s="822" t="s">
        <v>2407</v>
      </c>
      <c r="C1371" s="822" t="s">
        <v>2413</v>
      </c>
      <c r="D1371" s="823" t="s">
        <v>3782</v>
      </c>
      <c r="E1371" s="824" t="s">
        <v>2437</v>
      </c>
      <c r="F1371" s="822" t="s">
        <v>2408</v>
      </c>
      <c r="G1371" s="822" t="s">
        <v>2852</v>
      </c>
      <c r="H1371" s="822" t="s">
        <v>329</v>
      </c>
      <c r="I1371" s="822" t="s">
        <v>3246</v>
      </c>
      <c r="J1371" s="822" t="s">
        <v>1772</v>
      </c>
      <c r="K1371" s="822" t="s">
        <v>3247</v>
      </c>
      <c r="L1371" s="825">
        <v>65.36</v>
      </c>
      <c r="M1371" s="825">
        <v>1111.1199999999999</v>
      </c>
      <c r="N1371" s="822">
        <v>17</v>
      </c>
      <c r="O1371" s="826">
        <v>3</v>
      </c>
      <c r="P1371" s="825">
        <v>653.59999999999991</v>
      </c>
      <c r="Q1371" s="827">
        <v>0.58823529411764708</v>
      </c>
      <c r="R1371" s="822">
        <v>10</v>
      </c>
      <c r="S1371" s="827">
        <v>0.58823529411764708</v>
      </c>
      <c r="T1371" s="826">
        <v>1.5</v>
      </c>
      <c r="U1371" s="828">
        <v>0.5</v>
      </c>
    </row>
    <row r="1372" spans="1:21" ht="14.45" customHeight="1" x14ac:dyDescent="0.2">
      <c r="A1372" s="821">
        <v>7</v>
      </c>
      <c r="B1372" s="822" t="s">
        <v>2407</v>
      </c>
      <c r="C1372" s="822" t="s">
        <v>2413</v>
      </c>
      <c r="D1372" s="823" t="s">
        <v>3782</v>
      </c>
      <c r="E1372" s="824" t="s">
        <v>2437</v>
      </c>
      <c r="F1372" s="822" t="s">
        <v>2408</v>
      </c>
      <c r="G1372" s="822" t="s">
        <v>3248</v>
      </c>
      <c r="H1372" s="822" t="s">
        <v>329</v>
      </c>
      <c r="I1372" s="822" t="s">
        <v>3249</v>
      </c>
      <c r="J1372" s="822" t="s">
        <v>3250</v>
      </c>
      <c r="K1372" s="822" t="s">
        <v>3251</v>
      </c>
      <c r="L1372" s="825">
        <v>775.17</v>
      </c>
      <c r="M1372" s="825">
        <v>8526.869999999999</v>
      </c>
      <c r="N1372" s="822">
        <v>11</v>
      </c>
      <c r="O1372" s="826">
        <v>3</v>
      </c>
      <c r="P1372" s="825">
        <v>8526.869999999999</v>
      </c>
      <c r="Q1372" s="827">
        <v>1</v>
      </c>
      <c r="R1372" s="822">
        <v>11</v>
      </c>
      <c r="S1372" s="827">
        <v>1</v>
      </c>
      <c r="T1372" s="826">
        <v>3</v>
      </c>
      <c r="U1372" s="828">
        <v>1</v>
      </c>
    </row>
    <row r="1373" spans="1:21" ht="14.45" customHeight="1" x14ac:dyDescent="0.2">
      <c r="A1373" s="821">
        <v>7</v>
      </c>
      <c r="B1373" s="822" t="s">
        <v>2407</v>
      </c>
      <c r="C1373" s="822" t="s">
        <v>2413</v>
      </c>
      <c r="D1373" s="823" t="s">
        <v>3782</v>
      </c>
      <c r="E1373" s="824" t="s">
        <v>2437</v>
      </c>
      <c r="F1373" s="822" t="s">
        <v>2408</v>
      </c>
      <c r="G1373" s="822" t="s">
        <v>3248</v>
      </c>
      <c r="H1373" s="822" t="s">
        <v>329</v>
      </c>
      <c r="I1373" s="822" t="s">
        <v>3252</v>
      </c>
      <c r="J1373" s="822" t="s">
        <v>3250</v>
      </c>
      <c r="K1373" s="822" t="s">
        <v>3253</v>
      </c>
      <c r="L1373" s="825">
        <v>1391.97</v>
      </c>
      <c r="M1373" s="825">
        <v>4175.91</v>
      </c>
      <c r="N1373" s="822">
        <v>3</v>
      </c>
      <c r="O1373" s="826">
        <v>1</v>
      </c>
      <c r="P1373" s="825">
        <v>4175.91</v>
      </c>
      <c r="Q1373" s="827">
        <v>1</v>
      </c>
      <c r="R1373" s="822">
        <v>3</v>
      </c>
      <c r="S1373" s="827">
        <v>1</v>
      </c>
      <c r="T1373" s="826">
        <v>1</v>
      </c>
      <c r="U1373" s="828">
        <v>1</v>
      </c>
    </row>
    <row r="1374" spans="1:21" ht="14.45" customHeight="1" x14ac:dyDescent="0.2">
      <c r="A1374" s="821">
        <v>7</v>
      </c>
      <c r="B1374" s="822" t="s">
        <v>2407</v>
      </c>
      <c r="C1374" s="822" t="s">
        <v>2413</v>
      </c>
      <c r="D1374" s="823" t="s">
        <v>3782</v>
      </c>
      <c r="E1374" s="824" t="s">
        <v>2437</v>
      </c>
      <c r="F1374" s="822" t="s">
        <v>2408</v>
      </c>
      <c r="G1374" s="822" t="s">
        <v>2539</v>
      </c>
      <c r="H1374" s="822" t="s">
        <v>329</v>
      </c>
      <c r="I1374" s="822" t="s">
        <v>2540</v>
      </c>
      <c r="J1374" s="822" t="s">
        <v>1089</v>
      </c>
      <c r="K1374" s="822" t="s">
        <v>1090</v>
      </c>
      <c r="L1374" s="825">
        <v>121.92</v>
      </c>
      <c r="M1374" s="825">
        <v>365.76</v>
      </c>
      <c r="N1374" s="822">
        <v>3</v>
      </c>
      <c r="O1374" s="826">
        <v>1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7</v>
      </c>
      <c r="B1375" s="822" t="s">
        <v>2407</v>
      </c>
      <c r="C1375" s="822" t="s">
        <v>2413</v>
      </c>
      <c r="D1375" s="823" t="s">
        <v>3782</v>
      </c>
      <c r="E1375" s="824" t="s">
        <v>2437</v>
      </c>
      <c r="F1375" s="822" t="s">
        <v>2408</v>
      </c>
      <c r="G1375" s="822" t="s">
        <v>2539</v>
      </c>
      <c r="H1375" s="822" t="s">
        <v>329</v>
      </c>
      <c r="I1375" s="822" t="s">
        <v>2917</v>
      </c>
      <c r="J1375" s="822" t="s">
        <v>1089</v>
      </c>
      <c r="K1375" s="822" t="s">
        <v>1090</v>
      </c>
      <c r="L1375" s="825">
        <v>121.92</v>
      </c>
      <c r="M1375" s="825">
        <v>243.84</v>
      </c>
      <c r="N1375" s="822">
        <v>2</v>
      </c>
      <c r="O1375" s="826">
        <v>0.5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7</v>
      </c>
      <c r="B1376" s="822" t="s">
        <v>2407</v>
      </c>
      <c r="C1376" s="822" t="s">
        <v>2413</v>
      </c>
      <c r="D1376" s="823" t="s">
        <v>3782</v>
      </c>
      <c r="E1376" s="824" t="s">
        <v>2437</v>
      </c>
      <c r="F1376" s="822" t="s">
        <v>2408</v>
      </c>
      <c r="G1376" s="822" t="s">
        <v>3263</v>
      </c>
      <c r="H1376" s="822" t="s">
        <v>329</v>
      </c>
      <c r="I1376" s="822" t="s">
        <v>3264</v>
      </c>
      <c r="J1376" s="822" t="s">
        <v>1700</v>
      </c>
      <c r="K1376" s="822" t="s">
        <v>3265</v>
      </c>
      <c r="L1376" s="825">
        <v>1933.92</v>
      </c>
      <c r="M1376" s="825">
        <v>5801.76</v>
      </c>
      <c r="N1376" s="822">
        <v>3</v>
      </c>
      <c r="O1376" s="826">
        <v>1</v>
      </c>
      <c r="P1376" s="825">
        <v>5801.76</v>
      </c>
      <c r="Q1376" s="827">
        <v>1</v>
      </c>
      <c r="R1376" s="822">
        <v>3</v>
      </c>
      <c r="S1376" s="827">
        <v>1</v>
      </c>
      <c r="T1376" s="826">
        <v>1</v>
      </c>
      <c r="U1376" s="828">
        <v>1</v>
      </c>
    </row>
    <row r="1377" spans="1:21" ht="14.45" customHeight="1" x14ac:dyDescent="0.2">
      <c r="A1377" s="821">
        <v>7</v>
      </c>
      <c r="B1377" s="822" t="s">
        <v>2407</v>
      </c>
      <c r="C1377" s="822" t="s">
        <v>2413</v>
      </c>
      <c r="D1377" s="823" t="s">
        <v>3782</v>
      </c>
      <c r="E1377" s="824" t="s">
        <v>2437</v>
      </c>
      <c r="F1377" s="822" t="s">
        <v>2408</v>
      </c>
      <c r="G1377" s="822" t="s">
        <v>3263</v>
      </c>
      <c r="H1377" s="822" t="s">
        <v>329</v>
      </c>
      <c r="I1377" s="822" t="s">
        <v>3587</v>
      </c>
      <c r="J1377" s="822" t="s">
        <v>1700</v>
      </c>
      <c r="K1377" s="822" t="s">
        <v>1701</v>
      </c>
      <c r="L1377" s="825">
        <v>1933.92</v>
      </c>
      <c r="M1377" s="825">
        <v>1933.92</v>
      </c>
      <c r="N1377" s="822">
        <v>1</v>
      </c>
      <c r="O1377" s="826">
        <v>0.5</v>
      </c>
      <c r="P1377" s="825">
        <v>1933.92</v>
      </c>
      <c r="Q1377" s="827">
        <v>1</v>
      </c>
      <c r="R1377" s="822">
        <v>1</v>
      </c>
      <c r="S1377" s="827">
        <v>1</v>
      </c>
      <c r="T1377" s="826">
        <v>0.5</v>
      </c>
      <c r="U1377" s="828">
        <v>1</v>
      </c>
    </row>
    <row r="1378" spans="1:21" ht="14.45" customHeight="1" x14ac:dyDescent="0.2">
      <c r="A1378" s="821">
        <v>7</v>
      </c>
      <c r="B1378" s="822" t="s">
        <v>2407</v>
      </c>
      <c r="C1378" s="822" t="s">
        <v>2413</v>
      </c>
      <c r="D1378" s="823" t="s">
        <v>3782</v>
      </c>
      <c r="E1378" s="824" t="s">
        <v>2430</v>
      </c>
      <c r="F1378" s="822" t="s">
        <v>2408</v>
      </c>
      <c r="G1378" s="822" t="s">
        <v>2478</v>
      </c>
      <c r="H1378" s="822" t="s">
        <v>329</v>
      </c>
      <c r="I1378" s="822" t="s">
        <v>3266</v>
      </c>
      <c r="J1378" s="822" t="s">
        <v>2480</v>
      </c>
      <c r="K1378" s="822" t="s">
        <v>3267</v>
      </c>
      <c r="L1378" s="825">
        <v>23.49</v>
      </c>
      <c r="M1378" s="825">
        <v>140.94</v>
      </c>
      <c r="N1378" s="822">
        <v>6</v>
      </c>
      <c r="O1378" s="826">
        <v>5.5</v>
      </c>
      <c r="P1378" s="825">
        <v>70.47</v>
      </c>
      <c r="Q1378" s="827">
        <v>0.5</v>
      </c>
      <c r="R1378" s="822">
        <v>3</v>
      </c>
      <c r="S1378" s="827">
        <v>0.5</v>
      </c>
      <c r="T1378" s="826">
        <v>3</v>
      </c>
      <c r="U1378" s="828">
        <v>0.54545454545454541</v>
      </c>
    </row>
    <row r="1379" spans="1:21" ht="14.45" customHeight="1" x14ac:dyDescent="0.2">
      <c r="A1379" s="821">
        <v>7</v>
      </c>
      <c r="B1379" s="822" t="s">
        <v>2407</v>
      </c>
      <c r="C1379" s="822" t="s">
        <v>2413</v>
      </c>
      <c r="D1379" s="823" t="s">
        <v>3782</v>
      </c>
      <c r="E1379" s="824" t="s">
        <v>2430</v>
      </c>
      <c r="F1379" s="822" t="s">
        <v>2408</v>
      </c>
      <c r="G1379" s="822" t="s">
        <v>2478</v>
      </c>
      <c r="H1379" s="822" t="s">
        <v>329</v>
      </c>
      <c r="I1379" s="822" t="s">
        <v>2479</v>
      </c>
      <c r="J1379" s="822" t="s">
        <v>2480</v>
      </c>
      <c r="K1379" s="822" t="s">
        <v>2481</v>
      </c>
      <c r="L1379" s="825">
        <v>70.48</v>
      </c>
      <c r="M1379" s="825">
        <v>1832.4800000000002</v>
      </c>
      <c r="N1379" s="822">
        <v>26</v>
      </c>
      <c r="O1379" s="826">
        <v>12.5</v>
      </c>
      <c r="P1379" s="825">
        <v>1339.1200000000001</v>
      </c>
      <c r="Q1379" s="827">
        <v>0.73076923076923073</v>
      </c>
      <c r="R1379" s="822">
        <v>19</v>
      </c>
      <c r="S1379" s="827">
        <v>0.73076923076923073</v>
      </c>
      <c r="T1379" s="826">
        <v>9</v>
      </c>
      <c r="U1379" s="828">
        <v>0.72</v>
      </c>
    </row>
    <row r="1380" spans="1:21" ht="14.45" customHeight="1" x14ac:dyDescent="0.2">
      <c r="A1380" s="821">
        <v>7</v>
      </c>
      <c r="B1380" s="822" t="s">
        <v>2407</v>
      </c>
      <c r="C1380" s="822" t="s">
        <v>2413</v>
      </c>
      <c r="D1380" s="823" t="s">
        <v>3782</v>
      </c>
      <c r="E1380" s="824" t="s">
        <v>2430</v>
      </c>
      <c r="F1380" s="822" t="s">
        <v>2408</v>
      </c>
      <c r="G1380" s="822" t="s">
        <v>2545</v>
      </c>
      <c r="H1380" s="822" t="s">
        <v>673</v>
      </c>
      <c r="I1380" s="822" t="s">
        <v>2220</v>
      </c>
      <c r="J1380" s="822" t="s">
        <v>2221</v>
      </c>
      <c r="K1380" s="822" t="s">
        <v>2222</v>
      </c>
      <c r="L1380" s="825">
        <v>23.4</v>
      </c>
      <c r="M1380" s="825">
        <v>23.4</v>
      </c>
      <c r="N1380" s="822">
        <v>1</v>
      </c>
      <c r="O1380" s="826">
        <v>1</v>
      </c>
      <c r="P1380" s="825">
        <v>23.4</v>
      </c>
      <c r="Q1380" s="827">
        <v>1</v>
      </c>
      <c r="R1380" s="822">
        <v>1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7</v>
      </c>
      <c r="B1381" s="822" t="s">
        <v>2407</v>
      </c>
      <c r="C1381" s="822" t="s">
        <v>2413</v>
      </c>
      <c r="D1381" s="823" t="s">
        <v>3782</v>
      </c>
      <c r="E1381" s="824" t="s">
        <v>2430</v>
      </c>
      <c r="F1381" s="822" t="s">
        <v>2408</v>
      </c>
      <c r="G1381" s="822" t="s">
        <v>3331</v>
      </c>
      <c r="H1381" s="822" t="s">
        <v>329</v>
      </c>
      <c r="I1381" s="822" t="s">
        <v>3332</v>
      </c>
      <c r="J1381" s="822" t="s">
        <v>690</v>
      </c>
      <c r="K1381" s="822" t="s">
        <v>3333</v>
      </c>
      <c r="L1381" s="825">
        <v>0</v>
      </c>
      <c r="M1381" s="825">
        <v>0</v>
      </c>
      <c r="N1381" s="822">
        <v>2</v>
      </c>
      <c r="O1381" s="826">
        <v>1</v>
      </c>
      <c r="P1381" s="825"/>
      <c r="Q1381" s="827"/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7</v>
      </c>
      <c r="B1382" s="822" t="s">
        <v>2407</v>
      </c>
      <c r="C1382" s="822" t="s">
        <v>2413</v>
      </c>
      <c r="D1382" s="823" t="s">
        <v>3782</v>
      </c>
      <c r="E1382" s="824" t="s">
        <v>2430</v>
      </c>
      <c r="F1382" s="822" t="s">
        <v>2408</v>
      </c>
      <c r="G1382" s="822" t="s">
        <v>3036</v>
      </c>
      <c r="H1382" s="822" t="s">
        <v>329</v>
      </c>
      <c r="I1382" s="822" t="s">
        <v>3037</v>
      </c>
      <c r="J1382" s="822" t="s">
        <v>3038</v>
      </c>
      <c r="K1382" s="822" t="s">
        <v>3039</v>
      </c>
      <c r="L1382" s="825">
        <v>51.43</v>
      </c>
      <c r="M1382" s="825">
        <v>514.29999999999995</v>
      </c>
      <c r="N1382" s="822">
        <v>10</v>
      </c>
      <c r="O1382" s="826">
        <v>5</v>
      </c>
      <c r="P1382" s="825">
        <v>308.58</v>
      </c>
      <c r="Q1382" s="827">
        <v>0.6</v>
      </c>
      <c r="R1382" s="822">
        <v>6</v>
      </c>
      <c r="S1382" s="827">
        <v>0.6</v>
      </c>
      <c r="T1382" s="826">
        <v>3</v>
      </c>
      <c r="U1382" s="828">
        <v>0.6</v>
      </c>
    </row>
    <row r="1383" spans="1:21" ht="14.45" customHeight="1" x14ac:dyDescent="0.2">
      <c r="A1383" s="821">
        <v>7</v>
      </c>
      <c r="B1383" s="822" t="s">
        <v>2407</v>
      </c>
      <c r="C1383" s="822" t="s">
        <v>2413</v>
      </c>
      <c r="D1383" s="823" t="s">
        <v>3782</v>
      </c>
      <c r="E1383" s="824" t="s">
        <v>2430</v>
      </c>
      <c r="F1383" s="822" t="s">
        <v>2408</v>
      </c>
      <c r="G1383" s="822" t="s">
        <v>3036</v>
      </c>
      <c r="H1383" s="822" t="s">
        <v>329</v>
      </c>
      <c r="I1383" s="822" t="s">
        <v>3040</v>
      </c>
      <c r="J1383" s="822" t="s">
        <v>3038</v>
      </c>
      <c r="K1383" s="822" t="s">
        <v>3039</v>
      </c>
      <c r="L1383" s="825">
        <v>51.43</v>
      </c>
      <c r="M1383" s="825">
        <v>462.87</v>
      </c>
      <c r="N1383" s="822">
        <v>9</v>
      </c>
      <c r="O1383" s="826">
        <v>4</v>
      </c>
      <c r="P1383" s="825">
        <v>257.14999999999998</v>
      </c>
      <c r="Q1383" s="827">
        <v>0.55555555555555547</v>
      </c>
      <c r="R1383" s="822">
        <v>5</v>
      </c>
      <c r="S1383" s="827">
        <v>0.55555555555555558</v>
      </c>
      <c r="T1383" s="826">
        <v>2.5</v>
      </c>
      <c r="U1383" s="828">
        <v>0.625</v>
      </c>
    </row>
    <row r="1384" spans="1:21" ht="14.45" customHeight="1" x14ac:dyDescent="0.2">
      <c r="A1384" s="821">
        <v>7</v>
      </c>
      <c r="B1384" s="822" t="s">
        <v>2407</v>
      </c>
      <c r="C1384" s="822" t="s">
        <v>2413</v>
      </c>
      <c r="D1384" s="823" t="s">
        <v>3782</v>
      </c>
      <c r="E1384" s="824" t="s">
        <v>2430</v>
      </c>
      <c r="F1384" s="822" t="s">
        <v>2408</v>
      </c>
      <c r="G1384" s="822" t="s">
        <v>2482</v>
      </c>
      <c r="H1384" s="822" t="s">
        <v>329</v>
      </c>
      <c r="I1384" s="822" t="s">
        <v>3041</v>
      </c>
      <c r="J1384" s="822" t="s">
        <v>2484</v>
      </c>
      <c r="K1384" s="822" t="s">
        <v>1581</v>
      </c>
      <c r="L1384" s="825">
        <v>55.95</v>
      </c>
      <c r="M1384" s="825">
        <v>223.8</v>
      </c>
      <c r="N1384" s="822">
        <v>4</v>
      </c>
      <c r="O1384" s="826">
        <v>2</v>
      </c>
      <c r="P1384" s="825">
        <v>111.9</v>
      </c>
      <c r="Q1384" s="827">
        <v>0.5</v>
      </c>
      <c r="R1384" s="822">
        <v>2</v>
      </c>
      <c r="S1384" s="827">
        <v>0.5</v>
      </c>
      <c r="T1384" s="826">
        <v>1</v>
      </c>
      <c r="U1384" s="828">
        <v>0.5</v>
      </c>
    </row>
    <row r="1385" spans="1:21" ht="14.45" customHeight="1" x14ac:dyDescent="0.2">
      <c r="A1385" s="821">
        <v>7</v>
      </c>
      <c r="B1385" s="822" t="s">
        <v>2407</v>
      </c>
      <c r="C1385" s="822" t="s">
        <v>2413</v>
      </c>
      <c r="D1385" s="823" t="s">
        <v>3782</v>
      </c>
      <c r="E1385" s="824" t="s">
        <v>2430</v>
      </c>
      <c r="F1385" s="822" t="s">
        <v>2408</v>
      </c>
      <c r="G1385" s="822" t="s">
        <v>2921</v>
      </c>
      <c r="H1385" s="822" t="s">
        <v>329</v>
      </c>
      <c r="I1385" s="822" t="s">
        <v>3709</v>
      </c>
      <c r="J1385" s="822" t="s">
        <v>3710</v>
      </c>
      <c r="K1385" s="822" t="s">
        <v>3711</v>
      </c>
      <c r="L1385" s="825">
        <v>155.69999999999999</v>
      </c>
      <c r="M1385" s="825">
        <v>155.69999999999999</v>
      </c>
      <c r="N1385" s="822">
        <v>1</v>
      </c>
      <c r="O1385" s="826">
        <v>1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7</v>
      </c>
      <c r="B1386" s="822" t="s">
        <v>2407</v>
      </c>
      <c r="C1386" s="822" t="s">
        <v>2413</v>
      </c>
      <c r="D1386" s="823" t="s">
        <v>3782</v>
      </c>
      <c r="E1386" s="824" t="s">
        <v>2430</v>
      </c>
      <c r="F1386" s="822" t="s">
        <v>2408</v>
      </c>
      <c r="G1386" s="822" t="s">
        <v>3042</v>
      </c>
      <c r="H1386" s="822" t="s">
        <v>329</v>
      </c>
      <c r="I1386" s="822" t="s">
        <v>3268</v>
      </c>
      <c r="J1386" s="822" t="s">
        <v>3269</v>
      </c>
      <c r="K1386" s="822" t="s">
        <v>3270</v>
      </c>
      <c r="L1386" s="825">
        <v>0</v>
      </c>
      <c r="M1386" s="825">
        <v>0</v>
      </c>
      <c r="N1386" s="822">
        <v>3</v>
      </c>
      <c r="O1386" s="826">
        <v>0.5</v>
      </c>
      <c r="P1386" s="825">
        <v>0</v>
      </c>
      <c r="Q1386" s="827"/>
      <c r="R1386" s="822">
        <v>3</v>
      </c>
      <c r="S1386" s="827">
        <v>1</v>
      </c>
      <c r="T1386" s="826">
        <v>0.5</v>
      </c>
      <c r="U1386" s="828">
        <v>1</v>
      </c>
    </row>
    <row r="1387" spans="1:21" ht="14.45" customHeight="1" x14ac:dyDescent="0.2">
      <c r="A1387" s="821">
        <v>7</v>
      </c>
      <c r="B1387" s="822" t="s">
        <v>2407</v>
      </c>
      <c r="C1387" s="822" t="s">
        <v>2413</v>
      </c>
      <c r="D1387" s="823" t="s">
        <v>3782</v>
      </c>
      <c r="E1387" s="824" t="s">
        <v>2430</v>
      </c>
      <c r="F1387" s="822" t="s">
        <v>2408</v>
      </c>
      <c r="G1387" s="822" t="s">
        <v>2713</v>
      </c>
      <c r="H1387" s="822" t="s">
        <v>329</v>
      </c>
      <c r="I1387" s="822" t="s">
        <v>3303</v>
      </c>
      <c r="J1387" s="822" t="s">
        <v>2715</v>
      </c>
      <c r="K1387" s="822" t="s">
        <v>3304</v>
      </c>
      <c r="L1387" s="825">
        <v>0</v>
      </c>
      <c r="M1387" s="825">
        <v>0</v>
      </c>
      <c r="N1387" s="822">
        <v>1</v>
      </c>
      <c r="O1387" s="826">
        <v>1</v>
      </c>
      <c r="P1387" s="825"/>
      <c r="Q1387" s="827"/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7</v>
      </c>
      <c r="B1388" s="822" t="s">
        <v>2407</v>
      </c>
      <c r="C1388" s="822" t="s">
        <v>2413</v>
      </c>
      <c r="D1388" s="823" t="s">
        <v>3782</v>
      </c>
      <c r="E1388" s="824" t="s">
        <v>2430</v>
      </c>
      <c r="F1388" s="822" t="s">
        <v>2408</v>
      </c>
      <c r="G1388" s="822" t="s">
        <v>3049</v>
      </c>
      <c r="H1388" s="822" t="s">
        <v>673</v>
      </c>
      <c r="I1388" s="822" t="s">
        <v>2330</v>
      </c>
      <c r="J1388" s="822" t="s">
        <v>2331</v>
      </c>
      <c r="K1388" s="822" t="s">
        <v>2332</v>
      </c>
      <c r="L1388" s="825">
        <v>754.04</v>
      </c>
      <c r="M1388" s="825">
        <v>9802.52</v>
      </c>
      <c r="N1388" s="822">
        <v>13</v>
      </c>
      <c r="O1388" s="826">
        <v>4</v>
      </c>
      <c r="P1388" s="825">
        <v>6786.36</v>
      </c>
      <c r="Q1388" s="827">
        <v>0.69230769230769229</v>
      </c>
      <c r="R1388" s="822">
        <v>9</v>
      </c>
      <c r="S1388" s="827">
        <v>0.69230769230769229</v>
      </c>
      <c r="T1388" s="826">
        <v>3</v>
      </c>
      <c r="U1388" s="828">
        <v>0.75</v>
      </c>
    </row>
    <row r="1389" spans="1:21" ht="14.45" customHeight="1" x14ac:dyDescent="0.2">
      <c r="A1389" s="821">
        <v>7</v>
      </c>
      <c r="B1389" s="822" t="s">
        <v>2407</v>
      </c>
      <c r="C1389" s="822" t="s">
        <v>2413</v>
      </c>
      <c r="D1389" s="823" t="s">
        <v>3782</v>
      </c>
      <c r="E1389" s="824" t="s">
        <v>2430</v>
      </c>
      <c r="F1389" s="822" t="s">
        <v>2408</v>
      </c>
      <c r="G1389" s="822" t="s">
        <v>3049</v>
      </c>
      <c r="H1389" s="822" t="s">
        <v>673</v>
      </c>
      <c r="I1389" s="822" t="s">
        <v>2330</v>
      </c>
      <c r="J1389" s="822" t="s">
        <v>2331</v>
      </c>
      <c r="K1389" s="822" t="s">
        <v>2332</v>
      </c>
      <c r="L1389" s="825">
        <v>505.86</v>
      </c>
      <c r="M1389" s="825">
        <v>3541.0200000000004</v>
      </c>
      <c r="N1389" s="822">
        <v>7</v>
      </c>
      <c r="O1389" s="826">
        <v>2</v>
      </c>
      <c r="P1389" s="825">
        <v>3541.0200000000004</v>
      </c>
      <c r="Q1389" s="827">
        <v>1</v>
      </c>
      <c r="R1389" s="822">
        <v>7</v>
      </c>
      <c r="S1389" s="827">
        <v>1</v>
      </c>
      <c r="T1389" s="826">
        <v>2</v>
      </c>
      <c r="U1389" s="828">
        <v>1</v>
      </c>
    </row>
    <row r="1390" spans="1:21" ht="14.45" customHeight="1" x14ac:dyDescent="0.2">
      <c r="A1390" s="821">
        <v>7</v>
      </c>
      <c r="B1390" s="822" t="s">
        <v>2407</v>
      </c>
      <c r="C1390" s="822" t="s">
        <v>2413</v>
      </c>
      <c r="D1390" s="823" t="s">
        <v>3782</v>
      </c>
      <c r="E1390" s="824" t="s">
        <v>2430</v>
      </c>
      <c r="F1390" s="822" t="s">
        <v>2408</v>
      </c>
      <c r="G1390" s="822" t="s">
        <v>3049</v>
      </c>
      <c r="H1390" s="822" t="s">
        <v>673</v>
      </c>
      <c r="I1390" s="822" t="s">
        <v>2333</v>
      </c>
      <c r="J1390" s="822" t="s">
        <v>2331</v>
      </c>
      <c r="K1390" s="822" t="s">
        <v>2334</v>
      </c>
      <c r="L1390" s="825">
        <v>1131.06</v>
      </c>
      <c r="M1390" s="825">
        <v>6786.36</v>
      </c>
      <c r="N1390" s="822">
        <v>6</v>
      </c>
      <c r="O1390" s="826">
        <v>1</v>
      </c>
      <c r="P1390" s="825">
        <v>6786.36</v>
      </c>
      <c r="Q1390" s="827">
        <v>1</v>
      </c>
      <c r="R1390" s="822">
        <v>6</v>
      </c>
      <c r="S1390" s="827">
        <v>1</v>
      </c>
      <c r="T1390" s="826">
        <v>1</v>
      </c>
      <c r="U1390" s="828">
        <v>1</v>
      </c>
    </row>
    <row r="1391" spans="1:21" ht="14.45" customHeight="1" x14ac:dyDescent="0.2">
      <c r="A1391" s="821">
        <v>7</v>
      </c>
      <c r="B1391" s="822" t="s">
        <v>2407</v>
      </c>
      <c r="C1391" s="822" t="s">
        <v>2413</v>
      </c>
      <c r="D1391" s="823" t="s">
        <v>3782</v>
      </c>
      <c r="E1391" s="824" t="s">
        <v>2430</v>
      </c>
      <c r="F1391" s="822" t="s">
        <v>2408</v>
      </c>
      <c r="G1391" s="822" t="s">
        <v>3049</v>
      </c>
      <c r="H1391" s="822" t="s">
        <v>673</v>
      </c>
      <c r="I1391" s="822" t="s">
        <v>3050</v>
      </c>
      <c r="J1391" s="822" t="s">
        <v>2331</v>
      </c>
      <c r="K1391" s="822" t="s">
        <v>3051</v>
      </c>
      <c r="L1391" s="825">
        <v>1011.73</v>
      </c>
      <c r="M1391" s="825">
        <v>5058.6499999999996</v>
      </c>
      <c r="N1391" s="822">
        <v>5</v>
      </c>
      <c r="O1391" s="826">
        <v>1</v>
      </c>
      <c r="P1391" s="825">
        <v>5058.6499999999996</v>
      </c>
      <c r="Q1391" s="827">
        <v>1</v>
      </c>
      <c r="R1391" s="822">
        <v>5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7</v>
      </c>
      <c r="B1392" s="822" t="s">
        <v>2407</v>
      </c>
      <c r="C1392" s="822" t="s">
        <v>2413</v>
      </c>
      <c r="D1392" s="823" t="s">
        <v>3782</v>
      </c>
      <c r="E1392" s="824" t="s">
        <v>2430</v>
      </c>
      <c r="F1392" s="822" t="s">
        <v>2408</v>
      </c>
      <c r="G1392" s="822" t="s">
        <v>3049</v>
      </c>
      <c r="H1392" s="822" t="s">
        <v>673</v>
      </c>
      <c r="I1392" s="822" t="s">
        <v>3050</v>
      </c>
      <c r="J1392" s="822" t="s">
        <v>2331</v>
      </c>
      <c r="K1392" s="822" t="s">
        <v>3051</v>
      </c>
      <c r="L1392" s="825">
        <v>1508.08</v>
      </c>
      <c r="M1392" s="825">
        <v>25637.360000000001</v>
      </c>
      <c r="N1392" s="822">
        <v>17</v>
      </c>
      <c r="O1392" s="826">
        <v>4</v>
      </c>
      <c r="P1392" s="825">
        <v>25637.360000000001</v>
      </c>
      <c r="Q1392" s="827">
        <v>1</v>
      </c>
      <c r="R1392" s="822">
        <v>17</v>
      </c>
      <c r="S1392" s="827">
        <v>1</v>
      </c>
      <c r="T1392" s="826">
        <v>4</v>
      </c>
      <c r="U1392" s="828">
        <v>1</v>
      </c>
    </row>
    <row r="1393" spans="1:21" ht="14.45" customHeight="1" x14ac:dyDescent="0.2">
      <c r="A1393" s="821">
        <v>7</v>
      </c>
      <c r="B1393" s="822" t="s">
        <v>2407</v>
      </c>
      <c r="C1393" s="822" t="s">
        <v>2413</v>
      </c>
      <c r="D1393" s="823" t="s">
        <v>3782</v>
      </c>
      <c r="E1393" s="824" t="s">
        <v>2430</v>
      </c>
      <c r="F1393" s="822" t="s">
        <v>2408</v>
      </c>
      <c r="G1393" s="822" t="s">
        <v>3049</v>
      </c>
      <c r="H1393" s="822" t="s">
        <v>329</v>
      </c>
      <c r="I1393" s="822" t="s">
        <v>3385</v>
      </c>
      <c r="J1393" s="822" t="s">
        <v>3335</v>
      </c>
      <c r="K1393" s="822" t="s">
        <v>3051</v>
      </c>
      <c r="L1393" s="825">
        <v>1292.6500000000001</v>
      </c>
      <c r="M1393" s="825">
        <v>7755.9000000000005</v>
      </c>
      <c r="N1393" s="822">
        <v>6</v>
      </c>
      <c r="O1393" s="826">
        <v>1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7</v>
      </c>
      <c r="B1394" s="822" t="s">
        <v>2407</v>
      </c>
      <c r="C1394" s="822" t="s">
        <v>2413</v>
      </c>
      <c r="D1394" s="823" t="s">
        <v>3782</v>
      </c>
      <c r="E1394" s="824" t="s">
        <v>2430</v>
      </c>
      <c r="F1394" s="822" t="s">
        <v>2408</v>
      </c>
      <c r="G1394" s="822" t="s">
        <v>3049</v>
      </c>
      <c r="H1394" s="822" t="s">
        <v>329</v>
      </c>
      <c r="I1394" s="822" t="s">
        <v>3538</v>
      </c>
      <c r="J1394" s="822" t="s">
        <v>3053</v>
      </c>
      <c r="K1394" s="822" t="s">
        <v>3051</v>
      </c>
      <c r="L1394" s="825">
        <v>1011.73</v>
      </c>
      <c r="M1394" s="825">
        <v>6070.38</v>
      </c>
      <c r="N1394" s="822">
        <v>6</v>
      </c>
      <c r="O1394" s="826">
        <v>1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7</v>
      </c>
      <c r="B1395" s="822" t="s">
        <v>2407</v>
      </c>
      <c r="C1395" s="822" t="s">
        <v>2413</v>
      </c>
      <c r="D1395" s="823" t="s">
        <v>3782</v>
      </c>
      <c r="E1395" s="824" t="s">
        <v>2430</v>
      </c>
      <c r="F1395" s="822" t="s">
        <v>2408</v>
      </c>
      <c r="G1395" s="822" t="s">
        <v>3049</v>
      </c>
      <c r="H1395" s="822" t="s">
        <v>329</v>
      </c>
      <c r="I1395" s="822" t="s">
        <v>3271</v>
      </c>
      <c r="J1395" s="822" t="s">
        <v>3053</v>
      </c>
      <c r="K1395" s="822" t="s">
        <v>2332</v>
      </c>
      <c r="L1395" s="825">
        <v>505.86</v>
      </c>
      <c r="M1395" s="825">
        <v>3035.16</v>
      </c>
      <c r="N1395" s="822">
        <v>6</v>
      </c>
      <c r="O1395" s="826">
        <v>1</v>
      </c>
      <c r="P1395" s="825">
        <v>3035.16</v>
      </c>
      <c r="Q1395" s="827">
        <v>1</v>
      </c>
      <c r="R1395" s="822">
        <v>6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7</v>
      </c>
      <c r="B1396" s="822" t="s">
        <v>2407</v>
      </c>
      <c r="C1396" s="822" t="s">
        <v>2413</v>
      </c>
      <c r="D1396" s="823" t="s">
        <v>3782</v>
      </c>
      <c r="E1396" s="824" t="s">
        <v>2430</v>
      </c>
      <c r="F1396" s="822" t="s">
        <v>2408</v>
      </c>
      <c r="G1396" s="822" t="s">
        <v>2559</v>
      </c>
      <c r="H1396" s="822" t="s">
        <v>673</v>
      </c>
      <c r="I1396" s="822" t="s">
        <v>3054</v>
      </c>
      <c r="J1396" s="822" t="s">
        <v>1582</v>
      </c>
      <c r="K1396" s="822" t="s">
        <v>819</v>
      </c>
      <c r="L1396" s="825">
        <v>264</v>
      </c>
      <c r="M1396" s="825">
        <v>528</v>
      </c>
      <c r="N1396" s="822">
        <v>2</v>
      </c>
      <c r="O1396" s="826">
        <v>1</v>
      </c>
      <c r="P1396" s="825">
        <v>528</v>
      </c>
      <c r="Q1396" s="827">
        <v>1</v>
      </c>
      <c r="R1396" s="822">
        <v>2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7</v>
      </c>
      <c r="B1397" s="822" t="s">
        <v>2407</v>
      </c>
      <c r="C1397" s="822" t="s">
        <v>2413</v>
      </c>
      <c r="D1397" s="823" t="s">
        <v>3782</v>
      </c>
      <c r="E1397" s="824" t="s">
        <v>2430</v>
      </c>
      <c r="F1397" s="822" t="s">
        <v>2408</v>
      </c>
      <c r="G1397" s="822" t="s">
        <v>2559</v>
      </c>
      <c r="H1397" s="822" t="s">
        <v>329</v>
      </c>
      <c r="I1397" s="822" t="s">
        <v>2859</v>
      </c>
      <c r="J1397" s="822" t="s">
        <v>818</v>
      </c>
      <c r="K1397" s="822" t="s">
        <v>780</v>
      </c>
      <c r="L1397" s="825">
        <v>65.989999999999995</v>
      </c>
      <c r="M1397" s="825">
        <v>725.88999999999987</v>
      </c>
      <c r="N1397" s="822">
        <v>11</v>
      </c>
      <c r="O1397" s="826">
        <v>3.5</v>
      </c>
      <c r="P1397" s="825">
        <v>395.93999999999994</v>
      </c>
      <c r="Q1397" s="827">
        <v>0.54545454545454541</v>
      </c>
      <c r="R1397" s="822">
        <v>6</v>
      </c>
      <c r="S1397" s="827">
        <v>0.54545454545454541</v>
      </c>
      <c r="T1397" s="826">
        <v>1</v>
      </c>
      <c r="U1397" s="828">
        <v>0.2857142857142857</v>
      </c>
    </row>
    <row r="1398" spans="1:21" ht="14.45" customHeight="1" x14ac:dyDescent="0.2">
      <c r="A1398" s="821">
        <v>7</v>
      </c>
      <c r="B1398" s="822" t="s">
        <v>2407</v>
      </c>
      <c r="C1398" s="822" t="s">
        <v>2413</v>
      </c>
      <c r="D1398" s="823" t="s">
        <v>3782</v>
      </c>
      <c r="E1398" s="824" t="s">
        <v>2430</v>
      </c>
      <c r="F1398" s="822" t="s">
        <v>2408</v>
      </c>
      <c r="G1398" s="822" t="s">
        <v>2559</v>
      </c>
      <c r="H1398" s="822" t="s">
        <v>329</v>
      </c>
      <c r="I1398" s="822" t="s">
        <v>2560</v>
      </c>
      <c r="J1398" s="822" t="s">
        <v>818</v>
      </c>
      <c r="K1398" s="822" t="s">
        <v>1583</v>
      </c>
      <c r="L1398" s="825">
        <v>132</v>
      </c>
      <c r="M1398" s="825">
        <v>792</v>
      </c>
      <c r="N1398" s="822">
        <v>6</v>
      </c>
      <c r="O1398" s="826">
        <v>1.5</v>
      </c>
      <c r="P1398" s="825">
        <v>792</v>
      </c>
      <c r="Q1398" s="827">
        <v>1</v>
      </c>
      <c r="R1398" s="822">
        <v>6</v>
      </c>
      <c r="S1398" s="827">
        <v>1</v>
      </c>
      <c r="T1398" s="826">
        <v>1.5</v>
      </c>
      <c r="U1398" s="828">
        <v>1</v>
      </c>
    </row>
    <row r="1399" spans="1:21" ht="14.45" customHeight="1" x14ac:dyDescent="0.2">
      <c r="A1399" s="821">
        <v>7</v>
      </c>
      <c r="B1399" s="822" t="s">
        <v>2407</v>
      </c>
      <c r="C1399" s="822" t="s">
        <v>2413</v>
      </c>
      <c r="D1399" s="823" t="s">
        <v>3782</v>
      </c>
      <c r="E1399" s="824" t="s">
        <v>2430</v>
      </c>
      <c r="F1399" s="822" t="s">
        <v>2408</v>
      </c>
      <c r="G1399" s="822" t="s">
        <v>2710</v>
      </c>
      <c r="H1399" s="822" t="s">
        <v>329</v>
      </c>
      <c r="I1399" s="822" t="s">
        <v>3393</v>
      </c>
      <c r="J1399" s="822" t="s">
        <v>3394</v>
      </c>
      <c r="K1399" s="822" t="s">
        <v>3395</v>
      </c>
      <c r="L1399" s="825">
        <v>516</v>
      </c>
      <c r="M1399" s="825">
        <v>1032</v>
      </c>
      <c r="N1399" s="822">
        <v>2</v>
      </c>
      <c r="O1399" s="826">
        <v>1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7</v>
      </c>
      <c r="B1400" s="822" t="s">
        <v>2407</v>
      </c>
      <c r="C1400" s="822" t="s">
        <v>2413</v>
      </c>
      <c r="D1400" s="823" t="s">
        <v>3782</v>
      </c>
      <c r="E1400" s="824" t="s">
        <v>2430</v>
      </c>
      <c r="F1400" s="822" t="s">
        <v>2408</v>
      </c>
      <c r="G1400" s="822" t="s">
        <v>2703</v>
      </c>
      <c r="H1400" s="822" t="s">
        <v>329</v>
      </c>
      <c r="I1400" s="822" t="s">
        <v>3055</v>
      </c>
      <c r="J1400" s="822" t="s">
        <v>2705</v>
      </c>
      <c r="K1400" s="822" t="s">
        <v>3056</v>
      </c>
      <c r="L1400" s="825">
        <v>150.26</v>
      </c>
      <c r="M1400" s="825">
        <v>2554.42</v>
      </c>
      <c r="N1400" s="822">
        <v>17</v>
      </c>
      <c r="O1400" s="826">
        <v>10</v>
      </c>
      <c r="P1400" s="825">
        <v>901.56</v>
      </c>
      <c r="Q1400" s="827">
        <v>0.3529411764705882</v>
      </c>
      <c r="R1400" s="822">
        <v>6</v>
      </c>
      <c r="S1400" s="827">
        <v>0.35294117647058826</v>
      </c>
      <c r="T1400" s="826">
        <v>4</v>
      </c>
      <c r="U1400" s="828">
        <v>0.4</v>
      </c>
    </row>
    <row r="1401" spans="1:21" ht="14.45" customHeight="1" x14ac:dyDescent="0.2">
      <c r="A1401" s="821">
        <v>7</v>
      </c>
      <c r="B1401" s="822" t="s">
        <v>2407</v>
      </c>
      <c r="C1401" s="822" t="s">
        <v>2413</v>
      </c>
      <c r="D1401" s="823" t="s">
        <v>3782</v>
      </c>
      <c r="E1401" s="824" t="s">
        <v>2430</v>
      </c>
      <c r="F1401" s="822" t="s">
        <v>2408</v>
      </c>
      <c r="G1401" s="822" t="s">
        <v>2703</v>
      </c>
      <c r="H1401" s="822" t="s">
        <v>329</v>
      </c>
      <c r="I1401" s="822" t="s">
        <v>3403</v>
      </c>
      <c r="J1401" s="822" t="s">
        <v>2705</v>
      </c>
      <c r="K1401" s="822" t="s">
        <v>3404</v>
      </c>
      <c r="L1401" s="825">
        <v>225.39</v>
      </c>
      <c r="M1401" s="825">
        <v>676.17</v>
      </c>
      <c r="N1401" s="822">
        <v>3</v>
      </c>
      <c r="O1401" s="826">
        <v>1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7</v>
      </c>
      <c r="B1402" s="822" t="s">
        <v>2407</v>
      </c>
      <c r="C1402" s="822" t="s">
        <v>2413</v>
      </c>
      <c r="D1402" s="823" t="s">
        <v>3782</v>
      </c>
      <c r="E1402" s="824" t="s">
        <v>2430</v>
      </c>
      <c r="F1402" s="822" t="s">
        <v>2408</v>
      </c>
      <c r="G1402" s="822" t="s">
        <v>2703</v>
      </c>
      <c r="H1402" s="822" t="s">
        <v>329</v>
      </c>
      <c r="I1402" s="822" t="s">
        <v>2704</v>
      </c>
      <c r="J1402" s="822" t="s">
        <v>2705</v>
      </c>
      <c r="K1402" s="822" t="s">
        <v>2706</v>
      </c>
      <c r="L1402" s="825">
        <v>300.51</v>
      </c>
      <c r="M1402" s="825">
        <v>1803.06</v>
      </c>
      <c r="N1402" s="822">
        <v>6</v>
      </c>
      <c r="O1402" s="826">
        <v>2</v>
      </c>
      <c r="P1402" s="825">
        <v>1803.06</v>
      </c>
      <c r="Q1402" s="827">
        <v>1</v>
      </c>
      <c r="R1402" s="822">
        <v>6</v>
      </c>
      <c r="S1402" s="827">
        <v>1</v>
      </c>
      <c r="T1402" s="826">
        <v>2</v>
      </c>
      <c r="U1402" s="828">
        <v>1</v>
      </c>
    </row>
    <row r="1403" spans="1:21" ht="14.45" customHeight="1" x14ac:dyDescent="0.2">
      <c r="A1403" s="821">
        <v>7</v>
      </c>
      <c r="B1403" s="822" t="s">
        <v>2407</v>
      </c>
      <c r="C1403" s="822" t="s">
        <v>2413</v>
      </c>
      <c r="D1403" s="823" t="s">
        <v>3782</v>
      </c>
      <c r="E1403" s="824" t="s">
        <v>2430</v>
      </c>
      <c r="F1403" s="822" t="s">
        <v>2408</v>
      </c>
      <c r="G1403" s="822" t="s">
        <v>2726</v>
      </c>
      <c r="H1403" s="822" t="s">
        <v>329</v>
      </c>
      <c r="I1403" s="822" t="s">
        <v>3405</v>
      </c>
      <c r="J1403" s="822" t="s">
        <v>3406</v>
      </c>
      <c r="K1403" s="822" t="s">
        <v>3407</v>
      </c>
      <c r="L1403" s="825">
        <v>52.87</v>
      </c>
      <c r="M1403" s="825">
        <v>52.87</v>
      </c>
      <c r="N1403" s="822">
        <v>1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7</v>
      </c>
      <c r="B1404" s="822" t="s">
        <v>2407</v>
      </c>
      <c r="C1404" s="822" t="s">
        <v>2413</v>
      </c>
      <c r="D1404" s="823" t="s">
        <v>3782</v>
      </c>
      <c r="E1404" s="824" t="s">
        <v>2430</v>
      </c>
      <c r="F1404" s="822" t="s">
        <v>2408</v>
      </c>
      <c r="G1404" s="822" t="s">
        <v>2726</v>
      </c>
      <c r="H1404" s="822" t="s">
        <v>329</v>
      </c>
      <c r="I1404" s="822" t="s">
        <v>3712</v>
      </c>
      <c r="J1404" s="822" t="s">
        <v>3713</v>
      </c>
      <c r="K1404" s="822" t="s">
        <v>3714</v>
      </c>
      <c r="L1404" s="825">
        <v>35.25</v>
      </c>
      <c r="M1404" s="825">
        <v>70.5</v>
      </c>
      <c r="N1404" s="822">
        <v>2</v>
      </c>
      <c r="O1404" s="826">
        <v>0.5</v>
      </c>
      <c r="P1404" s="825">
        <v>70.5</v>
      </c>
      <c r="Q1404" s="827">
        <v>1</v>
      </c>
      <c r="R1404" s="822">
        <v>2</v>
      </c>
      <c r="S1404" s="827">
        <v>1</v>
      </c>
      <c r="T1404" s="826">
        <v>0.5</v>
      </c>
      <c r="U1404" s="828">
        <v>1</v>
      </c>
    </row>
    <row r="1405" spans="1:21" ht="14.45" customHeight="1" x14ac:dyDescent="0.2">
      <c r="A1405" s="821">
        <v>7</v>
      </c>
      <c r="B1405" s="822" t="s">
        <v>2407</v>
      </c>
      <c r="C1405" s="822" t="s">
        <v>2413</v>
      </c>
      <c r="D1405" s="823" t="s">
        <v>3782</v>
      </c>
      <c r="E1405" s="824" t="s">
        <v>2430</v>
      </c>
      <c r="F1405" s="822" t="s">
        <v>2408</v>
      </c>
      <c r="G1405" s="822" t="s">
        <v>2488</v>
      </c>
      <c r="H1405" s="822" t="s">
        <v>329</v>
      </c>
      <c r="I1405" s="822" t="s">
        <v>2564</v>
      </c>
      <c r="J1405" s="822" t="s">
        <v>2490</v>
      </c>
      <c r="K1405" s="822" t="s">
        <v>2565</v>
      </c>
      <c r="L1405" s="825">
        <v>182.22</v>
      </c>
      <c r="M1405" s="825">
        <v>182.22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7</v>
      </c>
      <c r="B1406" s="822" t="s">
        <v>2407</v>
      </c>
      <c r="C1406" s="822" t="s">
        <v>2413</v>
      </c>
      <c r="D1406" s="823" t="s">
        <v>3782</v>
      </c>
      <c r="E1406" s="824" t="s">
        <v>2430</v>
      </c>
      <c r="F1406" s="822" t="s">
        <v>2408</v>
      </c>
      <c r="G1406" s="822" t="s">
        <v>2488</v>
      </c>
      <c r="H1406" s="822" t="s">
        <v>329</v>
      </c>
      <c r="I1406" s="822" t="s">
        <v>3715</v>
      </c>
      <c r="J1406" s="822" t="s">
        <v>2490</v>
      </c>
      <c r="K1406" s="822" t="s">
        <v>3716</v>
      </c>
      <c r="L1406" s="825">
        <v>273.33</v>
      </c>
      <c r="M1406" s="825">
        <v>273.33</v>
      </c>
      <c r="N1406" s="822">
        <v>1</v>
      </c>
      <c r="O1406" s="826">
        <v>1</v>
      </c>
      <c r="P1406" s="825">
        <v>273.33</v>
      </c>
      <c r="Q1406" s="827">
        <v>1</v>
      </c>
      <c r="R1406" s="822">
        <v>1</v>
      </c>
      <c r="S1406" s="827">
        <v>1</v>
      </c>
      <c r="T1406" s="826">
        <v>1</v>
      </c>
      <c r="U1406" s="828">
        <v>1</v>
      </c>
    </row>
    <row r="1407" spans="1:21" ht="14.45" customHeight="1" x14ac:dyDescent="0.2">
      <c r="A1407" s="821">
        <v>7</v>
      </c>
      <c r="B1407" s="822" t="s">
        <v>2407</v>
      </c>
      <c r="C1407" s="822" t="s">
        <v>2413</v>
      </c>
      <c r="D1407" s="823" t="s">
        <v>3782</v>
      </c>
      <c r="E1407" s="824" t="s">
        <v>2430</v>
      </c>
      <c r="F1407" s="822" t="s">
        <v>2408</v>
      </c>
      <c r="G1407" s="822" t="s">
        <v>3540</v>
      </c>
      <c r="H1407" s="822" t="s">
        <v>329</v>
      </c>
      <c r="I1407" s="822" t="s">
        <v>3541</v>
      </c>
      <c r="J1407" s="822" t="s">
        <v>1699</v>
      </c>
      <c r="K1407" s="822" t="s">
        <v>780</v>
      </c>
      <c r="L1407" s="825">
        <v>0</v>
      </c>
      <c r="M1407" s="825">
        <v>0</v>
      </c>
      <c r="N1407" s="822">
        <v>3</v>
      </c>
      <c r="O1407" s="826">
        <v>1</v>
      </c>
      <c r="P1407" s="825">
        <v>0</v>
      </c>
      <c r="Q1407" s="827"/>
      <c r="R1407" s="822">
        <v>3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7</v>
      </c>
      <c r="B1408" s="822" t="s">
        <v>2407</v>
      </c>
      <c r="C1408" s="822" t="s">
        <v>2413</v>
      </c>
      <c r="D1408" s="823" t="s">
        <v>3782</v>
      </c>
      <c r="E1408" s="824" t="s">
        <v>2430</v>
      </c>
      <c r="F1408" s="822" t="s">
        <v>2408</v>
      </c>
      <c r="G1408" s="822" t="s">
        <v>2566</v>
      </c>
      <c r="H1408" s="822" t="s">
        <v>329</v>
      </c>
      <c r="I1408" s="822" t="s">
        <v>2567</v>
      </c>
      <c r="J1408" s="822" t="s">
        <v>1736</v>
      </c>
      <c r="K1408" s="822" t="s">
        <v>2568</v>
      </c>
      <c r="L1408" s="825">
        <v>24.68</v>
      </c>
      <c r="M1408" s="825">
        <v>1283.3599999999997</v>
      </c>
      <c r="N1408" s="822">
        <v>52</v>
      </c>
      <c r="O1408" s="826">
        <v>18.5</v>
      </c>
      <c r="P1408" s="825">
        <v>863.79999999999973</v>
      </c>
      <c r="Q1408" s="827">
        <v>0.67307692307692302</v>
      </c>
      <c r="R1408" s="822">
        <v>35</v>
      </c>
      <c r="S1408" s="827">
        <v>0.67307692307692313</v>
      </c>
      <c r="T1408" s="826">
        <v>13</v>
      </c>
      <c r="U1408" s="828">
        <v>0.70270270270270274</v>
      </c>
    </row>
    <row r="1409" spans="1:21" ht="14.45" customHeight="1" x14ac:dyDescent="0.2">
      <c r="A1409" s="821">
        <v>7</v>
      </c>
      <c r="B1409" s="822" t="s">
        <v>2407</v>
      </c>
      <c r="C1409" s="822" t="s">
        <v>2413</v>
      </c>
      <c r="D1409" s="823" t="s">
        <v>3782</v>
      </c>
      <c r="E1409" s="824" t="s">
        <v>2430</v>
      </c>
      <c r="F1409" s="822" t="s">
        <v>2408</v>
      </c>
      <c r="G1409" s="822" t="s">
        <v>2566</v>
      </c>
      <c r="H1409" s="822" t="s">
        <v>329</v>
      </c>
      <c r="I1409" s="822" t="s">
        <v>3057</v>
      </c>
      <c r="J1409" s="822" t="s">
        <v>1736</v>
      </c>
      <c r="K1409" s="822" t="s">
        <v>3058</v>
      </c>
      <c r="L1409" s="825">
        <v>74.06</v>
      </c>
      <c r="M1409" s="825">
        <v>1703.3800000000003</v>
      </c>
      <c r="N1409" s="822">
        <v>23</v>
      </c>
      <c r="O1409" s="826">
        <v>8.5</v>
      </c>
      <c r="P1409" s="825">
        <v>740.60000000000014</v>
      </c>
      <c r="Q1409" s="827">
        <v>0.43478260869565216</v>
      </c>
      <c r="R1409" s="822">
        <v>10</v>
      </c>
      <c r="S1409" s="827">
        <v>0.43478260869565216</v>
      </c>
      <c r="T1409" s="826">
        <v>4</v>
      </c>
      <c r="U1409" s="828">
        <v>0.47058823529411764</v>
      </c>
    </row>
    <row r="1410" spans="1:21" ht="14.45" customHeight="1" x14ac:dyDescent="0.2">
      <c r="A1410" s="821">
        <v>7</v>
      </c>
      <c r="B1410" s="822" t="s">
        <v>2407</v>
      </c>
      <c r="C1410" s="822" t="s">
        <v>2413</v>
      </c>
      <c r="D1410" s="823" t="s">
        <v>3782</v>
      </c>
      <c r="E1410" s="824" t="s">
        <v>2430</v>
      </c>
      <c r="F1410" s="822" t="s">
        <v>2408</v>
      </c>
      <c r="G1410" s="822" t="s">
        <v>3059</v>
      </c>
      <c r="H1410" s="822" t="s">
        <v>329</v>
      </c>
      <c r="I1410" s="822" t="s">
        <v>3060</v>
      </c>
      <c r="J1410" s="822" t="s">
        <v>3061</v>
      </c>
      <c r="K1410" s="822" t="s">
        <v>3062</v>
      </c>
      <c r="L1410" s="825">
        <v>561.76</v>
      </c>
      <c r="M1410" s="825">
        <v>6741.12</v>
      </c>
      <c r="N1410" s="822">
        <v>12</v>
      </c>
      <c r="O1410" s="826">
        <v>4</v>
      </c>
      <c r="P1410" s="825">
        <v>1685.28</v>
      </c>
      <c r="Q1410" s="827">
        <v>0.25</v>
      </c>
      <c r="R1410" s="822">
        <v>3</v>
      </c>
      <c r="S1410" s="827">
        <v>0.25</v>
      </c>
      <c r="T1410" s="826">
        <v>1</v>
      </c>
      <c r="U1410" s="828">
        <v>0.25</v>
      </c>
    </row>
    <row r="1411" spans="1:21" ht="14.45" customHeight="1" x14ac:dyDescent="0.2">
      <c r="A1411" s="821">
        <v>7</v>
      </c>
      <c r="B1411" s="822" t="s">
        <v>2407</v>
      </c>
      <c r="C1411" s="822" t="s">
        <v>2413</v>
      </c>
      <c r="D1411" s="823" t="s">
        <v>3782</v>
      </c>
      <c r="E1411" s="824" t="s">
        <v>2430</v>
      </c>
      <c r="F1411" s="822" t="s">
        <v>2408</v>
      </c>
      <c r="G1411" s="822" t="s">
        <v>2716</v>
      </c>
      <c r="H1411" s="822" t="s">
        <v>329</v>
      </c>
      <c r="I1411" s="822" t="s">
        <v>3063</v>
      </c>
      <c r="J1411" s="822" t="s">
        <v>2243</v>
      </c>
      <c r="K1411" s="822" t="s">
        <v>3064</v>
      </c>
      <c r="L1411" s="825">
        <v>431.18</v>
      </c>
      <c r="M1411" s="825">
        <v>431.18</v>
      </c>
      <c r="N1411" s="822">
        <v>1</v>
      </c>
      <c r="O1411" s="826">
        <v>1</v>
      </c>
      <c r="P1411" s="825">
        <v>431.18</v>
      </c>
      <c r="Q1411" s="827">
        <v>1</v>
      </c>
      <c r="R1411" s="822">
        <v>1</v>
      </c>
      <c r="S1411" s="827">
        <v>1</v>
      </c>
      <c r="T1411" s="826">
        <v>1</v>
      </c>
      <c r="U1411" s="828">
        <v>1</v>
      </c>
    </row>
    <row r="1412" spans="1:21" ht="14.45" customHeight="1" x14ac:dyDescent="0.2">
      <c r="A1412" s="821">
        <v>7</v>
      </c>
      <c r="B1412" s="822" t="s">
        <v>2407</v>
      </c>
      <c r="C1412" s="822" t="s">
        <v>2413</v>
      </c>
      <c r="D1412" s="823" t="s">
        <v>3782</v>
      </c>
      <c r="E1412" s="824" t="s">
        <v>2430</v>
      </c>
      <c r="F1412" s="822" t="s">
        <v>2408</v>
      </c>
      <c r="G1412" s="822" t="s">
        <v>3065</v>
      </c>
      <c r="H1412" s="822" t="s">
        <v>673</v>
      </c>
      <c r="I1412" s="822" t="s">
        <v>3414</v>
      </c>
      <c r="J1412" s="822" t="s">
        <v>3067</v>
      </c>
      <c r="K1412" s="822" t="s">
        <v>2323</v>
      </c>
      <c r="L1412" s="825">
        <v>969.48</v>
      </c>
      <c r="M1412" s="825">
        <v>5816.88</v>
      </c>
      <c r="N1412" s="822">
        <v>6</v>
      </c>
      <c r="O1412" s="826">
        <v>1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7</v>
      </c>
      <c r="B1413" s="822" t="s">
        <v>2407</v>
      </c>
      <c r="C1413" s="822" t="s">
        <v>2413</v>
      </c>
      <c r="D1413" s="823" t="s">
        <v>3782</v>
      </c>
      <c r="E1413" s="824" t="s">
        <v>2430</v>
      </c>
      <c r="F1413" s="822" t="s">
        <v>2408</v>
      </c>
      <c r="G1413" s="822" t="s">
        <v>3065</v>
      </c>
      <c r="H1413" s="822" t="s">
        <v>673</v>
      </c>
      <c r="I1413" s="822" t="s">
        <v>3066</v>
      </c>
      <c r="J1413" s="822" t="s">
        <v>3067</v>
      </c>
      <c r="K1413" s="822" t="s">
        <v>3068</v>
      </c>
      <c r="L1413" s="825">
        <v>1454.23</v>
      </c>
      <c r="M1413" s="825">
        <v>17450.760000000002</v>
      </c>
      <c r="N1413" s="822">
        <v>12</v>
      </c>
      <c r="O1413" s="826">
        <v>2</v>
      </c>
      <c r="P1413" s="825">
        <v>17450.760000000002</v>
      </c>
      <c r="Q1413" s="827">
        <v>1</v>
      </c>
      <c r="R1413" s="822">
        <v>12</v>
      </c>
      <c r="S1413" s="827">
        <v>1</v>
      </c>
      <c r="T1413" s="826">
        <v>2</v>
      </c>
      <c r="U1413" s="828">
        <v>1</v>
      </c>
    </row>
    <row r="1414" spans="1:21" ht="14.45" customHeight="1" x14ac:dyDescent="0.2">
      <c r="A1414" s="821">
        <v>7</v>
      </c>
      <c r="B1414" s="822" t="s">
        <v>2407</v>
      </c>
      <c r="C1414" s="822" t="s">
        <v>2413</v>
      </c>
      <c r="D1414" s="823" t="s">
        <v>3782</v>
      </c>
      <c r="E1414" s="824" t="s">
        <v>2430</v>
      </c>
      <c r="F1414" s="822" t="s">
        <v>2408</v>
      </c>
      <c r="G1414" s="822" t="s">
        <v>3065</v>
      </c>
      <c r="H1414" s="822" t="s">
        <v>673</v>
      </c>
      <c r="I1414" s="822" t="s">
        <v>3348</v>
      </c>
      <c r="J1414" s="822" t="s">
        <v>2325</v>
      </c>
      <c r="K1414" s="822" t="s">
        <v>3349</v>
      </c>
      <c r="L1414" s="825">
        <v>1938.97</v>
      </c>
      <c r="M1414" s="825">
        <v>11633.82</v>
      </c>
      <c r="N1414" s="822">
        <v>6</v>
      </c>
      <c r="O1414" s="826">
        <v>1</v>
      </c>
      <c r="P1414" s="825">
        <v>11633.82</v>
      </c>
      <c r="Q1414" s="827">
        <v>1</v>
      </c>
      <c r="R1414" s="822">
        <v>6</v>
      </c>
      <c r="S1414" s="827">
        <v>1</v>
      </c>
      <c r="T1414" s="826">
        <v>1</v>
      </c>
      <c r="U1414" s="828">
        <v>1</v>
      </c>
    </row>
    <row r="1415" spans="1:21" ht="14.45" customHeight="1" x14ac:dyDescent="0.2">
      <c r="A1415" s="821">
        <v>7</v>
      </c>
      <c r="B1415" s="822" t="s">
        <v>2407</v>
      </c>
      <c r="C1415" s="822" t="s">
        <v>2413</v>
      </c>
      <c r="D1415" s="823" t="s">
        <v>3782</v>
      </c>
      <c r="E1415" s="824" t="s">
        <v>2430</v>
      </c>
      <c r="F1415" s="822" t="s">
        <v>2408</v>
      </c>
      <c r="G1415" s="822" t="s">
        <v>3065</v>
      </c>
      <c r="H1415" s="822" t="s">
        <v>673</v>
      </c>
      <c r="I1415" s="822" t="s">
        <v>3348</v>
      </c>
      <c r="J1415" s="822" t="s">
        <v>2325</v>
      </c>
      <c r="K1415" s="822" t="s">
        <v>3349</v>
      </c>
      <c r="L1415" s="825">
        <v>1300.79</v>
      </c>
      <c r="M1415" s="825">
        <v>7804.74</v>
      </c>
      <c r="N1415" s="822">
        <v>6</v>
      </c>
      <c r="O1415" s="826">
        <v>1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7</v>
      </c>
      <c r="B1416" s="822" t="s">
        <v>2407</v>
      </c>
      <c r="C1416" s="822" t="s">
        <v>2413</v>
      </c>
      <c r="D1416" s="823" t="s">
        <v>3782</v>
      </c>
      <c r="E1416" s="824" t="s">
        <v>2430</v>
      </c>
      <c r="F1416" s="822" t="s">
        <v>2408</v>
      </c>
      <c r="G1416" s="822" t="s">
        <v>3065</v>
      </c>
      <c r="H1416" s="822" t="s">
        <v>673</v>
      </c>
      <c r="I1416" s="822" t="s">
        <v>2324</v>
      </c>
      <c r="J1416" s="822" t="s">
        <v>2325</v>
      </c>
      <c r="K1416" s="822" t="s">
        <v>2326</v>
      </c>
      <c r="L1416" s="825">
        <v>484.75</v>
      </c>
      <c r="M1416" s="825">
        <v>12118.75</v>
      </c>
      <c r="N1416" s="822">
        <v>25</v>
      </c>
      <c r="O1416" s="826">
        <v>4</v>
      </c>
      <c r="P1416" s="825">
        <v>12118.75</v>
      </c>
      <c r="Q1416" s="827">
        <v>1</v>
      </c>
      <c r="R1416" s="822">
        <v>25</v>
      </c>
      <c r="S1416" s="827">
        <v>1</v>
      </c>
      <c r="T1416" s="826">
        <v>4</v>
      </c>
      <c r="U1416" s="828">
        <v>1</v>
      </c>
    </row>
    <row r="1417" spans="1:21" ht="14.45" customHeight="1" x14ac:dyDescent="0.2">
      <c r="A1417" s="821">
        <v>7</v>
      </c>
      <c r="B1417" s="822" t="s">
        <v>2407</v>
      </c>
      <c r="C1417" s="822" t="s">
        <v>2413</v>
      </c>
      <c r="D1417" s="823" t="s">
        <v>3782</v>
      </c>
      <c r="E1417" s="824" t="s">
        <v>2430</v>
      </c>
      <c r="F1417" s="822" t="s">
        <v>2408</v>
      </c>
      <c r="G1417" s="822" t="s">
        <v>3065</v>
      </c>
      <c r="H1417" s="822" t="s">
        <v>673</v>
      </c>
      <c r="I1417" s="822" t="s">
        <v>2327</v>
      </c>
      <c r="J1417" s="822" t="s">
        <v>2325</v>
      </c>
      <c r="K1417" s="822" t="s">
        <v>2328</v>
      </c>
      <c r="L1417" s="825">
        <v>650.4</v>
      </c>
      <c r="M1417" s="825">
        <v>7804.7999999999993</v>
      </c>
      <c r="N1417" s="822">
        <v>12</v>
      </c>
      <c r="O1417" s="826">
        <v>2</v>
      </c>
      <c r="P1417" s="825">
        <v>3902.3999999999996</v>
      </c>
      <c r="Q1417" s="827">
        <v>0.5</v>
      </c>
      <c r="R1417" s="822">
        <v>6</v>
      </c>
      <c r="S1417" s="827">
        <v>0.5</v>
      </c>
      <c r="T1417" s="826">
        <v>1</v>
      </c>
      <c r="U1417" s="828">
        <v>0.5</v>
      </c>
    </row>
    <row r="1418" spans="1:21" ht="14.45" customHeight="1" x14ac:dyDescent="0.2">
      <c r="A1418" s="821">
        <v>7</v>
      </c>
      <c r="B1418" s="822" t="s">
        <v>2407</v>
      </c>
      <c r="C1418" s="822" t="s">
        <v>2413</v>
      </c>
      <c r="D1418" s="823" t="s">
        <v>3782</v>
      </c>
      <c r="E1418" s="824" t="s">
        <v>2430</v>
      </c>
      <c r="F1418" s="822" t="s">
        <v>2408</v>
      </c>
      <c r="G1418" s="822" t="s">
        <v>3065</v>
      </c>
      <c r="H1418" s="822" t="s">
        <v>329</v>
      </c>
      <c r="I1418" s="822" t="s">
        <v>3350</v>
      </c>
      <c r="J1418" s="822" t="s">
        <v>3351</v>
      </c>
      <c r="K1418" s="822" t="s">
        <v>3352</v>
      </c>
      <c r="L1418" s="825">
        <v>1938.97</v>
      </c>
      <c r="M1418" s="825">
        <v>11633.82</v>
      </c>
      <c r="N1418" s="822">
        <v>6</v>
      </c>
      <c r="O1418" s="826">
        <v>1</v>
      </c>
      <c r="P1418" s="825">
        <v>11633.82</v>
      </c>
      <c r="Q1418" s="827">
        <v>1</v>
      </c>
      <c r="R1418" s="822">
        <v>6</v>
      </c>
      <c r="S1418" s="827">
        <v>1</v>
      </c>
      <c r="T1418" s="826">
        <v>1</v>
      </c>
      <c r="U1418" s="828">
        <v>1</v>
      </c>
    </row>
    <row r="1419" spans="1:21" ht="14.45" customHeight="1" x14ac:dyDescent="0.2">
      <c r="A1419" s="821">
        <v>7</v>
      </c>
      <c r="B1419" s="822" t="s">
        <v>2407</v>
      </c>
      <c r="C1419" s="822" t="s">
        <v>2413</v>
      </c>
      <c r="D1419" s="823" t="s">
        <v>3782</v>
      </c>
      <c r="E1419" s="824" t="s">
        <v>2430</v>
      </c>
      <c r="F1419" s="822" t="s">
        <v>2408</v>
      </c>
      <c r="G1419" s="822" t="s">
        <v>3065</v>
      </c>
      <c r="H1419" s="822" t="s">
        <v>329</v>
      </c>
      <c r="I1419" s="822" t="s">
        <v>3415</v>
      </c>
      <c r="J1419" s="822" t="s">
        <v>3351</v>
      </c>
      <c r="K1419" s="822" t="s">
        <v>3416</v>
      </c>
      <c r="L1419" s="825">
        <v>484.75</v>
      </c>
      <c r="M1419" s="825">
        <v>2908.5</v>
      </c>
      <c r="N1419" s="822">
        <v>6</v>
      </c>
      <c r="O1419" s="826">
        <v>1</v>
      </c>
      <c r="P1419" s="825">
        <v>2908.5</v>
      </c>
      <c r="Q1419" s="827">
        <v>1</v>
      </c>
      <c r="R1419" s="822">
        <v>6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7</v>
      </c>
      <c r="B1420" s="822" t="s">
        <v>2407</v>
      </c>
      <c r="C1420" s="822" t="s">
        <v>2413</v>
      </c>
      <c r="D1420" s="823" t="s">
        <v>3782</v>
      </c>
      <c r="E1420" s="824" t="s">
        <v>2430</v>
      </c>
      <c r="F1420" s="822" t="s">
        <v>2408</v>
      </c>
      <c r="G1420" s="822" t="s">
        <v>3065</v>
      </c>
      <c r="H1420" s="822" t="s">
        <v>329</v>
      </c>
      <c r="I1420" s="822" t="s">
        <v>3417</v>
      </c>
      <c r="J1420" s="822" t="s">
        <v>3351</v>
      </c>
      <c r="K1420" s="822" t="s">
        <v>3418</v>
      </c>
      <c r="L1420" s="825">
        <v>969.48</v>
      </c>
      <c r="M1420" s="825">
        <v>5816.88</v>
      </c>
      <c r="N1420" s="822">
        <v>6</v>
      </c>
      <c r="O1420" s="826">
        <v>1</v>
      </c>
      <c r="P1420" s="825">
        <v>5816.88</v>
      </c>
      <c r="Q1420" s="827">
        <v>1</v>
      </c>
      <c r="R1420" s="822">
        <v>6</v>
      </c>
      <c r="S1420" s="827">
        <v>1</v>
      </c>
      <c r="T1420" s="826">
        <v>1</v>
      </c>
      <c r="U1420" s="828">
        <v>1</v>
      </c>
    </row>
    <row r="1421" spans="1:21" ht="14.45" customHeight="1" x14ac:dyDescent="0.2">
      <c r="A1421" s="821">
        <v>7</v>
      </c>
      <c r="B1421" s="822" t="s">
        <v>2407</v>
      </c>
      <c r="C1421" s="822" t="s">
        <v>2413</v>
      </c>
      <c r="D1421" s="823" t="s">
        <v>3782</v>
      </c>
      <c r="E1421" s="824" t="s">
        <v>2430</v>
      </c>
      <c r="F1421" s="822" t="s">
        <v>2408</v>
      </c>
      <c r="G1421" s="822" t="s">
        <v>3065</v>
      </c>
      <c r="H1421" s="822" t="s">
        <v>673</v>
      </c>
      <c r="I1421" s="822" t="s">
        <v>2319</v>
      </c>
      <c r="J1421" s="822" t="s">
        <v>2320</v>
      </c>
      <c r="K1421" s="822" t="s">
        <v>2321</v>
      </c>
      <c r="L1421" s="825">
        <v>484.75</v>
      </c>
      <c r="M1421" s="825">
        <v>11634</v>
      </c>
      <c r="N1421" s="822">
        <v>24</v>
      </c>
      <c r="O1421" s="826">
        <v>4</v>
      </c>
      <c r="P1421" s="825">
        <v>11634</v>
      </c>
      <c r="Q1421" s="827">
        <v>1</v>
      </c>
      <c r="R1421" s="822">
        <v>24</v>
      </c>
      <c r="S1421" s="827">
        <v>1</v>
      </c>
      <c r="T1421" s="826">
        <v>4</v>
      </c>
      <c r="U1421" s="828">
        <v>1</v>
      </c>
    </row>
    <row r="1422" spans="1:21" ht="14.45" customHeight="1" x14ac:dyDescent="0.2">
      <c r="A1422" s="821">
        <v>7</v>
      </c>
      <c r="B1422" s="822" t="s">
        <v>2407</v>
      </c>
      <c r="C1422" s="822" t="s">
        <v>2413</v>
      </c>
      <c r="D1422" s="823" t="s">
        <v>3782</v>
      </c>
      <c r="E1422" s="824" t="s">
        <v>2430</v>
      </c>
      <c r="F1422" s="822" t="s">
        <v>2408</v>
      </c>
      <c r="G1422" s="822" t="s">
        <v>3065</v>
      </c>
      <c r="H1422" s="822" t="s">
        <v>673</v>
      </c>
      <c r="I1422" s="822" t="s">
        <v>2319</v>
      </c>
      <c r="J1422" s="822" t="s">
        <v>2320</v>
      </c>
      <c r="K1422" s="822" t="s">
        <v>2321</v>
      </c>
      <c r="L1422" s="825">
        <v>325.2</v>
      </c>
      <c r="M1422" s="825">
        <v>1951.1999999999998</v>
      </c>
      <c r="N1422" s="822">
        <v>6</v>
      </c>
      <c r="O1422" s="826">
        <v>1</v>
      </c>
      <c r="P1422" s="825">
        <v>1951.1999999999998</v>
      </c>
      <c r="Q1422" s="827">
        <v>1</v>
      </c>
      <c r="R1422" s="822">
        <v>6</v>
      </c>
      <c r="S1422" s="827">
        <v>1</v>
      </c>
      <c r="T1422" s="826">
        <v>1</v>
      </c>
      <c r="U1422" s="828">
        <v>1</v>
      </c>
    </row>
    <row r="1423" spans="1:21" ht="14.45" customHeight="1" x14ac:dyDescent="0.2">
      <c r="A1423" s="821">
        <v>7</v>
      </c>
      <c r="B1423" s="822" t="s">
        <v>2407</v>
      </c>
      <c r="C1423" s="822" t="s">
        <v>2413</v>
      </c>
      <c r="D1423" s="823" t="s">
        <v>3782</v>
      </c>
      <c r="E1423" s="824" t="s">
        <v>2430</v>
      </c>
      <c r="F1423" s="822" t="s">
        <v>2408</v>
      </c>
      <c r="G1423" s="822" t="s">
        <v>3065</v>
      </c>
      <c r="H1423" s="822" t="s">
        <v>673</v>
      </c>
      <c r="I1423" s="822" t="s">
        <v>2322</v>
      </c>
      <c r="J1423" s="822" t="s">
        <v>2320</v>
      </c>
      <c r="K1423" s="822" t="s">
        <v>2323</v>
      </c>
      <c r="L1423" s="825">
        <v>969.48</v>
      </c>
      <c r="M1423" s="825">
        <v>17450.64</v>
      </c>
      <c r="N1423" s="822">
        <v>18</v>
      </c>
      <c r="O1423" s="826">
        <v>3</v>
      </c>
      <c r="P1423" s="825">
        <v>17450.64</v>
      </c>
      <c r="Q1423" s="827">
        <v>1</v>
      </c>
      <c r="R1423" s="822">
        <v>18</v>
      </c>
      <c r="S1423" s="827">
        <v>1</v>
      </c>
      <c r="T1423" s="826">
        <v>3</v>
      </c>
      <c r="U1423" s="828">
        <v>1</v>
      </c>
    </row>
    <row r="1424" spans="1:21" ht="14.45" customHeight="1" x14ac:dyDescent="0.2">
      <c r="A1424" s="821">
        <v>7</v>
      </c>
      <c r="B1424" s="822" t="s">
        <v>2407</v>
      </c>
      <c r="C1424" s="822" t="s">
        <v>2413</v>
      </c>
      <c r="D1424" s="823" t="s">
        <v>3782</v>
      </c>
      <c r="E1424" s="824" t="s">
        <v>2430</v>
      </c>
      <c r="F1424" s="822" t="s">
        <v>2408</v>
      </c>
      <c r="G1424" s="822" t="s">
        <v>3065</v>
      </c>
      <c r="H1424" s="822" t="s">
        <v>673</v>
      </c>
      <c r="I1424" s="822" t="s">
        <v>3353</v>
      </c>
      <c r="J1424" s="822" t="s">
        <v>2320</v>
      </c>
      <c r="K1424" s="822" t="s">
        <v>3070</v>
      </c>
      <c r="L1424" s="825">
        <v>1938.97</v>
      </c>
      <c r="M1424" s="825">
        <v>11633.82</v>
      </c>
      <c r="N1424" s="822">
        <v>6</v>
      </c>
      <c r="O1424" s="826">
        <v>1</v>
      </c>
      <c r="P1424" s="825">
        <v>11633.82</v>
      </c>
      <c r="Q1424" s="827">
        <v>1</v>
      </c>
      <c r="R1424" s="822">
        <v>6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7</v>
      </c>
      <c r="B1425" s="822" t="s">
        <v>2407</v>
      </c>
      <c r="C1425" s="822" t="s">
        <v>2413</v>
      </c>
      <c r="D1425" s="823" t="s">
        <v>3782</v>
      </c>
      <c r="E1425" s="824" t="s">
        <v>2430</v>
      </c>
      <c r="F1425" s="822" t="s">
        <v>2408</v>
      </c>
      <c r="G1425" s="822" t="s">
        <v>3065</v>
      </c>
      <c r="H1425" s="822" t="s">
        <v>673</v>
      </c>
      <c r="I1425" s="822" t="s">
        <v>3353</v>
      </c>
      <c r="J1425" s="822" t="s">
        <v>2320</v>
      </c>
      <c r="K1425" s="822" t="s">
        <v>3070</v>
      </c>
      <c r="L1425" s="825">
        <v>1300.79</v>
      </c>
      <c r="M1425" s="825">
        <v>7804.74</v>
      </c>
      <c r="N1425" s="822">
        <v>6</v>
      </c>
      <c r="O1425" s="826">
        <v>1</v>
      </c>
      <c r="P1425" s="825">
        <v>7804.74</v>
      </c>
      <c r="Q1425" s="827">
        <v>1</v>
      </c>
      <c r="R1425" s="822">
        <v>6</v>
      </c>
      <c r="S1425" s="827">
        <v>1</v>
      </c>
      <c r="T1425" s="826">
        <v>1</v>
      </c>
      <c r="U1425" s="828">
        <v>1</v>
      </c>
    </row>
    <row r="1426" spans="1:21" ht="14.45" customHeight="1" x14ac:dyDescent="0.2">
      <c r="A1426" s="821">
        <v>7</v>
      </c>
      <c r="B1426" s="822" t="s">
        <v>2407</v>
      </c>
      <c r="C1426" s="822" t="s">
        <v>2413</v>
      </c>
      <c r="D1426" s="823" t="s">
        <v>3782</v>
      </c>
      <c r="E1426" s="824" t="s">
        <v>2430</v>
      </c>
      <c r="F1426" s="822" t="s">
        <v>2408</v>
      </c>
      <c r="G1426" s="822" t="s">
        <v>3065</v>
      </c>
      <c r="H1426" s="822" t="s">
        <v>673</v>
      </c>
      <c r="I1426" s="822" t="s">
        <v>3077</v>
      </c>
      <c r="J1426" s="822" t="s">
        <v>2320</v>
      </c>
      <c r="K1426" s="822" t="s">
        <v>3078</v>
      </c>
      <c r="L1426" s="825">
        <v>242.37</v>
      </c>
      <c r="M1426" s="825">
        <v>1454.22</v>
      </c>
      <c r="N1426" s="822">
        <v>6</v>
      </c>
      <c r="O1426" s="826">
        <v>1</v>
      </c>
      <c r="P1426" s="825">
        <v>1454.22</v>
      </c>
      <c r="Q1426" s="827">
        <v>1</v>
      </c>
      <c r="R1426" s="822">
        <v>6</v>
      </c>
      <c r="S1426" s="827">
        <v>1</v>
      </c>
      <c r="T1426" s="826">
        <v>1</v>
      </c>
      <c r="U1426" s="828">
        <v>1</v>
      </c>
    </row>
    <row r="1427" spans="1:21" ht="14.45" customHeight="1" x14ac:dyDescent="0.2">
      <c r="A1427" s="821">
        <v>7</v>
      </c>
      <c r="B1427" s="822" t="s">
        <v>2407</v>
      </c>
      <c r="C1427" s="822" t="s">
        <v>2413</v>
      </c>
      <c r="D1427" s="823" t="s">
        <v>3782</v>
      </c>
      <c r="E1427" s="824" t="s">
        <v>2430</v>
      </c>
      <c r="F1427" s="822" t="s">
        <v>2408</v>
      </c>
      <c r="G1427" s="822" t="s">
        <v>3065</v>
      </c>
      <c r="H1427" s="822" t="s">
        <v>673</v>
      </c>
      <c r="I1427" s="822" t="s">
        <v>3419</v>
      </c>
      <c r="J1427" s="822" t="s">
        <v>2320</v>
      </c>
      <c r="K1427" s="822" t="s">
        <v>3068</v>
      </c>
      <c r="L1427" s="825">
        <v>1454.23</v>
      </c>
      <c r="M1427" s="825">
        <v>8725.380000000001</v>
      </c>
      <c r="N1427" s="822">
        <v>6</v>
      </c>
      <c r="O1427" s="826">
        <v>1</v>
      </c>
      <c r="P1427" s="825">
        <v>8725.380000000001</v>
      </c>
      <c r="Q1427" s="827">
        <v>1</v>
      </c>
      <c r="R1427" s="822">
        <v>6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7</v>
      </c>
      <c r="B1428" s="822" t="s">
        <v>2407</v>
      </c>
      <c r="C1428" s="822" t="s">
        <v>2413</v>
      </c>
      <c r="D1428" s="823" t="s">
        <v>3782</v>
      </c>
      <c r="E1428" s="824" t="s">
        <v>2430</v>
      </c>
      <c r="F1428" s="822" t="s">
        <v>2408</v>
      </c>
      <c r="G1428" s="822" t="s">
        <v>2760</v>
      </c>
      <c r="H1428" s="822" t="s">
        <v>673</v>
      </c>
      <c r="I1428" s="822" t="s">
        <v>3079</v>
      </c>
      <c r="J1428" s="822" t="s">
        <v>2207</v>
      </c>
      <c r="K1428" s="822" t="s">
        <v>3080</v>
      </c>
      <c r="L1428" s="825">
        <v>339.47</v>
      </c>
      <c r="M1428" s="825">
        <v>3734.17</v>
      </c>
      <c r="N1428" s="822">
        <v>11</v>
      </c>
      <c r="O1428" s="826">
        <v>1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7</v>
      </c>
      <c r="B1429" s="822" t="s">
        <v>2407</v>
      </c>
      <c r="C1429" s="822" t="s">
        <v>2413</v>
      </c>
      <c r="D1429" s="823" t="s">
        <v>3782</v>
      </c>
      <c r="E1429" s="824" t="s">
        <v>2430</v>
      </c>
      <c r="F1429" s="822" t="s">
        <v>2408</v>
      </c>
      <c r="G1429" s="822" t="s">
        <v>2760</v>
      </c>
      <c r="H1429" s="822" t="s">
        <v>673</v>
      </c>
      <c r="I1429" s="822" t="s">
        <v>2339</v>
      </c>
      <c r="J1429" s="822" t="s">
        <v>2207</v>
      </c>
      <c r="K1429" s="822" t="s">
        <v>2340</v>
      </c>
      <c r="L1429" s="825">
        <v>113.16</v>
      </c>
      <c r="M1429" s="825">
        <v>1131.5999999999999</v>
      </c>
      <c r="N1429" s="822">
        <v>10</v>
      </c>
      <c r="O1429" s="826">
        <v>3.5</v>
      </c>
      <c r="P1429" s="825">
        <v>905.28</v>
      </c>
      <c r="Q1429" s="827">
        <v>0.8</v>
      </c>
      <c r="R1429" s="822">
        <v>8</v>
      </c>
      <c r="S1429" s="827">
        <v>0.8</v>
      </c>
      <c r="T1429" s="826">
        <v>3</v>
      </c>
      <c r="U1429" s="828">
        <v>0.8571428571428571</v>
      </c>
    </row>
    <row r="1430" spans="1:21" ht="14.45" customHeight="1" x14ac:dyDescent="0.2">
      <c r="A1430" s="821">
        <v>7</v>
      </c>
      <c r="B1430" s="822" t="s">
        <v>2407</v>
      </c>
      <c r="C1430" s="822" t="s">
        <v>2413</v>
      </c>
      <c r="D1430" s="823" t="s">
        <v>3782</v>
      </c>
      <c r="E1430" s="824" t="s">
        <v>2430</v>
      </c>
      <c r="F1430" s="822" t="s">
        <v>2408</v>
      </c>
      <c r="G1430" s="822" t="s">
        <v>2760</v>
      </c>
      <c r="H1430" s="822" t="s">
        <v>673</v>
      </c>
      <c r="I1430" s="822" t="s">
        <v>2209</v>
      </c>
      <c r="J1430" s="822" t="s">
        <v>2207</v>
      </c>
      <c r="K1430" s="822" t="s">
        <v>2210</v>
      </c>
      <c r="L1430" s="825">
        <v>339.47</v>
      </c>
      <c r="M1430" s="825">
        <v>31231.24</v>
      </c>
      <c r="N1430" s="822">
        <v>92</v>
      </c>
      <c r="O1430" s="826">
        <v>28.5</v>
      </c>
      <c r="P1430" s="825">
        <v>17312.969999999998</v>
      </c>
      <c r="Q1430" s="827">
        <v>0.55434782608695643</v>
      </c>
      <c r="R1430" s="822">
        <v>51</v>
      </c>
      <c r="S1430" s="827">
        <v>0.55434782608695654</v>
      </c>
      <c r="T1430" s="826">
        <v>15.5</v>
      </c>
      <c r="U1430" s="828">
        <v>0.54385964912280704</v>
      </c>
    </row>
    <row r="1431" spans="1:21" ht="14.45" customHeight="1" x14ac:dyDescent="0.2">
      <c r="A1431" s="821">
        <v>7</v>
      </c>
      <c r="B1431" s="822" t="s">
        <v>2407</v>
      </c>
      <c r="C1431" s="822" t="s">
        <v>2413</v>
      </c>
      <c r="D1431" s="823" t="s">
        <v>3782</v>
      </c>
      <c r="E1431" s="824" t="s">
        <v>2430</v>
      </c>
      <c r="F1431" s="822" t="s">
        <v>2408</v>
      </c>
      <c r="G1431" s="822" t="s">
        <v>2760</v>
      </c>
      <c r="H1431" s="822" t="s">
        <v>673</v>
      </c>
      <c r="I1431" s="822" t="s">
        <v>3081</v>
      </c>
      <c r="J1431" s="822" t="s">
        <v>2207</v>
      </c>
      <c r="K1431" s="822" t="s">
        <v>3082</v>
      </c>
      <c r="L1431" s="825">
        <v>226.31</v>
      </c>
      <c r="M1431" s="825">
        <v>1357.8600000000001</v>
      </c>
      <c r="N1431" s="822">
        <v>6</v>
      </c>
      <c r="O1431" s="826">
        <v>0.5</v>
      </c>
      <c r="P1431" s="825">
        <v>1357.8600000000001</v>
      </c>
      <c r="Q1431" s="827">
        <v>1</v>
      </c>
      <c r="R1431" s="822">
        <v>6</v>
      </c>
      <c r="S1431" s="827">
        <v>1</v>
      </c>
      <c r="T1431" s="826">
        <v>0.5</v>
      </c>
      <c r="U1431" s="828">
        <v>1</v>
      </c>
    </row>
    <row r="1432" spans="1:21" ht="14.45" customHeight="1" x14ac:dyDescent="0.2">
      <c r="A1432" s="821">
        <v>7</v>
      </c>
      <c r="B1432" s="822" t="s">
        <v>2407</v>
      </c>
      <c r="C1432" s="822" t="s">
        <v>2413</v>
      </c>
      <c r="D1432" s="823" t="s">
        <v>3782</v>
      </c>
      <c r="E1432" s="824" t="s">
        <v>2430</v>
      </c>
      <c r="F1432" s="822" t="s">
        <v>2408</v>
      </c>
      <c r="G1432" s="822" t="s">
        <v>2760</v>
      </c>
      <c r="H1432" s="822" t="s">
        <v>329</v>
      </c>
      <c r="I1432" s="822" t="s">
        <v>3717</v>
      </c>
      <c r="J1432" s="822" t="s">
        <v>3718</v>
      </c>
      <c r="K1432" s="822" t="s">
        <v>2210</v>
      </c>
      <c r="L1432" s="825">
        <v>848.49</v>
      </c>
      <c r="M1432" s="825">
        <v>848.49</v>
      </c>
      <c r="N1432" s="822">
        <v>1</v>
      </c>
      <c r="O1432" s="826">
        <v>1</v>
      </c>
      <c r="P1432" s="825">
        <v>848.49</v>
      </c>
      <c r="Q1432" s="827">
        <v>1</v>
      </c>
      <c r="R1432" s="822">
        <v>1</v>
      </c>
      <c r="S1432" s="827">
        <v>1</v>
      </c>
      <c r="T1432" s="826">
        <v>1</v>
      </c>
      <c r="U1432" s="828">
        <v>1</v>
      </c>
    </row>
    <row r="1433" spans="1:21" ht="14.45" customHeight="1" x14ac:dyDescent="0.2">
      <c r="A1433" s="821">
        <v>7</v>
      </c>
      <c r="B1433" s="822" t="s">
        <v>2407</v>
      </c>
      <c r="C1433" s="822" t="s">
        <v>2413</v>
      </c>
      <c r="D1433" s="823" t="s">
        <v>3782</v>
      </c>
      <c r="E1433" s="824" t="s">
        <v>2430</v>
      </c>
      <c r="F1433" s="822" t="s">
        <v>2408</v>
      </c>
      <c r="G1433" s="822" t="s">
        <v>2760</v>
      </c>
      <c r="H1433" s="822" t="s">
        <v>673</v>
      </c>
      <c r="I1433" s="822" t="s">
        <v>3083</v>
      </c>
      <c r="J1433" s="822" t="s">
        <v>3084</v>
      </c>
      <c r="K1433" s="822" t="s">
        <v>3085</v>
      </c>
      <c r="L1433" s="825">
        <v>763.63</v>
      </c>
      <c r="M1433" s="825">
        <v>9163.56</v>
      </c>
      <c r="N1433" s="822">
        <v>12</v>
      </c>
      <c r="O1433" s="826">
        <v>3.5</v>
      </c>
      <c r="P1433" s="825">
        <v>9163.56</v>
      </c>
      <c r="Q1433" s="827">
        <v>1</v>
      </c>
      <c r="R1433" s="822">
        <v>12</v>
      </c>
      <c r="S1433" s="827">
        <v>1</v>
      </c>
      <c r="T1433" s="826">
        <v>3.5</v>
      </c>
      <c r="U1433" s="828">
        <v>1</v>
      </c>
    </row>
    <row r="1434" spans="1:21" ht="14.45" customHeight="1" x14ac:dyDescent="0.2">
      <c r="A1434" s="821">
        <v>7</v>
      </c>
      <c r="B1434" s="822" t="s">
        <v>2407</v>
      </c>
      <c r="C1434" s="822" t="s">
        <v>2413</v>
      </c>
      <c r="D1434" s="823" t="s">
        <v>3782</v>
      </c>
      <c r="E1434" s="824" t="s">
        <v>2430</v>
      </c>
      <c r="F1434" s="822" t="s">
        <v>2408</v>
      </c>
      <c r="G1434" s="822" t="s">
        <v>2760</v>
      </c>
      <c r="H1434" s="822" t="s">
        <v>329</v>
      </c>
      <c r="I1434" s="822" t="s">
        <v>3635</v>
      </c>
      <c r="J1434" s="822" t="s">
        <v>2207</v>
      </c>
      <c r="K1434" s="822" t="s">
        <v>2210</v>
      </c>
      <c r="L1434" s="825">
        <v>339.47</v>
      </c>
      <c r="M1434" s="825">
        <v>1697.3500000000001</v>
      </c>
      <c r="N1434" s="822">
        <v>5</v>
      </c>
      <c r="O1434" s="826">
        <v>1</v>
      </c>
      <c r="P1434" s="825">
        <v>1697.3500000000001</v>
      </c>
      <c r="Q1434" s="827">
        <v>1</v>
      </c>
      <c r="R1434" s="822">
        <v>5</v>
      </c>
      <c r="S1434" s="827">
        <v>1</v>
      </c>
      <c r="T1434" s="826">
        <v>1</v>
      </c>
      <c r="U1434" s="828">
        <v>1</v>
      </c>
    </row>
    <row r="1435" spans="1:21" ht="14.45" customHeight="1" x14ac:dyDescent="0.2">
      <c r="A1435" s="821">
        <v>7</v>
      </c>
      <c r="B1435" s="822" t="s">
        <v>2407</v>
      </c>
      <c r="C1435" s="822" t="s">
        <v>2413</v>
      </c>
      <c r="D1435" s="823" t="s">
        <v>3782</v>
      </c>
      <c r="E1435" s="824" t="s">
        <v>2430</v>
      </c>
      <c r="F1435" s="822" t="s">
        <v>2408</v>
      </c>
      <c r="G1435" s="822" t="s">
        <v>2721</v>
      </c>
      <c r="H1435" s="822" t="s">
        <v>329</v>
      </c>
      <c r="I1435" s="822" t="s">
        <v>3719</v>
      </c>
      <c r="J1435" s="822" t="s">
        <v>3720</v>
      </c>
      <c r="K1435" s="822" t="s">
        <v>3721</v>
      </c>
      <c r="L1435" s="825">
        <v>62.47</v>
      </c>
      <c r="M1435" s="825">
        <v>62.47</v>
      </c>
      <c r="N1435" s="822">
        <v>1</v>
      </c>
      <c r="O1435" s="826">
        <v>0.5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7</v>
      </c>
      <c r="B1436" s="822" t="s">
        <v>2407</v>
      </c>
      <c r="C1436" s="822" t="s">
        <v>2413</v>
      </c>
      <c r="D1436" s="823" t="s">
        <v>3782</v>
      </c>
      <c r="E1436" s="824" t="s">
        <v>2430</v>
      </c>
      <c r="F1436" s="822" t="s">
        <v>2408</v>
      </c>
      <c r="G1436" s="822" t="s">
        <v>3088</v>
      </c>
      <c r="H1436" s="822" t="s">
        <v>329</v>
      </c>
      <c r="I1436" s="822" t="s">
        <v>3089</v>
      </c>
      <c r="J1436" s="822" t="s">
        <v>3090</v>
      </c>
      <c r="K1436" s="822" t="s">
        <v>3091</v>
      </c>
      <c r="L1436" s="825">
        <v>0</v>
      </c>
      <c r="M1436" s="825">
        <v>0</v>
      </c>
      <c r="N1436" s="822">
        <v>7</v>
      </c>
      <c r="O1436" s="826">
        <v>4</v>
      </c>
      <c r="P1436" s="825">
        <v>0</v>
      </c>
      <c r="Q1436" s="827"/>
      <c r="R1436" s="822">
        <v>3</v>
      </c>
      <c r="S1436" s="827">
        <v>0.42857142857142855</v>
      </c>
      <c r="T1436" s="826">
        <v>1</v>
      </c>
      <c r="U1436" s="828">
        <v>0.25</v>
      </c>
    </row>
    <row r="1437" spans="1:21" ht="14.45" customHeight="1" x14ac:dyDescent="0.2">
      <c r="A1437" s="821">
        <v>7</v>
      </c>
      <c r="B1437" s="822" t="s">
        <v>2407</v>
      </c>
      <c r="C1437" s="822" t="s">
        <v>2413</v>
      </c>
      <c r="D1437" s="823" t="s">
        <v>3782</v>
      </c>
      <c r="E1437" s="824" t="s">
        <v>2430</v>
      </c>
      <c r="F1437" s="822" t="s">
        <v>2408</v>
      </c>
      <c r="G1437" s="822" t="s">
        <v>2654</v>
      </c>
      <c r="H1437" s="822" t="s">
        <v>329</v>
      </c>
      <c r="I1437" s="822" t="s">
        <v>3722</v>
      </c>
      <c r="J1437" s="822" t="s">
        <v>3549</v>
      </c>
      <c r="K1437" s="822" t="s">
        <v>2832</v>
      </c>
      <c r="L1437" s="825">
        <v>79.64</v>
      </c>
      <c r="M1437" s="825">
        <v>159.28</v>
      </c>
      <c r="N1437" s="822">
        <v>2</v>
      </c>
      <c r="O1437" s="826">
        <v>1</v>
      </c>
      <c r="P1437" s="825">
        <v>159.28</v>
      </c>
      <c r="Q1437" s="827">
        <v>1</v>
      </c>
      <c r="R1437" s="822">
        <v>2</v>
      </c>
      <c r="S1437" s="827">
        <v>1</v>
      </c>
      <c r="T1437" s="826">
        <v>1</v>
      </c>
      <c r="U1437" s="828">
        <v>1</v>
      </c>
    </row>
    <row r="1438" spans="1:21" ht="14.45" customHeight="1" x14ac:dyDescent="0.2">
      <c r="A1438" s="821">
        <v>7</v>
      </c>
      <c r="B1438" s="822" t="s">
        <v>2407</v>
      </c>
      <c r="C1438" s="822" t="s">
        <v>2413</v>
      </c>
      <c r="D1438" s="823" t="s">
        <v>3782</v>
      </c>
      <c r="E1438" s="824" t="s">
        <v>2430</v>
      </c>
      <c r="F1438" s="822" t="s">
        <v>2408</v>
      </c>
      <c r="G1438" s="822" t="s">
        <v>3092</v>
      </c>
      <c r="H1438" s="822" t="s">
        <v>329</v>
      </c>
      <c r="I1438" s="822" t="s">
        <v>3093</v>
      </c>
      <c r="J1438" s="822" t="s">
        <v>3094</v>
      </c>
      <c r="K1438" s="822" t="s">
        <v>3095</v>
      </c>
      <c r="L1438" s="825">
        <v>552.64</v>
      </c>
      <c r="M1438" s="825">
        <v>3868.4799999999996</v>
      </c>
      <c r="N1438" s="822">
        <v>7</v>
      </c>
      <c r="O1438" s="826">
        <v>2</v>
      </c>
      <c r="P1438" s="825">
        <v>3868.4799999999996</v>
      </c>
      <c r="Q1438" s="827">
        <v>1</v>
      </c>
      <c r="R1438" s="822">
        <v>7</v>
      </c>
      <c r="S1438" s="827">
        <v>1</v>
      </c>
      <c r="T1438" s="826">
        <v>2</v>
      </c>
      <c r="U1438" s="828">
        <v>1</v>
      </c>
    </row>
    <row r="1439" spans="1:21" ht="14.45" customHeight="1" x14ac:dyDescent="0.2">
      <c r="A1439" s="821">
        <v>7</v>
      </c>
      <c r="B1439" s="822" t="s">
        <v>2407</v>
      </c>
      <c r="C1439" s="822" t="s">
        <v>2413</v>
      </c>
      <c r="D1439" s="823" t="s">
        <v>3782</v>
      </c>
      <c r="E1439" s="824" t="s">
        <v>2430</v>
      </c>
      <c r="F1439" s="822" t="s">
        <v>2408</v>
      </c>
      <c r="G1439" s="822" t="s">
        <v>3092</v>
      </c>
      <c r="H1439" s="822" t="s">
        <v>329</v>
      </c>
      <c r="I1439" s="822" t="s">
        <v>3096</v>
      </c>
      <c r="J1439" s="822" t="s">
        <v>3094</v>
      </c>
      <c r="K1439" s="822" t="s">
        <v>3097</v>
      </c>
      <c r="L1439" s="825">
        <v>1019.46</v>
      </c>
      <c r="M1439" s="825">
        <v>12233.52</v>
      </c>
      <c r="N1439" s="822">
        <v>12</v>
      </c>
      <c r="O1439" s="826">
        <v>4</v>
      </c>
      <c r="P1439" s="825">
        <v>12233.52</v>
      </c>
      <c r="Q1439" s="827">
        <v>1</v>
      </c>
      <c r="R1439" s="822">
        <v>12</v>
      </c>
      <c r="S1439" s="827">
        <v>1</v>
      </c>
      <c r="T1439" s="826">
        <v>4</v>
      </c>
      <c r="U1439" s="828">
        <v>1</v>
      </c>
    </row>
    <row r="1440" spans="1:21" ht="14.45" customHeight="1" x14ac:dyDescent="0.2">
      <c r="A1440" s="821">
        <v>7</v>
      </c>
      <c r="B1440" s="822" t="s">
        <v>2407</v>
      </c>
      <c r="C1440" s="822" t="s">
        <v>2413</v>
      </c>
      <c r="D1440" s="823" t="s">
        <v>3782</v>
      </c>
      <c r="E1440" s="824" t="s">
        <v>2430</v>
      </c>
      <c r="F1440" s="822" t="s">
        <v>2408</v>
      </c>
      <c r="G1440" s="822" t="s">
        <v>3092</v>
      </c>
      <c r="H1440" s="822" t="s">
        <v>329</v>
      </c>
      <c r="I1440" s="822" t="s">
        <v>3098</v>
      </c>
      <c r="J1440" s="822" t="s">
        <v>3094</v>
      </c>
      <c r="K1440" s="822" t="s">
        <v>3099</v>
      </c>
      <c r="L1440" s="825">
        <v>2038.93</v>
      </c>
      <c r="M1440" s="825">
        <v>12233.58</v>
      </c>
      <c r="N1440" s="822">
        <v>6</v>
      </c>
      <c r="O1440" s="826">
        <v>2</v>
      </c>
      <c r="P1440" s="825">
        <v>12233.58</v>
      </c>
      <c r="Q1440" s="827">
        <v>1</v>
      </c>
      <c r="R1440" s="822">
        <v>6</v>
      </c>
      <c r="S1440" s="827">
        <v>1</v>
      </c>
      <c r="T1440" s="826">
        <v>2</v>
      </c>
      <c r="U1440" s="828">
        <v>1</v>
      </c>
    </row>
    <row r="1441" spans="1:21" ht="14.45" customHeight="1" x14ac:dyDescent="0.2">
      <c r="A1441" s="821">
        <v>7</v>
      </c>
      <c r="B1441" s="822" t="s">
        <v>2407</v>
      </c>
      <c r="C1441" s="822" t="s">
        <v>2413</v>
      </c>
      <c r="D1441" s="823" t="s">
        <v>3782</v>
      </c>
      <c r="E1441" s="824" t="s">
        <v>2430</v>
      </c>
      <c r="F1441" s="822" t="s">
        <v>2408</v>
      </c>
      <c r="G1441" s="822" t="s">
        <v>3550</v>
      </c>
      <c r="H1441" s="822" t="s">
        <v>329</v>
      </c>
      <c r="I1441" s="822" t="s">
        <v>3551</v>
      </c>
      <c r="J1441" s="822" t="s">
        <v>3552</v>
      </c>
      <c r="K1441" s="822" t="s">
        <v>3553</v>
      </c>
      <c r="L1441" s="825">
        <v>0</v>
      </c>
      <c r="M1441" s="825">
        <v>0</v>
      </c>
      <c r="N1441" s="822">
        <v>1</v>
      </c>
      <c r="O1441" s="826">
        <v>0.5</v>
      </c>
      <c r="P1441" s="825"/>
      <c r="Q1441" s="827"/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7</v>
      </c>
      <c r="B1442" s="822" t="s">
        <v>2407</v>
      </c>
      <c r="C1442" s="822" t="s">
        <v>2413</v>
      </c>
      <c r="D1442" s="823" t="s">
        <v>3782</v>
      </c>
      <c r="E1442" s="824" t="s">
        <v>2430</v>
      </c>
      <c r="F1442" s="822" t="s">
        <v>2408</v>
      </c>
      <c r="G1442" s="822" t="s">
        <v>2582</v>
      </c>
      <c r="H1442" s="822" t="s">
        <v>329</v>
      </c>
      <c r="I1442" s="822" t="s">
        <v>3275</v>
      </c>
      <c r="J1442" s="822" t="s">
        <v>2584</v>
      </c>
      <c r="K1442" s="822" t="s">
        <v>3276</v>
      </c>
      <c r="L1442" s="825">
        <v>91.78</v>
      </c>
      <c r="M1442" s="825">
        <v>183.56</v>
      </c>
      <c r="N1442" s="822">
        <v>2</v>
      </c>
      <c r="O1442" s="826">
        <v>1</v>
      </c>
      <c r="P1442" s="825">
        <v>183.56</v>
      </c>
      <c r="Q1442" s="827">
        <v>1</v>
      </c>
      <c r="R1442" s="822">
        <v>2</v>
      </c>
      <c r="S1442" s="827">
        <v>1</v>
      </c>
      <c r="T1442" s="826">
        <v>1</v>
      </c>
      <c r="U1442" s="828">
        <v>1</v>
      </c>
    </row>
    <row r="1443" spans="1:21" ht="14.45" customHeight="1" x14ac:dyDescent="0.2">
      <c r="A1443" s="821">
        <v>7</v>
      </c>
      <c r="B1443" s="822" t="s">
        <v>2407</v>
      </c>
      <c r="C1443" s="822" t="s">
        <v>2413</v>
      </c>
      <c r="D1443" s="823" t="s">
        <v>3782</v>
      </c>
      <c r="E1443" s="824" t="s">
        <v>2430</v>
      </c>
      <c r="F1443" s="822" t="s">
        <v>2408</v>
      </c>
      <c r="G1443" s="822" t="s">
        <v>3102</v>
      </c>
      <c r="H1443" s="822" t="s">
        <v>329</v>
      </c>
      <c r="I1443" s="822" t="s">
        <v>3106</v>
      </c>
      <c r="J1443" s="822" t="s">
        <v>3107</v>
      </c>
      <c r="K1443" s="822" t="s">
        <v>3108</v>
      </c>
      <c r="L1443" s="825">
        <v>74.64</v>
      </c>
      <c r="M1443" s="825">
        <v>223.92000000000002</v>
      </c>
      <c r="N1443" s="822">
        <v>3</v>
      </c>
      <c r="O1443" s="826">
        <v>1.5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7</v>
      </c>
      <c r="B1444" s="822" t="s">
        <v>2407</v>
      </c>
      <c r="C1444" s="822" t="s">
        <v>2413</v>
      </c>
      <c r="D1444" s="823" t="s">
        <v>3782</v>
      </c>
      <c r="E1444" s="824" t="s">
        <v>2430</v>
      </c>
      <c r="F1444" s="822" t="s">
        <v>2408</v>
      </c>
      <c r="G1444" s="822" t="s">
        <v>3102</v>
      </c>
      <c r="H1444" s="822" t="s">
        <v>329</v>
      </c>
      <c r="I1444" s="822" t="s">
        <v>3723</v>
      </c>
      <c r="J1444" s="822" t="s">
        <v>3107</v>
      </c>
      <c r="K1444" s="822" t="s">
        <v>3724</v>
      </c>
      <c r="L1444" s="825">
        <v>82.31</v>
      </c>
      <c r="M1444" s="825">
        <v>740.79</v>
      </c>
      <c r="N1444" s="822">
        <v>9</v>
      </c>
      <c r="O1444" s="826">
        <v>1</v>
      </c>
      <c r="P1444" s="825">
        <v>740.79</v>
      </c>
      <c r="Q1444" s="827">
        <v>1</v>
      </c>
      <c r="R1444" s="822">
        <v>9</v>
      </c>
      <c r="S1444" s="827">
        <v>1</v>
      </c>
      <c r="T1444" s="826">
        <v>1</v>
      </c>
      <c r="U1444" s="828">
        <v>1</v>
      </c>
    </row>
    <row r="1445" spans="1:21" ht="14.45" customHeight="1" x14ac:dyDescent="0.2">
      <c r="A1445" s="821">
        <v>7</v>
      </c>
      <c r="B1445" s="822" t="s">
        <v>2407</v>
      </c>
      <c r="C1445" s="822" t="s">
        <v>2413</v>
      </c>
      <c r="D1445" s="823" t="s">
        <v>3782</v>
      </c>
      <c r="E1445" s="824" t="s">
        <v>2430</v>
      </c>
      <c r="F1445" s="822" t="s">
        <v>2408</v>
      </c>
      <c r="G1445" s="822" t="s">
        <v>3725</v>
      </c>
      <c r="H1445" s="822" t="s">
        <v>329</v>
      </c>
      <c r="I1445" s="822" t="s">
        <v>3726</v>
      </c>
      <c r="J1445" s="822" t="s">
        <v>3727</v>
      </c>
      <c r="K1445" s="822" t="s">
        <v>2729</v>
      </c>
      <c r="L1445" s="825">
        <v>46.99</v>
      </c>
      <c r="M1445" s="825">
        <v>187.96</v>
      </c>
      <c r="N1445" s="822">
        <v>4</v>
      </c>
      <c r="O1445" s="826">
        <v>0.5</v>
      </c>
      <c r="P1445" s="825">
        <v>187.96</v>
      </c>
      <c r="Q1445" s="827">
        <v>1</v>
      </c>
      <c r="R1445" s="822">
        <v>4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7</v>
      </c>
      <c r="B1446" s="822" t="s">
        <v>2407</v>
      </c>
      <c r="C1446" s="822" t="s">
        <v>2413</v>
      </c>
      <c r="D1446" s="823" t="s">
        <v>3782</v>
      </c>
      <c r="E1446" s="824" t="s">
        <v>2430</v>
      </c>
      <c r="F1446" s="822" t="s">
        <v>2408</v>
      </c>
      <c r="G1446" s="822" t="s">
        <v>3109</v>
      </c>
      <c r="H1446" s="822" t="s">
        <v>329</v>
      </c>
      <c r="I1446" s="822" t="s">
        <v>3110</v>
      </c>
      <c r="J1446" s="822" t="s">
        <v>1205</v>
      </c>
      <c r="K1446" s="822" t="s">
        <v>3111</v>
      </c>
      <c r="L1446" s="825">
        <v>24.37</v>
      </c>
      <c r="M1446" s="825">
        <v>97.48</v>
      </c>
      <c r="N1446" s="822">
        <v>4</v>
      </c>
      <c r="O1446" s="826">
        <v>1.5</v>
      </c>
      <c r="P1446" s="825">
        <v>97.48</v>
      </c>
      <c r="Q1446" s="827">
        <v>1</v>
      </c>
      <c r="R1446" s="822">
        <v>4</v>
      </c>
      <c r="S1446" s="827">
        <v>1</v>
      </c>
      <c r="T1446" s="826">
        <v>1.5</v>
      </c>
      <c r="U1446" s="828">
        <v>1</v>
      </c>
    </row>
    <row r="1447" spans="1:21" ht="14.45" customHeight="1" x14ac:dyDescent="0.2">
      <c r="A1447" s="821">
        <v>7</v>
      </c>
      <c r="B1447" s="822" t="s">
        <v>2407</v>
      </c>
      <c r="C1447" s="822" t="s">
        <v>2413</v>
      </c>
      <c r="D1447" s="823" t="s">
        <v>3782</v>
      </c>
      <c r="E1447" s="824" t="s">
        <v>2430</v>
      </c>
      <c r="F1447" s="822" t="s">
        <v>2408</v>
      </c>
      <c r="G1447" s="822" t="s">
        <v>3109</v>
      </c>
      <c r="H1447" s="822" t="s">
        <v>329</v>
      </c>
      <c r="I1447" s="822" t="s">
        <v>3281</v>
      </c>
      <c r="J1447" s="822" t="s">
        <v>1205</v>
      </c>
      <c r="K1447" s="822" t="s">
        <v>2945</v>
      </c>
      <c r="L1447" s="825">
        <v>38.590000000000003</v>
      </c>
      <c r="M1447" s="825">
        <v>231.54000000000002</v>
      </c>
      <c r="N1447" s="822">
        <v>6</v>
      </c>
      <c r="O1447" s="826">
        <v>2</v>
      </c>
      <c r="P1447" s="825">
        <v>231.54000000000002</v>
      </c>
      <c r="Q1447" s="827">
        <v>1</v>
      </c>
      <c r="R1447" s="822">
        <v>6</v>
      </c>
      <c r="S1447" s="827">
        <v>1</v>
      </c>
      <c r="T1447" s="826">
        <v>2</v>
      </c>
      <c r="U1447" s="828">
        <v>1</v>
      </c>
    </row>
    <row r="1448" spans="1:21" ht="14.45" customHeight="1" x14ac:dyDescent="0.2">
      <c r="A1448" s="821">
        <v>7</v>
      </c>
      <c r="B1448" s="822" t="s">
        <v>2407</v>
      </c>
      <c r="C1448" s="822" t="s">
        <v>2413</v>
      </c>
      <c r="D1448" s="823" t="s">
        <v>3782</v>
      </c>
      <c r="E1448" s="824" t="s">
        <v>2430</v>
      </c>
      <c r="F1448" s="822" t="s">
        <v>2408</v>
      </c>
      <c r="G1448" s="822" t="s">
        <v>3112</v>
      </c>
      <c r="H1448" s="822" t="s">
        <v>673</v>
      </c>
      <c r="I1448" s="822" t="s">
        <v>3728</v>
      </c>
      <c r="J1448" s="822" t="s">
        <v>3114</v>
      </c>
      <c r="K1448" s="822" t="s">
        <v>3729</v>
      </c>
      <c r="L1448" s="825">
        <v>115.27</v>
      </c>
      <c r="M1448" s="825">
        <v>230.54</v>
      </c>
      <c r="N1448" s="822">
        <v>2</v>
      </c>
      <c r="O1448" s="826">
        <v>1</v>
      </c>
      <c r="P1448" s="825">
        <v>230.54</v>
      </c>
      <c r="Q1448" s="827">
        <v>1</v>
      </c>
      <c r="R1448" s="822">
        <v>2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7</v>
      </c>
      <c r="B1449" s="822" t="s">
        <v>2407</v>
      </c>
      <c r="C1449" s="822" t="s">
        <v>2413</v>
      </c>
      <c r="D1449" s="823" t="s">
        <v>3782</v>
      </c>
      <c r="E1449" s="824" t="s">
        <v>2430</v>
      </c>
      <c r="F1449" s="822" t="s">
        <v>2408</v>
      </c>
      <c r="G1449" s="822" t="s">
        <v>2469</v>
      </c>
      <c r="H1449" s="822" t="s">
        <v>329</v>
      </c>
      <c r="I1449" s="822" t="s">
        <v>2470</v>
      </c>
      <c r="J1449" s="822" t="s">
        <v>2471</v>
      </c>
      <c r="K1449" s="822" t="s">
        <v>2472</v>
      </c>
      <c r="L1449" s="825">
        <v>176.32</v>
      </c>
      <c r="M1449" s="825">
        <v>176.32</v>
      </c>
      <c r="N1449" s="822">
        <v>1</v>
      </c>
      <c r="O1449" s="826">
        <v>1</v>
      </c>
      <c r="P1449" s="825">
        <v>176.32</v>
      </c>
      <c r="Q1449" s="827">
        <v>1</v>
      </c>
      <c r="R1449" s="822">
        <v>1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7</v>
      </c>
      <c r="B1450" s="822" t="s">
        <v>2407</v>
      </c>
      <c r="C1450" s="822" t="s">
        <v>2413</v>
      </c>
      <c r="D1450" s="823" t="s">
        <v>3782</v>
      </c>
      <c r="E1450" s="824" t="s">
        <v>2430</v>
      </c>
      <c r="F1450" s="822" t="s">
        <v>2408</v>
      </c>
      <c r="G1450" s="822" t="s">
        <v>3116</v>
      </c>
      <c r="H1450" s="822" t="s">
        <v>329</v>
      </c>
      <c r="I1450" s="822" t="s">
        <v>3117</v>
      </c>
      <c r="J1450" s="822" t="s">
        <v>3118</v>
      </c>
      <c r="K1450" s="822" t="s">
        <v>3119</v>
      </c>
      <c r="L1450" s="825">
        <v>1561.8</v>
      </c>
      <c r="M1450" s="825">
        <v>14056.2</v>
      </c>
      <c r="N1450" s="822">
        <v>9</v>
      </c>
      <c r="O1450" s="826">
        <v>1.5</v>
      </c>
      <c r="P1450" s="825">
        <v>14056.2</v>
      </c>
      <c r="Q1450" s="827">
        <v>1</v>
      </c>
      <c r="R1450" s="822">
        <v>9</v>
      </c>
      <c r="S1450" s="827">
        <v>1</v>
      </c>
      <c r="T1450" s="826">
        <v>1.5</v>
      </c>
      <c r="U1450" s="828">
        <v>1</v>
      </c>
    </row>
    <row r="1451" spans="1:21" ht="14.45" customHeight="1" x14ac:dyDescent="0.2">
      <c r="A1451" s="821">
        <v>7</v>
      </c>
      <c r="B1451" s="822" t="s">
        <v>2407</v>
      </c>
      <c r="C1451" s="822" t="s">
        <v>2413</v>
      </c>
      <c r="D1451" s="823" t="s">
        <v>3782</v>
      </c>
      <c r="E1451" s="824" t="s">
        <v>2430</v>
      </c>
      <c r="F1451" s="822" t="s">
        <v>2408</v>
      </c>
      <c r="G1451" s="822" t="s">
        <v>2503</v>
      </c>
      <c r="H1451" s="822" t="s">
        <v>329</v>
      </c>
      <c r="I1451" s="822" t="s">
        <v>2504</v>
      </c>
      <c r="J1451" s="822" t="s">
        <v>1295</v>
      </c>
      <c r="K1451" s="822" t="s">
        <v>2505</v>
      </c>
      <c r="L1451" s="825">
        <v>90.95</v>
      </c>
      <c r="M1451" s="825">
        <v>454.75</v>
      </c>
      <c r="N1451" s="822">
        <v>5</v>
      </c>
      <c r="O1451" s="826">
        <v>2</v>
      </c>
      <c r="P1451" s="825">
        <v>272.85000000000002</v>
      </c>
      <c r="Q1451" s="827">
        <v>0.60000000000000009</v>
      </c>
      <c r="R1451" s="822">
        <v>3</v>
      </c>
      <c r="S1451" s="827">
        <v>0.6</v>
      </c>
      <c r="T1451" s="826">
        <v>1</v>
      </c>
      <c r="U1451" s="828">
        <v>0.5</v>
      </c>
    </row>
    <row r="1452" spans="1:21" ht="14.45" customHeight="1" x14ac:dyDescent="0.2">
      <c r="A1452" s="821">
        <v>7</v>
      </c>
      <c r="B1452" s="822" t="s">
        <v>2407</v>
      </c>
      <c r="C1452" s="822" t="s">
        <v>2413</v>
      </c>
      <c r="D1452" s="823" t="s">
        <v>3782</v>
      </c>
      <c r="E1452" s="824" t="s">
        <v>2430</v>
      </c>
      <c r="F1452" s="822" t="s">
        <v>2408</v>
      </c>
      <c r="G1452" s="822" t="s">
        <v>2604</v>
      </c>
      <c r="H1452" s="822" t="s">
        <v>673</v>
      </c>
      <c r="I1452" s="822" t="s">
        <v>2309</v>
      </c>
      <c r="J1452" s="822" t="s">
        <v>2310</v>
      </c>
      <c r="K1452" s="822" t="s">
        <v>2311</v>
      </c>
      <c r="L1452" s="825">
        <v>70.48</v>
      </c>
      <c r="M1452" s="825">
        <v>422.88</v>
      </c>
      <c r="N1452" s="822">
        <v>6</v>
      </c>
      <c r="O1452" s="826">
        <v>1.5</v>
      </c>
      <c r="P1452" s="825">
        <v>422.88</v>
      </c>
      <c r="Q1452" s="827">
        <v>1</v>
      </c>
      <c r="R1452" s="822">
        <v>6</v>
      </c>
      <c r="S1452" s="827">
        <v>1</v>
      </c>
      <c r="T1452" s="826">
        <v>1.5</v>
      </c>
      <c r="U1452" s="828">
        <v>1</v>
      </c>
    </row>
    <row r="1453" spans="1:21" ht="14.45" customHeight="1" x14ac:dyDescent="0.2">
      <c r="A1453" s="821">
        <v>7</v>
      </c>
      <c r="B1453" s="822" t="s">
        <v>2407</v>
      </c>
      <c r="C1453" s="822" t="s">
        <v>2413</v>
      </c>
      <c r="D1453" s="823" t="s">
        <v>3782</v>
      </c>
      <c r="E1453" s="824" t="s">
        <v>2430</v>
      </c>
      <c r="F1453" s="822" t="s">
        <v>2408</v>
      </c>
      <c r="G1453" s="822" t="s">
        <v>2604</v>
      </c>
      <c r="H1453" s="822" t="s">
        <v>673</v>
      </c>
      <c r="I1453" s="822" t="s">
        <v>2605</v>
      </c>
      <c r="J1453" s="822" t="s">
        <v>2310</v>
      </c>
      <c r="K1453" s="822" t="s">
        <v>2606</v>
      </c>
      <c r="L1453" s="825">
        <v>140.96</v>
      </c>
      <c r="M1453" s="825">
        <v>563.84</v>
      </c>
      <c r="N1453" s="822">
        <v>4</v>
      </c>
      <c r="O1453" s="826">
        <v>3</v>
      </c>
      <c r="P1453" s="825">
        <v>140.96</v>
      </c>
      <c r="Q1453" s="827">
        <v>0.25</v>
      </c>
      <c r="R1453" s="822">
        <v>1</v>
      </c>
      <c r="S1453" s="827">
        <v>0.25</v>
      </c>
      <c r="T1453" s="826">
        <v>1</v>
      </c>
      <c r="U1453" s="828">
        <v>0.33333333333333331</v>
      </c>
    </row>
    <row r="1454" spans="1:21" ht="14.45" customHeight="1" x14ac:dyDescent="0.2">
      <c r="A1454" s="821">
        <v>7</v>
      </c>
      <c r="B1454" s="822" t="s">
        <v>2407</v>
      </c>
      <c r="C1454" s="822" t="s">
        <v>2413</v>
      </c>
      <c r="D1454" s="823" t="s">
        <v>3782</v>
      </c>
      <c r="E1454" s="824" t="s">
        <v>2430</v>
      </c>
      <c r="F1454" s="822" t="s">
        <v>2408</v>
      </c>
      <c r="G1454" s="822" t="s">
        <v>3120</v>
      </c>
      <c r="H1454" s="822" t="s">
        <v>329</v>
      </c>
      <c r="I1454" s="822" t="s">
        <v>3452</v>
      </c>
      <c r="J1454" s="822" t="s">
        <v>3122</v>
      </c>
      <c r="K1454" s="822" t="s">
        <v>3123</v>
      </c>
      <c r="L1454" s="825">
        <v>27.49</v>
      </c>
      <c r="M1454" s="825">
        <v>54.98</v>
      </c>
      <c r="N1454" s="822">
        <v>2</v>
      </c>
      <c r="O1454" s="826">
        <v>0.5</v>
      </c>
      <c r="P1454" s="825"/>
      <c r="Q1454" s="827">
        <v>0</v>
      </c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7</v>
      </c>
      <c r="B1455" s="822" t="s">
        <v>2407</v>
      </c>
      <c r="C1455" s="822" t="s">
        <v>2413</v>
      </c>
      <c r="D1455" s="823" t="s">
        <v>3782</v>
      </c>
      <c r="E1455" s="824" t="s">
        <v>2430</v>
      </c>
      <c r="F1455" s="822" t="s">
        <v>2408</v>
      </c>
      <c r="G1455" s="822" t="s">
        <v>2607</v>
      </c>
      <c r="H1455" s="822" t="s">
        <v>673</v>
      </c>
      <c r="I1455" s="822" t="s">
        <v>2608</v>
      </c>
      <c r="J1455" s="822" t="s">
        <v>2609</v>
      </c>
      <c r="K1455" s="822" t="s">
        <v>2610</v>
      </c>
      <c r="L1455" s="825">
        <v>141.25</v>
      </c>
      <c r="M1455" s="825">
        <v>141.25</v>
      </c>
      <c r="N1455" s="822">
        <v>1</v>
      </c>
      <c r="O1455" s="826">
        <v>1</v>
      </c>
      <c r="P1455" s="825">
        <v>141.25</v>
      </c>
      <c r="Q1455" s="827">
        <v>1</v>
      </c>
      <c r="R1455" s="822">
        <v>1</v>
      </c>
      <c r="S1455" s="827">
        <v>1</v>
      </c>
      <c r="T1455" s="826">
        <v>1</v>
      </c>
      <c r="U1455" s="828">
        <v>1</v>
      </c>
    </row>
    <row r="1456" spans="1:21" ht="14.45" customHeight="1" x14ac:dyDescent="0.2">
      <c r="A1456" s="821">
        <v>7</v>
      </c>
      <c r="B1456" s="822" t="s">
        <v>2407</v>
      </c>
      <c r="C1456" s="822" t="s">
        <v>2413</v>
      </c>
      <c r="D1456" s="823" t="s">
        <v>3782</v>
      </c>
      <c r="E1456" s="824" t="s">
        <v>2430</v>
      </c>
      <c r="F1456" s="822" t="s">
        <v>2408</v>
      </c>
      <c r="G1456" s="822" t="s">
        <v>3127</v>
      </c>
      <c r="H1456" s="822" t="s">
        <v>329</v>
      </c>
      <c r="I1456" s="822" t="s">
        <v>3128</v>
      </c>
      <c r="J1456" s="822" t="s">
        <v>3129</v>
      </c>
      <c r="K1456" s="822" t="s">
        <v>780</v>
      </c>
      <c r="L1456" s="825">
        <v>208.18</v>
      </c>
      <c r="M1456" s="825">
        <v>2498.16</v>
      </c>
      <c r="N1456" s="822">
        <v>12</v>
      </c>
      <c r="O1456" s="826">
        <v>4</v>
      </c>
      <c r="P1456" s="825">
        <v>2498.16</v>
      </c>
      <c r="Q1456" s="827">
        <v>1</v>
      </c>
      <c r="R1456" s="822">
        <v>12</v>
      </c>
      <c r="S1456" s="827">
        <v>1</v>
      </c>
      <c r="T1456" s="826">
        <v>4</v>
      </c>
      <c r="U1456" s="828">
        <v>1</v>
      </c>
    </row>
    <row r="1457" spans="1:21" ht="14.45" customHeight="1" x14ac:dyDescent="0.2">
      <c r="A1457" s="821">
        <v>7</v>
      </c>
      <c r="B1457" s="822" t="s">
        <v>2407</v>
      </c>
      <c r="C1457" s="822" t="s">
        <v>2413</v>
      </c>
      <c r="D1457" s="823" t="s">
        <v>3782</v>
      </c>
      <c r="E1457" s="824" t="s">
        <v>2430</v>
      </c>
      <c r="F1457" s="822" t="s">
        <v>2408</v>
      </c>
      <c r="G1457" s="822" t="s">
        <v>3127</v>
      </c>
      <c r="H1457" s="822" t="s">
        <v>329</v>
      </c>
      <c r="I1457" s="822" t="s">
        <v>3361</v>
      </c>
      <c r="J1457" s="822" t="s">
        <v>3129</v>
      </c>
      <c r="K1457" s="822" t="s">
        <v>1583</v>
      </c>
      <c r="L1457" s="825">
        <v>383.18</v>
      </c>
      <c r="M1457" s="825">
        <v>1915.9</v>
      </c>
      <c r="N1457" s="822">
        <v>5</v>
      </c>
      <c r="O1457" s="826">
        <v>1</v>
      </c>
      <c r="P1457" s="825">
        <v>1915.9</v>
      </c>
      <c r="Q1457" s="827">
        <v>1</v>
      </c>
      <c r="R1457" s="822">
        <v>5</v>
      </c>
      <c r="S1457" s="827">
        <v>1</v>
      </c>
      <c r="T1457" s="826">
        <v>1</v>
      </c>
      <c r="U1457" s="828">
        <v>1</v>
      </c>
    </row>
    <row r="1458" spans="1:21" ht="14.45" customHeight="1" x14ac:dyDescent="0.2">
      <c r="A1458" s="821">
        <v>7</v>
      </c>
      <c r="B1458" s="822" t="s">
        <v>2407</v>
      </c>
      <c r="C1458" s="822" t="s">
        <v>2413</v>
      </c>
      <c r="D1458" s="823" t="s">
        <v>3782</v>
      </c>
      <c r="E1458" s="824" t="s">
        <v>2430</v>
      </c>
      <c r="F1458" s="822" t="s">
        <v>2408</v>
      </c>
      <c r="G1458" s="822" t="s">
        <v>3127</v>
      </c>
      <c r="H1458" s="822" t="s">
        <v>329</v>
      </c>
      <c r="I1458" s="822" t="s">
        <v>3339</v>
      </c>
      <c r="J1458" s="822" t="s">
        <v>3337</v>
      </c>
      <c r="K1458" s="822" t="s">
        <v>3340</v>
      </c>
      <c r="L1458" s="825">
        <v>233.95</v>
      </c>
      <c r="M1458" s="825">
        <v>2339.4999999999995</v>
      </c>
      <c r="N1458" s="822">
        <v>10</v>
      </c>
      <c r="O1458" s="826">
        <v>2</v>
      </c>
      <c r="P1458" s="825">
        <v>2339.4999999999995</v>
      </c>
      <c r="Q1458" s="827">
        <v>1</v>
      </c>
      <c r="R1458" s="822">
        <v>10</v>
      </c>
      <c r="S1458" s="827">
        <v>1</v>
      </c>
      <c r="T1458" s="826">
        <v>2</v>
      </c>
      <c r="U1458" s="828">
        <v>1</v>
      </c>
    </row>
    <row r="1459" spans="1:21" ht="14.45" customHeight="1" x14ac:dyDescent="0.2">
      <c r="A1459" s="821">
        <v>7</v>
      </c>
      <c r="B1459" s="822" t="s">
        <v>2407</v>
      </c>
      <c r="C1459" s="822" t="s">
        <v>2413</v>
      </c>
      <c r="D1459" s="823" t="s">
        <v>3782</v>
      </c>
      <c r="E1459" s="824" t="s">
        <v>2430</v>
      </c>
      <c r="F1459" s="822" t="s">
        <v>2408</v>
      </c>
      <c r="G1459" s="822" t="s">
        <v>3130</v>
      </c>
      <c r="H1459" s="822" t="s">
        <v>329</v>
      </c>
      <c r="I1459" s="822" t="s">
        <v>3131</v>
      </c>
      <c r="J1459" s="822" t="s">
        <v>904</v>
      </c>
      <c r="K1459" s="822" t="s">
        <v>3132</v>
      </c>
      <c r="L1459" s="825">
        <v>134.47999999999999</v>
      </c>
      <c r="M1459" s="825">
        <v>1075.8399999999999</v>
      </c>
      <c r="N1459" s="822">
        <v>8</v>
      </c>
      <c r="O1459" s="826">
        <v>5</v>
      </c>
      <c r="P1459" s="825">
        <v>134.47999999999999</v>
      </c>
      <c r="Q1459" s="827">
        <v>0.125</v>
      </c>
      <c r="R1459" s="822">
        <v>1</v>
      </c>
      <c r="S1459" s="827">
        <v>0.125</v>
      </c>
      <c r="T1459" s="826">
        <v>1</v>
      </c>
      <c r="U1459" s="828">
        <v>0.2</v>
      </c>
    </row>
    <row r="1460" spans="1:21" ht="14.45" customHeight="1" x14ac:dyDescent="0.2">
      <c r="A1460" s="821">
        <v>7</v>
      </c>
      <c r="B1460" s="822" t="s">
        <v>2407</v>
      </c>
      <c r="C1460" s="822" t="s">
        <v>2413</v>
      </c>
      <c r="D1460" s="823" t="s">
        <v>3782</v>
      </c>
      <c r="E1460" s="824" t="s">
        <v>2430</v>
      </c>
      <c r="F1460" s="822" t="s">
        <v>2408</v>
      </c>
      <c r="G1460" s="822" t="s">
        <v>3130</v>
      </c>
      <c r="H1460" s="822" t="s">
        <v>329</v>
      </c>
      <c r="I1460" s="822" t="s">
        <v>3131</v>
      </c>
      <c r="J1460" s="822" t="s">
        <v>904</v>
      </c>
      <c r="K1460" s="822" t="s">
        <v>3132</v>
      </c>
      <c r="L1460" s="825">
        <v>88.07</v>
      </c>
      <c r="M1460" s="825">
        <v>968.77</v>
      </c>
      <c r="N1460" s="822">
        <v>11</v>
      </c>
      <c r="O1460" s="826">
        <v>3</v>
      </c>
      <c r="P1460" s="825">
        <v>528.41999999999996</v>
      </c>
      <c r="Q1460" s="827">
        <v>0.54545454545454541</v>
      </c>
      <c r="R1460" s="822">
        <v>6</v>
      </c>
      <c r="S1460" s="827">
        <v>0.54545454545454541</v>
      </c>
      <c r="T1460" s="826">
        <v>1.5</v>
      </c>
      <c r="U1460" s="828">
        <v>0.5</v>
      </c>
    </row>
    <row r="1461" spans="1:21" ht="14.45" customHeight="1" x14ac:dyDescent="0.2">
      <c r="A1461" s="821">
        <v>7</v>
      </c>
      <c r="B1461" s="822" t="s">
        <v>2407</v>
      </c>
      <c r="C1461" s="822" t="s">
        <v>2413</v>
      </c>
      <c r="D1461" s="823" t="s">
        <v>3782</v>
      </c>
      <c r="E1461" s="824" t="s">
        <v>2430</v>
      </c>
      <c r="F1461" s="822" t="s">
        <v>2408</v>
      </c>
      <c r="G1461" s="822" t="s">
        <v>3282</v>
      </c>
      <c r="H1461" s="822" t="s">
        <v>329</v>
      </c>
      <c r="I1461" s="822" t="s">
        <v>3283</v>
      </c>
      <c r="J1461" s="822" t="s">
        <v>3284</v>
      </c>
      <c r="K1461" s="822" t="s">
        <v>3285</v>
      </c>
      <c r="L1461" s="825">
        <v>113.93</v>
      </c>
      <c r="M1461" s="825">
        <v>341.79</v>
      </c>
      <c r="N1461" s="822">
        <v>3</v>
      </c>
      <c r="O1461" s="826">
        <v>3</v>
      </c>
      <c r="P1461" s="825">
        <v>341.79</v>
      </c>
      <c r="Q1461" s="827">
        <v>1</v>
      </c>
      <c r="R1461" s="822">
        <v>3</v>
      </c>
      <c r="S1461" s="827">
        <v>1</v>
      </c>
      <c r="T1461" s="826">
        <v>3</v>
      </c>
      <c r="U1461" s="828">
        <v>1</v>
      </c>
    </row>
    <row r="1462" spans="1:21" ht="14.45" customHeight="1" x14ac:dyDescent="0.2">
      <c r="A1462" s="821">
        <v>7</v>
      </c>
      <c r="B1462" s="822" t="s">
        <v>2407</v>
      </c>
      <c r="C1462" s="822" t="s">
        <v>2413</v>
      </c>
      <c r="D1462" s="823" t="s">
        <v>3782</v>
      </c>
      <c r="E1462" s="824" t="s">
        <v>2430</v>
      </c>
      <c r="F1462" s="822" t="s">
        <v>2408</v>
      </c>
      <c r="G1462" s="822" t="s">
        <v>2506</v>
      </c>
      <c r="H1462" s="822" t="s">
        <v>329</v>
      </c>
      <c r="I1462" s="822" t="s">
        <v>2752</v>
      </c>
      <c r="J1462" s="822" t="s">
        <v>2753</v>
      </c>
      <c r="K1462" s="822" t="s">
        <v>803</v>
      </c>
      <c r="L1462" s="825">
        <v>35.25</v>
      </c>
      <c r="M1462" s="825">
        <v>35.25</v>
      </c>
      <c r="N1462" s="822">
        <v>1</v>
      </c>
      <c r="O1462" s="826">
        <v>0.5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7</v>
      </c>
      <c r="B1463" s="822" t="s">
        <v>2407</v>
      </c>
      <c r="C1463" s="822" t="s">
        <v>2413</v>
      </c>
      <c r="D1463" s="823" t="s">
        <v>3782</v>
      </c>
      <c r="E1463" s="824" t="s">
        <v>2430</v>
      </c>
      <c r="F1463" s="822" t="s">
        <v>2408</v>
      </c>
      <c r="G1463" s="822" t="s">
        <v>2506</v>
      </c>
      <c r="H1463" s="822" t="s">
        <v>329</v>
      </c>
      <c r="I1463" s="822" t="s">
        <v>2507</v>
      </c>
      <c r="J1463" s="822" t="s">
        <v>1123</v>
      </c>
      <c r="K1463" s="822" t="s">
        <v>2508</v>
      </c>
      <c r="L1463" s="825">
        <v>35.25</v>
      </c>
      <c r="M1463" s="825">
        <v>35.25</v>
      </c>
      <c r="N1463" s="822">
        <v>1</v>
      </c>
      <c r="O1463" s="826">
        <v>0.5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7</v>
      </c>
      <c r="B1464" s="822" t="s">
        <v>2407</v>
      </c>
      <c r="C1464" s="822" t="s">
        <v>2413</v>
      </c>
      <c r="D1464" s="823" t="s">
        <v>3782</v>
      </c>
      <c r="E1464" s="824" t="s">
        <v>2430</v>
      </c>
      <c r="F1464" s="822" t="s">
        <v>2408</v>
      </c>
      <c r="G1464" s="822" t="s">
        <v>2611</v>
      </c>
      <c r="H1464" s="822" t="s">
        <v>329</v>
      </c>
      <c r="I1464" s="822" t="s">
        <v>2612</v>
      </c>
      <c r="J1464" s="822" t="s">
        <v>978</v>
      </c>
      <c r="K1464" s="822" t="s">
        <v>2613</v>
      </c>
      <c r="L1464" s="825">
        <v>185.26</v>
      </c>
      <c r="M1464" s="825">
        <v>185.26</v>
      </c>
      <c r="N1464" s="822">
        <v>1</v>
      </c>
      <c r="O1464" s="826">
        <v>1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7</v>
      </c>
      <c r="B1465" s="822" t="s">
        <v>2407</v>
      </c>
      <c r="C1465" s="822" t="s">
        <v>2413</v>
      </c>
      <c r="D1465" s="823" t="s">
        <v>3782</v>
      </c>
      <c r="E1465" s="824" t="s">
        <v>2430</v>
      </c>
      <c r="F1465" s="822" t="s">
        <v>2408</v>
      </c>
      <c r="G1465" s="822" t="s">
        <v>2611</v>
      </c>
      <c r="H1465" s="822" t="s">
        <v>329</v>
      </c>
      <c r="I1465" s="822" t="s">
        <v>2612</v>
      </c>
      <c r="J1465" s="822" t="s">
        <v>978</v>
      </c>
      <c r="K1465" s="822" t="s">
        <v>2613</v>
      </c>
      <c r="L1465" s="825">
        <v>87.98</v>
      </c>
      <c r="M1465" s="825">
        <v>87.98</v>
      </c>
      <c r="N1465" s="822">
        <v>1</v>
      </c>
      <c r="O1465" s="826">
        <v>0.5</v>
      </c>
      <c r="P1465" s="825">
        <v>87.98</v>
      </c>
      <c r="Q1465" s="827">
        <v>1</v>
      </c>
      <c r="R1465" s="822">
        <v>1</v>
      </c>
      <c r="S1465" s="827">
        <v>1</v>
      </c>
      <c r="T1465" s="826">
        <v>0.5</v>
      </c>
      <c r="U1465" s="828">
        <v>1</v>
      </c>
    </row>
    <row r="1466" spans="1:21" ht="14.45" customHeight="1" x14ac:dyDescent="0.2">
      <c r="A1466" s="821">
        <v>7</v>
      </c>
      <c r="B1466" s="822" t="s">
        <v>2407</v>
      </c>
      <c r="C1466" s="822" t="s">
        <v>2413</v>
      </c>
      <c r="D1466" s="823" t="s">
        <v>3782</v>
      </c>
      <c r="E1466" s="824" t="s">
        <v>2430</v>
      </c>
      <c r="F1466" s="822" t="s">
        <v>2408</v>
      </c>
      <c r="G1466" s="822" t="s">
        <v>2611</v>
      </c>
      <c r="H1466" s="822" t="s">
        <v>329</v>
      </c>
      <c r="I1466" s="822" t="s">
        <v>3453</v>
      </c>
      <c r="J1466" s="822" t="s">
        <v>3009</v>
      </c>
      <c r="K1466" s="822" t="s">
        <v>2890</v>
      </c>
      <c r="L1466" s="825">
        <v>205.84</v>
      </c>
      <c r="M1466" s="825">
        <v>205.84</v>
      </c>
      <c r="N1466" s="822">
        <v>1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7</v>
      </c>
      <c r="B1467" s="822" t="s">
        <v>2407</v>
      </c>
      <c r="C1467" s="822" t="s">
        <v>2413</v>
      </c>
      <c r="D1467" s="823" t="s">
        <v>3782</v>
      </c>
      <c r="E1467" s="824" t="s">
        <v>2430</v>
      </c>
      <c r="F1467" s="822" t="s">
        <v>2408</v>
      </c>
      <c r="G1467" s="822" t="s">
        <v>3730</v>
      </c>
      <c r="H1467" s="822" t="s">
        <v>329</v>
      </c>
      <c r="I1467" s="822" t="s">
        <v>3731</v>
      </c>
      <c r="J1467" s="822" t="s">
        <v>3732</v>
      </c>
      <c r="K1467" s="822" t="s">
        <v>3733</v>
      </c>
      <c r="L1467" s="825">
        <v>453.18</v>
      </c>
      <c r="M1467" s="825">
        <v>1359.54</v>
      </c>
      <c r="N1467" s="822">
        <v>3</v>
      </c>
      <c r="O1467" s="826">
        <v>0.5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7</v>
      </c>
      <c r="B1468" s="822" t="s">
        <v>2407</v>
      </c>
      <c r="C1468" s="822" t="s">
        <v>2413</v>
      </c>
      <c r="D1468" s="823" t="s">
        <v>3782</v>
      </c>
      <c r="E1468" s="824" t="s">
        <v>2430</v>
      </c>
      <c r="F1468" s="822" t="s">
        <v>2408</v>
      </c>
      <c r="G1468" s="822" t="s">
        <v>3137</v>
      </c>
      <c r="H1468" s="822" t="s">
        <v>329</v>
      </c>
      <c r="I1468" s="822" t="s">
        <v>3138</v>
      </c>
      <c r="J1468" s="822" t="s">
        <v>3139</v>
      </c>
      <c r="K1468" s="822" t="s">
        <v>3140</v>
      </c>
      <c r="L1468" s="825">
        <v>2038.93</v>
      </c>
      <c r="M1468" s="825">
        <v>10194.65</v>
      </c>
      <c r="N1468" s="822">
        <v>5</v>
      </c>
      <c r="O1468" s="826">
        <v>1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7</v>
      </c>
      <c r="B1469" s="822" t="s">
        <v>2407</v>
      </c>
      <c r="C1469" s="822" t="s">
        <v>2413</v>
      </c>
      <c r="D1469" s="823" t="s">
        <v>3782</v>
      </c>
      <c r="E1469" s="824" t="s">
        <v>2430</v>
      </c>
      <c r="F1469" s="822" t="s">
        <v>2408</v>
      </c>
      <c r="G1469" s="822" t="s">
        <v>3137</v>
      </c>
      <c r="H1469" s="822" t="s">
        <v>329</v>
      </c>
      <c r="I1469" s="822" t="s">
        <v>3143</v>
      </c>
      <c r="J1469" s="822" t="s">
        <v>3139</v>
      </c>
      <c r="K1469" s="822" t="s">
        <v>3144</v>
      </c>
      <c r="L1469" s="825">
        <v>355.79</v>
      </c>
      <c r="M1469" s="825">
        <v>711.58</v>
      </c>
      <c r="N1469" s="822">
        <v>2</v>
      </c>
      <c r="O1469" s="826">
        <v>1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7</v>
      </c>
      <c r="B1470" s="822" t="s">
        <v>2407</v>
      </c>
      <c r="C1470" s="822" t="s">
        <v>2413</v>
      </c>
      <c r="D1470" s="823" t="s">
        <v>3782</v>
      </c>
      <c r="E1470" s="824" t="s">
        <v>2430</v>
      </c>
      <c r="F1470" s="822" t="s">
        <v>2408</v>
      </c>
      <c r="G1470" s="822" t="s">
        <v>3137</v>
      </c>
      <c r="H1470" s="822" t="s">
        <v>329</v>
      </c>
      <c r="I1470" s="822" t="s">
        <v>3145</v>
      </c>
      <c r="J1470" s="822" t="s">
        <v>3139</v>
      </c>
      <c r="K1470" s="822" t="s">
        <v>3146</v>
      </c>
      <c r="L1470" s="825">
        <v>1019.46</v>
      </c>
      <c r="M1470" s="825">
        <v>8155.68</v>
      </c>
      <c r="N1470" s="822">
        <v>8</v>
      </c>
      <c r="O1470" s="826">
        <v>2</v>
      </c>
      <c r="P1470" s="825">
        <v>5097.3</v>
      </c>
      <c r="Q1470" s="827">
        <v>0.625</v>
      </c>
      <c r="R1470" s="822">
        <v>5</v>
      </c>
      <c r="S1470" s="827">
        <v>0.625</v>
      </c>
      <c r="T1470" s="826">
        <v>1</v>
      </c>
      <c r="U1470" s="828">
        <v>0.5</v>
      </c>
    </row>
    <row r="1471" spans="1:21" ht="14.45" customHeight="1" x14ac:dyDescent="0.2">
      <c r="A1471" s="821">
        <v>7</v>
      </c>
      <c r="B1471" s="822" t="s">
        <v>2407</v>
      </c>
      <c r="C1471" s="822" t="s">
        <v>2413</v>
      </c>
      <c r="D1471" s="823" t="s">
        <v>3782</v>
      </c>
      <c r="E1471" s="824" t="s">
        <v>2430</v>
      </c>
      <c r="F1471" s="822" t="s">
        <v>2408</v>
      </c>
      <c r="G1471" s="822" t="s">
        <v>3137</v>
      </c>
      <c r="H1471" s="822" t="s">
        <v>673</v>
      </c>
      <c r="I1471" s="822" t="s">
        <v>3147</v>
      </c>
      <c r="J1471" s="822" t="s">
        <v>3148</v>
      </c>
      <c r="K1471" s="822" t="s">
        <v>3140</v>
      </c>
      <c r="L1471" s="825">
        <v>2038.93</v>
      </c>
      <c r="M1471" s="825">
        <v>40778.6</v>
      </c>
      <c r="N1471" s="822">
        <v>20</v>
      </c>
      <c r="O1471" s="826">
        <v>5</v>
      </c>
      <c r="P1471" s="825">
        <v>38739.67</v>
      </c>
      <c r="Q1471" s="827">
        <v>0.95</v>
      </c>
      <c r="R1471" s="822">
        <v>19</v>
      </c>
      <c r="S1471" s="827">
        <v>0.95</v>
      </c>
      <c r="T1471" s="826">
        <v>4</v>
      </c>
      <c r="U1471" s="828">
        <v>0.8</v>
      </c>
    </row>
    <row r="1472" spans="1:21" ht="14.45" customHeight="1" x14ac:dyDescent="0.2">
      <c r="A1472" s="821">
        <v>7</v>
      </c>
      <c r="B1472" s="822" t="s">
        <v>2407</v>
      </c>
      <c r="C1472" s="822" t="s">
        <v>2413</v>
      </c>
      <c r="D1472" s="823" t="s">
        <v>3782</v>
      </c>
      <c r="E1472" s="824" t="s">
        <v>2430</v>
      </c>
      <c r="F1472" s="822" t="s">
        <v>2408</v>
      </c>
      <c r="G1472" s="822" t="s">
        <v>3137</v>
      </c>
      <c r="H1472" s="822" t="s">
        <v>673</v>
      </c>
      <c r="I1472" s="822" t="s">
        <v>3149</v>
      </c>
      <c r="J1472" s="822" t="s">
        <v>3148</v>
      </c>
      <c r="K1472" s="822" t="s">
        <v>3144</v>
      </c>
      <c r="L1472" s="825">
        <v>355.79</v>
      </c>
      <c r="M1472" s="825">
        <v>5336.85</v>
      </c>
      <c r="N1472" s="822">
        <v>15</v>
      </c>
      <c r="O1472" s="826">
        <v>6</v>
      </c>
      <c r="P1472" s="825">
        <v>5336.85</v>
      </c>
      <c r="Q1472" s="827">
        <v>1</v>
      </c>
      <c r="R1472" s="822">
        <v>15</v>
      </c>
      <c r="S1472" s="827">
        <v>1</v>
      </c>
      <c r="T1472" s="826">
        <v>6</v>
      </c>
      <c r="U1472" s="828">
        <v>1</v>
      </c>
    </row>
    <row r="1473" spans="1:21" ht="14.45" customHeight="1" x14ac:dyDescent="0.2">
      <c r="A1473" s="821">
        <v>7</v>
      </c>
      <c r="B1473" s="822" t="s">
        <v>2407</v>
      </c>
      <c r="C1473" s="822" t="s">
        <v>2413</v>
      </c>
      <c r="D1473" s="823" t="s">
        <v>3782</v>
      </c>
      <c r="E1473" s="824" t="s">
        <v>2430</v>
      </c>
      <c r="F1473" s="822" t="s">
        <v>2408</v>
      </c>
      <c r="G1473" s="822" t="s">
        <v>3137</v>
      </c>
      <c r="H1473" s="822" t="s">
        <v>673</v>
      </c>
      <c r="I1473" s="822" t="s">
        <v>3150</v>
      </c>
      <c r="J1473" s="822" t="s">
        <v>3148</v>
      </c>
      <c r="K1473" s="822" t="s">
        <v>3142</v>
      </c>
      <c r="L1473" s="825">
        <v>552.64</v>
      </c>
      <c r="M1473" s="825">
        <v>19895.04</v>
      </c>
      <c r="N1473" s="822">
        <v>36</v>
      </c>
      <c r="O1473" s="826">
        <v>12</v>
      </c>
      <c r="P1473" s="825">
        <v>18237.12</v>
      </c>
      <c r="Q1473" s="827">
        <v>0.91666666666666663</v>
      </c>
      <c r="R1473" s="822">
        <v>33</v>
      </c>
      <c r="S1473" s="827">
        <v>0.91666666666666663</v>
      </c>
      <c r="T1473" s="826">
        <v>11</v>
      </c>
      <c r="U1473" s="828">
        <v>0.91666666666666663</v>
      </c>
    </row>
    <row r="1474" spans="1:21" ht="14.45" customHeight="1" x14ac:dyDescent="0.2">
      <c r="A1474" s="821">
        <v>7</v>
      </c>
      <c r="B1474" s="822" t="s">
        <v>2407</v>
      </c>
      <c r="C1474" s="822" t="s">
        <v>2413</v>
      </c>
      <c r="D1474" s="823" t="s">
        <v>3782</v>
      </c>
      <c r="E1474" s="824" t="s">
        <v>2430</v>
      </c>
      <c r="F1474" s="822" t="s">
        <v>2408</v>
      </c>
      <c r="G1474" s="822" t="s">
        <v>3137</v>
      </c>
      <c r="H1474" s="822" t="s">
        <v>673</v>
      </c>
      <c r="I1474" s="822" t="s">
        <v>3151</v>
      </c>
      <c r="J1474" s="822" t="s">
        <v>3148</v>
      </c>
      <c r="K1474" s="822" t="s">
        <v>3146</v>
      </c>
      <c r="L1474" s="825">
        <v>1019.46</v>
      </c>
      <c r="M1474" s="825">
        <v>34661.64</v>
      </c>
      <c r="N1474" s="822">
        <v>34</v>
      </c>
      <c r="O1474" s="826">
        <v>10</v>
      </c>
      <c r="P1474" s="825">
        <v>34661.64</v>
      </c>
      <c r="Q1474" s="827">
        <v>1</v>
      </c>
      <c r="R1474" s="822">
        <v>34</v>
      </c>
      <c r="S1474" s="827">
        <v>1</v>
      </c>
      <c r="T1474" s="826">
        <v>10</v>
      </c>
      <c r="U1474" s="828">
        <v>1</v>
      </c>
    </row>
    <row r="1475" spans="1:21" ht="14.45" customHeight="1" x14ac:dyDescent="0.2">
      <c r="A1475" s="821">
        <v>7</v>
      </c>
      <c r="B1475" s="822" t="s">
        <v>2407</v>
      </c>
      <c r="C1475" s="822" t="s">
        <v>2413</v>
      </c>
      <c r="D1475" s="823" t="s">
        <v>3782</v>
      </c>
      <c r="E1475" s="824" t="s">
        <v>2430</v>
      </c>
      <c r="F1475" s="822" t="s">
        <v>2408</v>
      </c>
      <c r="G1475" s="822" t="s">
        <v>3137</v>
      </c>
      <c r="H1475" s="822" t="s">
        <v>329</v>
      </c>
      <c r="I1475" s="822" t="s">
        <v>3557</v>
      </c>
      <c r="J1475" s="822" t="s">
        <v>3455</v>
      </c>
      <c r="K1475" s="822" t="s">
        <v>3144</v>
      </c>
      <c r="L1475" s="825">
        <v>355.79</v>
      </c>
      <c r="M1475" s="825">
        <v>4269.4800000000005</v>
      </c>
      <c r="N1475" s="822">
        <v>12</v>
      </c>
      <c r="O1475" s="826">
        <v>4</v>
      </c>
      <c r="P1475" s="825">
        <v>2846.32</v>
      </c>
      <c r="Q1475" s="827">
        <v>0.66666666666666663</v>
      </c>
      <c r="R1475" s="822">
        <v>8</v>
      </c>
      <c r="S1475" s="827">
        <v>0.66666666666666663</v>
      </c>
      <c r="T1475" s="826">
        <v>2</v>
      </c>
      <c r="U1475" s="828">
        <v>0.5</v>
      </c>
    </row>
    <row r="1476" spans="1:21" ht="14.45" customHeight="1" x14ac:dyDescent="0.2">
      <c r="A1476" s="821">
        <v>7</v>
      </c>
      <c r="B1476" s="822" t="s">
        <v>2407</v>
      </c>
      <c r="C1476" s="822" t="s">
        <v>2413</v>
      </c>
      <c r="D1476" s="823" t="s">
        <v>3782</v>
      </c>
      <c r="E1476" s="824" t="s">
        <v>2430</v>
      </c>
      <c r="F1476" s="822" t="s">
        <v>2408</v>
      </c>
      <c r="G1476" s="822" t="s">
        <v>3137</v>
      </c>
      <c r="H1476" s="822" t="s">
        <v>329</v>
      </c>
      <c r="I1476" s="822" t="s">
        <v>3288</v>
      </c>
      <c r="J1476" s="822" t="s">
        <v>3153</v>
      </c>
      <c r="K1476" s="822" t="s">
        <v>3289</v>
      </c>
      <c r="L1476" s="825">
        <v>88.95</v>
      </c>
      <c r="M1476" s="825">
        <v>177.9</v>
      </c>
      <c r="N1476" s="822">
        <v>2</v>
      </c>
      <c r="O1476" s="826">
        <v>1</v>
      </c>
      <c r="P1476" s="825">
        <v>177.9</v>
      </c>
      <c r="Q1476" s="827">
        <v>1</v>
      </c>
      <c r="R1476" s="822">
        <v>2</v>
      </c>
      <c r="S1476" s="827">
        <v>1</v>
      </c>
      <c r="T1476" s="826">
        <v>1</v>
      </c>
      <c r="U1476" s="828">
        <v>1</v>
      </c>
    </row>
    <row r="1477" spans="1:21" ht="14.45" customHeight="1" x14ac:dyDescent="0.2">
      <c r="A1477" s="821">
        <v>7</v>
      </c>
      <c r="B1477" s="822" t="s">
        <v>2407</v>
      </c>
      <c r="C1477" s="822" t="s">
        <v>2413</v>
      </c>
      <c r="D1477" s="823" t="s">
        <v>3782</v>
      </c>
      <c r="E1477" s="824" t="s">
        <v>2430</v>
      </c>
      <c r="F1477" s="822" t="s">
        <v>2408</v>
      </c>
      <c r="G1477" s="822" t="s">
        <v>3137</v>
      </c>
      <c r="H1477" s="822" t="s">
        <v>329</v>
      </c>
      <c r="I1477" s="822" t="s">
        <v>3558</v>
      </c>
      <c r="J1477" s="822" t="s">
        <v>3153</v>
      </c>
      <c r="K1477" s="822" t="s">
        <v>3559</v>
      </c>
      <c r="L1477" s="825">
        <v>254.86</v>
      </c>
      <c r="M1477" s="825">
        <v>1529.16</v>
      </c>
      <c r="N1477" s="822">
        <v>6</v>
      </c>
      <c r="O1477" s="826">
        <v>3</v>
      </c>
      <c r="P1477" s="825">
        <v>1529.16</v>
      </c>
      <c r="Q1477" s="827">
        <v>1</v>
      </c>
      <c r="R1477" s="822">
        <v>6</v>
      </c>
      <c r="S1477" s="827">
        <v>1</v>
      </c>
      <c r="T1477" s="826">
        <v>3</v>
      </c>
      <c r="U1477" s="828">
        <v>1</v>
      </c>
    </row>
    <row r="1478" spans="1:21" ht="14.45" customHeight="1" x14ac:dyDescent="0.2">
      <c r="A1478" s="821">
        <v>7</v>
      </c>
      <c r="B1478" s="822" t="s">
        <v>2407</v>
      </c>
      <c r="C1478" s="822" t="s">
        <v>2413</v>
      </c>
      <c r="D1478" s="823" t="s">
        <v>3782</v>
      </c>
      <c r="E1478" s="824" t="s">
        <v>2430</v>
      </c>
      <c r="F1478" s="822" t="s">
        <v>2408</v>
      </c>
      <c r="G1478" s="822" t="s">
        <v>3137</v>
      </c>
      <c r="H1478" s="822" t="s">
        <v>329</v>
      </c>
      <c r="I1478" s="822" t="s">
        <v>3152</v>
      </c>
      <c r="J1478" s="822" t="s">
        <v>3153</v>
      </c>
      <c r="K1478" s="822" t="s">
        <v>3154</v>
      </c>
      <c r="L1478" s="825">
        <v>0</v>
      </c>
      <c r="M1478" s="825">
        <v>0</v>
      </c>
      <c r="N1478" s="822">
        <v>1</v>
      </c>
      <c r="O1478" s="826">
        <v>1</v>
      </c>
      <c r="P1478" s="825"/>
      <c r="Q1478" s="827"/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7</v>
      </c>
      <c r="B1479" s="822" t="s">
        <v>2407</v>
      </c>
      <c r="C1479" s="822" t="s">
        <v>2413</v>
      </c>
      <c r="D1479" s="823" t="s">
        <v>3782</v>
      </c>
      <c r="E1479" s="824" t="s">
        <v>2430</v>
      </c>
      <c r="F1479" s="822" t="s">
        <v>2408</v>
      </c>
      <c r="G1479" s="822" t="s">
        <v>2473</v>
      </c>
      <c r="H1479" s="822" t="s">
        <v>329</v>
      </c>
      <c r="I1479" s="822" t="s">
        <v>2614</v>
      </c>
      <c r="J1479" s="822" t="s">
        <v>2008</v>
      </c>
      <c r="K1479" s="822" t="s">
        <v>2615</v>
      </c>
      <c r="L1479" s="825">
        <v>205.84</v>
      </c>
      <c r="M1479" s="825">
        <v>411.68</v>
      </c>
      <c r="N1479" s="822">
        <v>2</v>
      </c>
      <c r="O1479" s="826">
        <v>0.5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7</v>
      </c>
      <c r="B1480" s="822" t="s">
        <v>2407</v>
      </c>
      <c r="C1480" s="822" t="s">
        <v>2413</v>
      </c>
      <c r="D1480" s="823" t="s">
        <v>3782</v>
      </c>
      <c r="E1480" s="824" t="s">
        <v>2430</v>
      </c>
      <c r="F1480" s="822" t="s">
        <v>2408</v>
      </c>
      <c r="G1480" s="822" t="s">
        <v>2473</v>
      </c>
      <c r="H1480" s="822" t="s">
        <v>329</v>
      </c>
      <c r="I1480" s="822" t="s">
        <v>2614</v>
      </c>
      <c r="J1480" s="822" t="s">
        <v>2008</v>
      </c>
      <c r="K1480" s="822" t="s">
        <v>2615</v>
      </c>
      <c r="L1480" s="825">
        <v>97.76</v>
      </c>
      <c r="M1480" s="825">
        <v>97.76</v>
      </c>
      <c r="N1480" s="822">
        <v>1</v>
      </c>
      <c r="O1480" s="826">
        <v>0.5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7</v>
      </c>
      <c r="B1481" s="822" t="s">
        <v>2407</v>
      </c>
      <c r="C1481" s="822" t="s">
        <v>2413</v>
      </c>
      <c r="D1481" s="823" t="s">
        <v>3782</v>
      </c>
      <c r="E1481" s="824" t="s">
        <v>2430</v>
      </c>
      <c r="F1481" s="822" t="s">
        <v>2408</v>
      </c>
      <c r="G1481" s="822" t="s">
        <v>3457</v>
      </c>
      <c r="H1481" s="822" t="s">
        <v>329</v>
      </c>
      <c r="I1481" s="822" t="s">
        <v>3458</v>
      </c>
      <c r="J1481" s="822" t="s">
        <v>1547</v>
      </c>
      <c r="K1481" s="822" t="s">
        <v>3459</v>
      </c>
      <c r="L1481" s="825">
        <v>0</v>
      </c>
      <c r="M1481" s="825">
        <v>0</v>
      </c>
      <c r="N1481" s="822">
        <v>2</v>
      </c>
      <c r="O1481" s="826">
        <v>1</v>
      </c>
      <c r="P1481" s="825"/>
      <c r="Q1481" s="827"/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7</v>
      </c>
      <c r="B1482" s="822" t="s">
        <v>2407</v>
      </c>
      <c r="C1482" s="822" t="s">
        <v>2413</v>
      </c>
      <c r="D1482" s="823" t="s">
        <v>3782</v>
      </c>
      <c r="E1482" s="824" t="s">
        <v>2430</v>
      </c>
      <c r="F1482" s="822" t="s">
        <v>2408</v>
      </c>
      <c r="G1482" s="822" t="s">
        <v>2513</v>
      </c>
      <c r="H1482" s="822" t="s">
        <v>329</v>
      </c>
      <c r="I1482" s="822" t="s">
        <v>2514</v>
      </c>
      <c r="J1482" s="822" t="s">
        <v>724</v>
      </c>
      <c r="K1482" s="822" t="s">
        <v>2515</v>
      </c>
      <c r="L1482" s="825">
        <v>127.91</v>
      </c>
      <c r="M1482" s="825">
        <v>1534.92</v>
      </c>
      <c r="N1482" s="822">
        <v>12</v>
      </c>
      <c r="O1482" s="826">
        <v>6</v>
      </c>
      <c r="P1482" s="825">
        <v>127.91</v>
      </c>
      <c r="Q1482" s="827">
        <v>8.3333333333333329E-2</v>
      </c>
      <c r="R1482" s="822">
        <v>1</v>
      </c>
      <c r="S1482" s="827">
        <v>8.3333333333333329E-2</v>
      </c>
      <c r="T1482" s="826">
        <v>1</v>
      </c>
      <c r="U1482" s="828">
        <v>0.16666666666666666</v>
      </c>
    </row>
    <row r="1483" spans="1:21" ht="14.45" customHeight="1" x14ac:dyDescent="0.2">
      <c r="A1483" s="821">
        <v>7</v>
      </c>
      <c r="B1483" s="822" t="s">
        <v>2407</v>
      </c>
      <c r="C1483" s="822" t="s">
        <v>2413</v>
      </c>
      <c r="D1483" s="823" t="s">
        <v>3782</v>
      </c>
      <c r="E1483" s="824" t="s">
        <v>2430</v>
      </c>
      <c r="F1483" s="822" t="s">
        <v>2408</v>
      </c>
      <c r="G1483" s="822" t="s">
        <v>3155</v>
      </c>
      <c r="H1483" s="822" t="s">
        <v>329</v>
      </c>
      <c r="I1483" s="822" t="s">
        <v>3362</v>
      </c>
      <c r="J1483" s="822" t="s">
        <v>2352</v>
      </c>
      <c r="K1483" s="822" t="s">
        <v>3160</v>
      </c>
      <c r="L1483" s="825">
        <v>169.29</v>
      </c>
      <c r="M1483" s="825">
        <v>677.16</v>
      </c>
      <c r="N1483" s="822">
        <v>4</v>
      </c>
      <c r="O1483" s="826">
        <v>2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7</v>
      </c>
      <c r="B1484" s="822" t="s">
        <v>2407</v>
      </c>
      <c r="C1484" s="822" t="s">
        <v>2413</v>
      </c>
      <c r="D1484" s="823" t="s">
        <v>3782</v>
      </c>
      <c r="E1484" s="824" t="s">
        <v>2430</v>
      </c>
      <c r="F1484" s="822" t="s">
        <v>2408</v>
      </c>
      <c r="G1484" s="822" t="s">
        <v>3155</v>
      </c>
      <c r="H1484" s="822" t="s">
        <v>329</v>
      </c>
      <c r="I1484" s="822" t="s">
        <v>3363</v>
      </c>
      <c r="J1484" s="822" t="s">
        <v>2352</v>
      </c>
      <c r="K1484" s="822" t="s">
        <v>1731</v>
      </c>
      <c r="L1484" s="825">
        <v>338.58</v>
      </c>
      <c r="M1484" s="825">
        <v>5417.2800000000007</v>
      </c>
      <c r="N1484" s="822">
        <v>16</v>
      </c>
      <c r="O1484" s="826">
        <v>4</v>
      </c>
      <c r="P1484" s="825">
        <v>3047.2200000000003</v>
      </c>
      <c r="Q1484" s="827">
        <v>0.5625</v>
      </c>
      <c r="R1484" s="822">
        <v>9</v>
      </c>
      <c r="S1484" s="827">
        <v>0.5625</v>
      </c>
      <c r="T1484" s="826">
        <v>2</v>
      </c>
      <c r="U1484" s="828">
        <v>0.5</v>
      </c>
    </row>
    <row r="1485" spans="1:21" ht="14.45" customHeight="1" x14ac:dyDescent="0.2">
      <c r="A1485" s="821">
        <v>7</v>
      </c>
      <c r="B1485" s="822" t="s">
        <v>2407</v>
      </c>
      <c r="C1485" s="822" t="s">
        <v>2413</v>
      </c>
      <c r="D1485" s="823" t="s">
        <v>3782</v>
      </c>
      <c r="E1485" s="824" t="s">
        <v>2430</v>
      </c>
      <c r="F1485" s="822" t="s">
        <v>2408</v>
      </c>
      <c r="G1485" s="822" t="s">
        <v>3155</v>
      </c>
      <c r="H1485" s="822" t="s">
        <v>329</v>
      </c>
      <c r="I1485" s="822" t="s">
        <v>3158</v>
      </c>
      <c r="J1485" s="822" t="s">
        <v>2352</v>
      </c>
      <c r="K1485" s="822" t="s">
        <v>1727</v>
      </c>
      <c r="L1485" s="825">
        <v>131.22</v>
      </c>
      <c r="M1485" s="825">
        <v>524.88</v>
      </c>
      <c r="N1485" s="822">
        <v>4</v>
      </c>
      <c r="O1485" s="826">
        <v>1</v>
      </c>
      <c r="P1485" s="825">
        <v>524.88</v>
      </c>
      <c r="Q1485" s="827">
        <v>1</v>
      </c>
      <c r="R1485" s="822">
        <v>4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7</v>
      </c>
      <c r="B1486" s="822" t="s">
        <v>2407</v>
      </c>
      <c r="C1486" s="822" t="s">
        <v>2413</v>
      </c>
      <c r="D1486" s="823" t="s">
        <v>3782</v>
      </c>
      <c r="E1486" s="824" t="s">
        <v>2430</v>
      </c>
      <c r="F1486" s="822" t="s">
        <v>2408</v>
      </c>
      <c r="G1486" s="822" t="s">
        <v>3155</v>
      </c>
      <c r="H1486" s="822" t="s">
        <v>329</v>
      </c>
      <c r="I1486" s="822" t="s">
        <v>3159</v>
      </c>
      <c r="J1486" s="822" t="s">
        <v>1721</v>
      </c>
      <c r="K1486" s="822" t="s">
        <v>3160</v>
      </c>
      <c r="L1486" s="825">
        <v>169.29</v>
      </c>
      <c r="M1486" s="825">
        <v>338.58</v>
      </c>
      <c r="N1486" s="822">
        <v>2</v>
      </c>
      <c r="O1486" s="826">
        <v>1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7</v>
      </c>
      <c r="B1487" s="822" t="s">
        <v>2407</v>
      </c>
      <c r="C1487" s="822" t="s">
        <v>2413</v>
      </c>
      <c r="D1487" s="823" t="s">
        <v>3782</v>
      </c>
      <c r="E1487" s="824" t="s">
        <v>2430</v>
      </c>
      <c r="F1487" s="822" t="s">
        <v>2408</v>
      </c>
      <c r="G1487" s="822" t="s">
        <v>3155</v>
      </c>
      <c r="H1487" s="822" t="s">
        <v>329</v>
      </c>
      <c r="I1487" s="822" t="s">
        <v>3164</v>
      </c>
      <c r="J1487" s="822" t="s">
        <v>3163</v>
      </c>
      <c r="K1487" s="822" t="s">
        <v>1731</v>
      </c>
      <c r="L1487" s="825">
        <v>338.58</v>
      </c>
      <c r="M1487" s="825">
        <v>1015.74</v>
      </c>
      <c r="N1487" s="822">
        <v>3</v>
      </c>
      <c r="O1487" s="826">
        <v>1</v>
      </c>
      <c r="P1487" s="825">
        <v>1015.74</v>
      </c>
      <c r="Q1487" s="827">
        <v>1</v>
      </c>
      <c r="R1487" s="822">
        <v>3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7</v>
      </c>
      <c r="B1488" s="822" t="s">
        <v>2407</v>
      </c>
      <c r="C1488" s="822" t="s">
        <v>2413</v>
      </c>
      <c r="D1488" s="823" t="s">
        <v>3782</v>
      </c>
      <c r="E1488" s="824" t="s">
        <v>2430</v>
      </c>
      <c r="F1488" s="822" t="s">
        <v>2408</v>
      </c>
      <c r="G1488" s="822" t="s">
        <v>3155</v>
      </c>
      <c r="H1488" s="822" t="s">
        <v>329</v>
      </c>
      <c r="I1488" s="822" t="s">
        <v>3734</v>
      </c>
      <c r="J1488" s="822" t="s">
        <v>1725</v>
      </c>
      <c r="K1488" s="822" t="s">
        <v>1731</v>
      </c>
      <c r="L1488" s="825">
        <v>0</v>
      </c>
      <c r="M1488" s="825">
        <v>0</v>
      </c>
      <c r="N1488" s="822">
        <v>3</v>
      </c>
      <c r="O1488" s="826">
        <v>1</v>
      </c>
      <c r="P1488" s="825"/>
      <c r="Q1488" s="827"/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7</v>
      </c>
      <c r="B1489" s="822" t="s">
        <v>2407</v>
      </c>
      <c r="C1489" s="822" t="s">
        <v>2413</v>
      </c>
      <c r="D1489" s="823" t="s">
        <v>3782</v>
      </c>
      <c r="E1489" s="824" t="s">
        <v>2430</v>
      </c>
      <c r="F1489" s="822" t="s">
        <v>2408</v>
      </c>
      <c r="G1489" s="822" t="s">
        <v>3155</v>
      </c>
      <c r="H1489" s="822" t="s">
        <v>673</v>
      </c>
      <c r="I1489" s="822" t="s">
        <v>2345</v>
      </c>
      <c r="J1489" s="822" t="s">
        <v>1725</v>
      </c>
      <c r="K1489" s="822" t="s">
        <v>1726</v>
      </c>
      <c r="L1489" s="825">
        <v>1286.6199999999999</v>
      </c>
      <c r="M1489" s="825">
        <v>48891.55999999999</v>
      </c>
      <c r="N1489" s="822">
        <v>38</v>
      </c>
      <c r="O1489" s="826">
        <v>15.5</v>
      </c>
      <c r="P1489" s="825">
        <v>29592.259999999991</v>
      </c>
      <c r="Q1489" s="827">
        <v>0.60526315789473673</v>
      </c>
      <c r="R1489" s="822">
        <v>23</v>
      </c>
      <c r="S1489" s="827">
        <v>0.60526315789473684</v>
      </c>
      <c r="T1489" s="826">
        <v>10</v>
      </c>
      <c r="U1489" s="828">
        <v>0.64516129032258063</v>
      </c>
    </row>
    <row r="1490" spans="1:21" ht="14.45" customHeight="1" x14ac:dyDescent="0.2">
      <c r="A1490" s="821">
        <v>7</v>
      </c>
      <c r="B1490" s="822" t="s">
        <v>2407</v>
      </c>
      <c r="C1490" s="822" t="s">
        <v>2413</v>
      </c>
      <c r="D1490" s="823" t="s">
        <v>3782</v>
      </c>
      <c r="E1490" s="824" t="s">
        <v>2430</v>
      </c>
      <c r="F1490" s="822" t="s">
        <v>2408</v>
      </c>
      <c r="G1490" s="822" t="s">
        <v>3155</v>
      </c>
      <c r="H1490" s="822" t="s">
        <v>329</v>
      </c>
      <c r="I1490" s="822" t="s">
        <v>3168</v>
      </c>
      <c r="J1490" s="822" t="s">
        <v>3169</v>
      </c>
      <c r="K1490" s="822" t="s">
        <v>3160</v>
      </c>
      <c r="L1490" s="825">
        <v>169.29</v>
      </c>
      <c r="M1490" s="825">
        <v>846.45</v>
      </c>
      <c r="N1490" s="822">
        <v>5</v>
      </c>
      <c r="O1490" s="826">
        <v>2</v>
      </c>
      <c r="P1490" s="825">
        <v>507.87</v>
      </c>
      <c r="Q1490" s="827">
        <v>0.6</v>
      </c>
      <c r="R1490" s="822">
        <v>3</v>
      </c>
      <c r="S1490" s="827">
        <v>0.6</v>
      </c>
      <c r="T1490" s="826">
        <v>1</v>
      </c>
      <c r="U1490" s="828">
        <v>0.5</v>
      </c>
    </row>
    <row r="1491" spans="1:21" ht="14.45" customHeight="1" x14ac:dyDescent="0.2">
      <c r="A1491" s="821">
        <v>7</v>
      </c>
      <c r="B1491" s="822" t="s">
        <v>2407</v>
      </c>
      <c r="C1491" s="822" t="s">
        <v>2413</v>
      </c>
      <c r="D1491" s="823" t="s">
        <v>3782</v>
      </c>
      <c r="E1491" s="824" t="s">
        <v>2430</v>
      </c>
      <c r="F1491" s="822" t="s">
        <v>2408</v>
      </c>
      <c r="G1491" s="822" t="s">
        <v>3155</v>
      </c>
      <c r="H1491" s="822" t="s">
        <v>673</v>
      </c>
      <c r="I1491" s="822" t="s">
        <v>2347</v>
      </c>
      <c r="J1491" s="822" t="s">
        <v>1725</v>
      </c>
      <c r="K1491" s="822" t="s">
        <v>2348</v>
      </c>
      <c r="L1491" s="825">
        <v>677.17</v>
      </c>
      <c r="M1491" s="825">
        <v>8126.0399999999991</v>
      </c>
      <c r="N1491" s="822">
        <v>12</v>
      </c>
      <c r="O1491" s="826">
        <v>3</v>
      </c>
      <c r="P1491" s="825">
        <v>4063.0199999999995</v>
      </c>
      <c r="Q1491" s="827">
        <v>0.5</v>
      </c>
      <c r="R1491" s="822">
        <v>6</v>
      </c>
      <c r="S1491" s="827">
        <v>0.5</v>
      </c>
      <c r="T1491" s="826">
        <v>1.5</v>
      </c>
      <c r="U1491" s="828">
        <v>0.5</v>
      </c>
    </row>
    <row r="1492" spans="1:21" ht="14.45" customHeight="1" x14ac:dyDescent="0.2">
      <c r="A1492" s="821">
        <v>7</v>
      </c>
      <c r="B1492" s="822" t="s">
        <v>2407</v>
      </c>
      <c r="C1492" s="822" t="s">
        <v>2413</v>
      </c>
      <c r="D1492" s="823" t="s">
        <v>3782</v>
      </c>
      <c r="E1492" s="824" t="s">
        <v>2430</v>
      </c>
      <c r="F1492" s="822" t="s">
        <v>2408</v>
      </c>
      <c r="G1492" s="822" t="s">
        <v>3155</v>
      </c>
      <c r="H1492" s="822" t="s">
        <v>673</v>
      </c>
      <c r="I1492" s="822" t="s">
        <v>2346</v>
      </c>
      <c r="J1492" s="822" t="s">
        <v>1725</v>
      </c>
      <c r="K1492" s="822" t="s">
        <v>1728</v>
      </c>
      <c r="L1492" s="825">
        <v>2573.2199999999998</v>
      </c>
      <c r="M1492" s="825">
        <v>131234.22000000003</v>
      </c>
      <c r="N1492" s="822">
        <v>51</v>
      </c>
      <c r="O1492" s="826">
        <v>19</v>
      </c>
      <c r="P1492" s="825">
        <v>102928.80000000003</v>
      </c>
      <c r="Q1492" s="827">
        <v>0.78431372549019618</v>
      </c>
      <c r="R1492" s="822">
        <v>40</v>
      </c>
      <c r="S1492" s="827">
        <v>0.78431372549019607</v>
      </c>
      <c r="T1492" s="826">
        <v>16</v>
      </c>
      <c r="U1492" s="828">
        <v>0.84210526315789469</v>
      </c>
    </row>
    <row r="1493" spans="1:21" ht="14.45" customHeight="1" x14ac:dyDescent="0.2">
      <c r="A1493" s="821">
        <v>7</v>
      </c>
      <c r="B1493" s="822" t="s">
        <v>2407</v>
      </c>
      <c r="C1493" s="822" t="s">
        <v>2413</v>
      </c>
      <c r="D1493" s="823" t="s">
        <v>3782</v>
      </c>
      <c r="E1493" s="824" t="s">
        <v>2430</v>
      </c>
      <c r="F1493" s="822" t="s">
        <v>2408</v>
      </c>
      <c r="G1493" s="822" t="s">
        <v>3155</v>
      </c>
      <c r="H1493" s="822" t="s">
        <v>329</v>
      </c>
      <c r="I1493" s="822" t="s">
        <v>3562</v>
      </c>
      <c r="J1493" s="822" t="s">
        <v>1721</v>
      </c>
      <c r="K1493" s="822" t="s">
        <v>3563</v>
      </c>
      <c r="L1493" s="825">
        <v>84.96</v>
      </c>
      <c r="M1493" s="825">
        <v>339.84</v>
      </c>
      <c r="N1493" s="822">
        <v>4</v>
      </c>
      <c r="O1493" s="826">
        <v>2</v>
      </c>
      <c r="P1493" s="825">
        <v>84.96</v>
      </c>
      <c r="Q1493" s="827">
        <v>0.25</v>
      </c>
      <c r="R1493" s="822">
        <v>1</v>
      </c>
      <c r="S1493" s="827">
        <v>0.25</v>
      </c>
      <c r="T1493" s="826">
        <v>1</v>
      </c>
      <c r="U1493" s="828">
        <v>0.5</v>
      </c>
    </row>
    <row r="1494" spans="1:21" ht="14.45" customHeight="1" x14ac:dyDescent="0.2">
      <c r="A1494" s="821">
        <v>7</v>
      </c>
      <c r="B1494" s="822" t="s">
        <v>2407</v>
      </c>
      <c r="C1494" s="822" t="s">
        <v>2413</v>
      </c>
      <c r="D1494" s="823" t="s">
        <v>3782</v>
      </c>
      <c r="E1494" s="824" t="s">
        <v>2430</v>
      </c>
      <c r="F1494" s="822" t="s">
        <v>2408</v>
      </c>
      <c r="G1494" s="822" t="s">
        <v>3155</v>
      </c>
      <c r="H1494" s="822" t="s">
        <v>329</v>
      </c>
      <c r="I1494" s="822" t="s">
        <v>3735</v>
      </c>
      <c r="J1494" s="822" t="s">
        <v>3365</v>
      </c>
      <c r="K1494" s="822" t="s">
        <v>1731</v>
      </c>
      <c r="L1494" s="825">
        <v>1715.48</v>
      </c>
      <c r="M1494" s="825">
        <v>3430.96</v>
      </c>
      <c r="N1494" s="822">
        <v>2</v>
      </c>
      <c r="O1494" s="826">
        <v>1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7</v>
      </c>
      <c r="B1495" s="822" t="s">
        <v>2407</v>
      </c>
      <c r="C1495" s="822" t="s">
        <v>2413</v>
      </c>
      <c r="D1495" s="823" t="s">
        <v>3782</v>
      </c>
      <c r="E1495" s="824" t="s">
        <v>2430</v>
      </c>
      <c r="F1495" s="822" t="s">
        <v>2408</v>
      </c>
      <c r="G1495" s="822" t="s">
        <v>3155</v>
      </c>
      <c r="H1495" s="822" t="s">
        <v>329</v>
      </c>
      <c r="I1495" s="822" t="s">
        <v>3172</v>
      </c>
      <c r="J1495" s="822" t="s">
        <v>3173</v>
      </c>
      <c r="K1495" s="822" t="s">
        <v>3160</v>
      </c>
      <c r="L1495" s="825">
        <v>1286.19</v>
      </c>
      <c r="M1495" s="825">
        <v>16720.47</v>
      </c>
      <c r="N1495" s="822">
        <v>13</v>
      </c>
      <c r="O1495" s="826">
        <v>9</v>
      </c>
      <c r="P1495" s="825">
        <v>3858.57</v>
      </c>
      <c r="Q1495" s="827">
        <v>0.23076923076923075</v>
      </c>
      <c r="R1495" s="822">
        <v>3</v>
      </c>
      <c r="S1495" s="827">
        <v>0.23076923076923078</v>
      </c>
      <c r="T1495" s="826">
        <v>3</v>
      </c>
      <c r="U1495" s="828">
        <v>0.33333333333333331</v>
      </c>
    </row>
    <row r="1496" spans="1:21" ht="14.45" customHeight="1" x14ac:dyDescent="0.2">
      <c r="A1496" s="821">
        <v>7</v>
      </c>
      <c r="B1496" s="822" t="s">
        <v>2407</v>
      </c>
      <c r="C1496" s="822" t="s">
        <v>2413</v>
      </c>
      <c r="D1496" s="823" t="s">
        <v>3782</v>
      </c>
      <c r="E1496" s="824" t="s">
        <v>2430</v>
      </c>
      <c r="F1496" s="822" t="s">
        <v>2408</v>
      </c>
      <c r="G1496" s="822" t="s">
        <v>3155</v>
      </c>
      <c r="H1496" s="822" t="s">
        <v>329</v>
      </c>
      <c r="I1496" s="822" t="s">
        <v>3174</v>
      </c>
      <c r="J1496" s="822" t="s">
        <v>3175</v>
      </c>
      <c r="K1496" s="822" t="s">
        <v>1731</v>
      </c>
      <c r="L1496" s="825">
        <v>1715.48</v>
      </c>
      <c r="M1496" s="825">
        <v>12008.36</v>
      </c>
      <c r="N1496" s="822">
        <v>7</v>
      </c>
      <c r="O1496" s="826">
        <v>1</v>
      </c>
      <c r="P1496" s="825">
        <v>12008.36</v>
      </c>
      <c r="Q1496" s="827">
        <v>1</v>
      </c>
      <c r="R1496" s="822">
        <v>7</v>
      </c>
      <c r="S1496" s="827">
        <v>1</v>
      </c>
      <c r="T1496" s="826">
        <v>1</v>
      </c>
      <c r="U1496" s="828">
        <v>1</v>
      </c>
    </row>
    <row r="1497" spans="1:21" ht="14.45" customHeight="1" x14ac:dyDescent="0.2">
      <c r="A1497" s="821">
        <v>7</v>
      </c>
      <c r="B1497" s="822" t="s">
        <v>2407</v>
      </c>
      <c r="C1497" s="822" t="s">
        <v>2413</v>
      </c>
      <c r="D1497" s="823" t="s">
        <v>3782</v>
      </c>
      <c r="E1497" s="824" t="s">
        <v>2430</v>
      </c>
      <c r="F1497" s="822" t="s">
        <v>2408</v>
      </c>
      <c r="G1497" s="822" t="s">
        <v>3155</v>
      </c>
      <c r="H1497" s="822" t="s">
        <v>329</v>
      </c>
      <c r="I1497" s="822" t="s">
        <v>3366</v>
      </c>
      <c r="J1497" s="822" t="s">
        <v>1721</v>
      </c>
      <c r="K1497" s="822" t="s">
        <v>1726</v>
      </c>
      <c r="L1497" s="825">
        <v>253.94</v>
      </c>
      <c r="M1497" s="825">
        <v>253.94</v>
      </c>
      <c r="N1497" s="822">
        <v>1</v>
      </c>
      <c r="O1497" s="826">
        <v>0.5</v>
      </c>
      <c r="P1497" s="825">
        <v>253.94</v>
      </c>
      <c r="Q1497" s="827">
        <v>1</v>
      </c>
      <c r="R1497" s="822">
        <v>1</v>
      </c>
      <c r="S1497" s="827">
        <v>1</v>
      </c>
      <c r="T1497" s="826">
        <v>0.5</v>
      </c>
      <c r="U1497" s="828">
        <v>1</v>
      </c>
    </row>
    <row r="1498" spans="1:21" ht="14.45" customHeight="1" x14ac:dyDescent="0.2">
      <c r="A1498" s="821">
        <v>7</v>
      </c>
      <c r="B1498" s="822" t="s">
        <v>2407</v>
      </c>
      <c r="C1498" s="822" t="s">
        <v>2413</v>
      </c>
      <c r="D1498" s="823" t="s">
        <v>3782</v>
      </c>
      <c r="E1498" s="824" t="s">
        <v>2430</v>
      </c>
      <c r="F1498" s="822" t="s">
        <v>2408</v>
      </c>
      <c r="G1498" s="822" t="s">
        <v>3155</v>
      </c>
      <c r="H1498" s="822" t="s">
        <v>329</v>
      </c>
      <c r="I1498" s="822" t="s">
        <v>3736</v>
      </c>
      <c r="J1498" s="822" t="s">
        <v>3163</v>
      </c>
      <c r="K1498" s="822" t="s">
        <v>1728</v>
      </c>
      <c r="L1498" s="825">
        <v>2573.2199999999998</v>
      </c>
      <c r="M1498" s="825">
        <v>2573.2199999999998</v>
      </c>
      <c r="N1498" s="822">
        <v>1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7</v>
      </c>
      <c r="B1499" s="822" t="s">
        <v>2407</v>
      </c>
      <c r="C1499" s="822" t="s">
        <v>2413</v>
      </c>
      <c r="D1499" s="823" t="s">
        <v>3782</v>
      </c>
      <c r="E1499" s="824" t="s">
        <v>2430</v>
      </c>
      <c r="F1499" s="822" t="s">
        <v>2408</v>
      </c>
      <c r="G1499" s="822" t="s">
        <v>3155</v>
      </c>
      <c r="H1499" s="822" t="s">
        <v>329</v>
      </c>
      <c r="I1499" s="822" t="s">
        <v>3475</v>
      </c>
      <c r="J1499" s="822" t="s">
        <v>3476</v>
      </c>
      <c r="K1499" s="822" t="s">
        <v>3477</v>
      </c>
      <c r="L1499" s="825">
        <v>1286.6199999999999</v>
      </c>
      <c r="M1499" s="825">
        <v>3859.8599999999997</v>
      </c>
      <c r="N1499" s="822">
        <v>3</v>
      </c>
      <c r="O1499" s="826">
        <v>1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7</v>
      </c>
      <c r="B1500" s="822" t="s">
        <v>2407</v>
      </c>
      <c r="C1500" s="822" t="s">
        <v>2413</v>
      </c>
      <c r="D1500" s="823" t="s">
        <v>3782</v>
      </c>
      <c r="E1500" s="824" t="s">
        <v>2430</v>
      </c>
      <c r="F1500" s="822" t="s">
        <v>2408</v>
      </c>
      <c r="G1500" s="822" t="s">
        <v>2841</v>
      </c>
      <c r="H1500" s="822" t="s">
        <v>673</v>
      </c>
      <c r="I1500" s="822" t="s">
        <v>2189</v>
      </c>
      <c r="J1500" s="822" t="s">
        <v>700</v>
      </c>
      <c r="K1500" s="822" t="s">
        <v>1133</v>
      </c>
      <c r="L1500" s="825">
        <v>0</v>
      </c>
      <c r="M1500" s="825">
        <v>0</v>
      </c>
      <c r="N1500" s="822">
        <v>48</v>
      </c>
      <c r="O1500" s="826">
        <v>12</v>
      </c>
      <c r="P1500" s="825">
        <v>0</v>
      </c>
      <c r="Q1500" s="827"/>
      <c r="R1500" s="822">
        <v>23</v>
      </c>
      <c r="S1500" s="827">
        <v>0.47916666666666669</v>
      </c>
      <c r="T1500" s="826">
        <v>5</v>
      </c>
      <c r="U1500" s="828">
        <v>0.41666666666666669</v>
      </c>
    </row>
    <row r="1501" spans="1:21" ht="14.45" customHeight="1" x14ac:dyDescent="0.2">
      <c r="A1501" s="821">
        <v>7</v>
      </c>
      <c r="B1501" s="822" t="s">
        <v>2407</v>
      </c>
      <c r="C1501" s="822" t="s">
        <v>2413</v>
      </c>
      <c r="D1501" s="823" t="s">
        <v>3782</v>
      </c>
      <c r="E1501" s="824" t="s">
        <v>2430</v>
      </c>
      <c r="F1501" s="822" t="s">
        <v>2408</v>
      </c>
      <c r="G1501" s="822" t="s">
        <v>2841</v>
      </c>
      <c r="H1501" s="822" t="s">
        <v>329</v>
      </c>
      <c r="I1501" s="822" t="s">
        <v>3484</v>
      </c>
      <c r="J1501" s="822" t="s">
        <v>3485</v>
      </c>
      <c r="K1501" s="822" t="s">
        <v>3486</v>
      </c>
      <c r="L1501" s="825">
        <v>227.69</v>
      </c>
      <c r="M1501" s="825">
        <v>227.69</v>
      </c>
      <c r="N1501" s="822">
        <v>1</v>
      </c>
      <c r="O1501" s="826">
        <v>0.5</v>
      </c>
      <c r="P1501" s="825">
        <v>227.69</v>
      </c>
      <c r="Q1501" s="827">
        <v>1</v>
      </c>
      <c r="R1501" s="822">
        <v>1</v>
      </c>
      <c r="S1501" s="827">
        <v>1</v>
      </c>
      <c r="T1501" s="826">
        <v>0.5</v>
      </c>
      <c r="U1501" s="828">
        <v>1</v>
      </c>
    </row>
    <row r="1502" spans="1:21" ht="14.45" customHeight="1" x14ac:dyDescent="0.2">
      <c r="A1502" s="821">
        <v>7</v>
      </c>
      <c r="B1502" s="822" t="s">
        <v>2407</v>
      </c>
      <c r="C1502" s="822" t="s">
        <v>2413</v>
      </c>
      <c r="D1502" s="823" t="s">
        <v>3782</v>
      </c>
      <c r="E1502" s="824" t="s">
        <v>2430</v>
      </c>
      <c r="F1502" s="822" t="s">
        <v>2408</v>
      </c>
      <c r="G1502" s="822" t="s">
        <v>3183</v>
      </c>
      <c r="H1502" s="822" t="s">
        <v>329</v>
      </c>
      <c r="I1502" s="822" t="s">
        <v>3187</v>
      </c>
      <c r="J1502" s="822" t="s">
        <v>3188</v>
      </c>
      <c r="K1502" s="822" t="s">
        <v>3189</v>
      </c>
      <c r="L1502" s="825">
        <v>40.25</v>
      </c>
      <c r="M1502" s="825">
        <v>201.25</v>
      </c>
      <c r="N1502" s="822">
        <v>5</v>
      </c>
      <c r="O1502" s="826">
        <v>0.5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7</v>
      </c>
      <c r="B1503" s="822" t="s">
        <v>2407</v>
      </c>
      <c r="C1503" s="822" t="s">
        <v>2413</v>
      </c>
      <c r="D1503" s="823" t="s">
        <v>3782</v>
      </c>
      <c r="E1503" s="824" t="s">
        <v>2430</v>
      </c>
      <c r="F1503" s="822" t="s">
        <v>2408</v>
      </c>
      <c r="G1503" s="822" t="s">
        <v>3193</v>
      </c>
      <c r="H1503" s="822" t="s">
        <v>329</v>
      </c>
      <c r="I1503" s="822" t="s">
        <v>3194</v>
      </c>
      <c r="J1503" s="822" t="s">
        <v>3195</v>
      </c>
      <c r="K1503" s="822" t="s">
        <v>3196</v>
      </c>
      <c r="L1503" s="825">
        <v>355.79</v>
      </c>
      <c r="M1503" s="825">
        <v>2134.7400000000002</v>
      </c>
      <c r="N1503" s="822">
        <v>6</v>
      </c>
      <c r="O1503" s="826">
        <v>2</v>
      </c>
      <c r="P1503" s="825">
        <v>1067.3700000000001</v>
      </c>
      <c r="Q1503" s="827">
        <v>0.5</v>
      </c>
      <c r="R1503" s="822">
        <v>3</v>
      </c>
      <c r="S1503" s="827">
        <v>0.5</v>
      </c>
      <c r="T1503" s="826">
        <v>1</v>
      </c>
      <c r="U1503" s="828">
        <v>0.5</v>
      </c>
    </row>
    <row r="1504" spans="1:21" ht="14.45" customHeight="1" x14ac:dyDescent="0.2">
      <c r="A1504" s="821">
        <v>7</v>
      </c>
      <c r="B1504" s="822" t="s">
        <v>2407</v>
      </c>
      <c r="C1504" s="822" t="s">
        <v>2413</v>
      </c>
      <c r="D1504" s="823" t="s">
        <v>3782</v>
      </c>
      <c r="E1504" s="824" t="s">
        <v>2430</v>
      </c>
      <c r="F1504" s="822" t="s">
        <v>2408</v>
      </c>
      <c r="G1504" s="822" t="s">
        <v>3193</v>
      </c>
      <c r="H1504" s="822" t="s">
        <v>329</v>
      </c>
      <c r="I1504" s="822" t="s">
        <v>3197</v>
      </c>
      <c r="J1504" s="822" t="s">
        <v>3195</v>
      </c>
      <c r="K1504" s="822" t="s">
        <v>3198</v>
      </c>
      <c r="L1504" s="825">
        <v>552.64</v>
      </c>
      <c r="M1504" s="825">
        <v>1105.28</v>
      </c>
      <c r="N1504" s="822">
        <v>2</v>
      </c>
      <c r="O1504" s="826">
        <v>1</v>
      </c>
      <c r="P1504" s="825">
        <v>1105.28</v>
      </c>
      <c r="Q1504" s="827">
        <v>1</v>
      </c>
      <c r="R1504" s="822">
        <v>2</v>
      </c>
      <c r="S1504" s="827">
        <v>1</v>
      </c>
      <c r="T1504" s="826">
        <v>1</v>
      </c>
      <c r="U1504" s="828">
        <v>1</v>
      </c>
    </row>
    <row r="1505" spans="1:21" ht="14.45" customHeight="1" x14ac:dyDescent="0.2">
      <c r="A1505" s="821">
        <v>7</v>
      </c>
      <c r="B1505" s="822" t="s">
        <v>2407</v>
      </c>
      <c r="C1505" s="822" t="s">
        <v>2413</v>
      </c>
      <c r="D1505" s="823" t="s">
        <v>3782</v>
      </c>
      <c r="E1505" s="824" t="s">
        <v>2430</v>
      </c>
      <c r="F1505" s="822" t="s">
        <v>2408</v>
      </c>
      <c r="G1505" s="822" t="s">
        <v>3193</v>
      </c>
      <c r="H1505" s="822" t="s">
        <v>329</v>
      </c>
      <c r="I1505" s="822" t="s">
        <v>3199</v>
      </c>
      <c r="J1505" s="822" t="s">
        <v>3195</v>
      </c>
      <c r="K1505" s="822" t="s">
        <v>3200</v>
      </c>
      <c r="L1505" s="825">
        <v>1019.46</v>
      </c>
      <c r="M1505" s="825">
        <v>9175.14</v>
      </c>
      <c r="N1505" s="822">
        <v>9</v>
      </c>
      <c r="O1505" s="826">
        <v>3</v>
      </c>
      <c r="P1505" s="825">
        <v>9175.14</v>
      </c>
      <c r="Q1505" s="827">
        <v>1</v>
      </c>
      <c r="R1505" s="822">
        <v>9</v>
      </c>
      <c r="S1505" s="827">
        <v>1</v>
      </c>
      <c r="T1505" s="826">
        <v>3</v>
      </c>
      <c r="U1505" s="828">
        <v>1</v>
      </c>
    </row>
    <row r="1506" spans="1:21" ht="14.45" customHeight="1" x14ac:dyDescent="0.2">
      <c r="A1506" s="821">
        <v>7</v>
      </c>
      <c r="B1506" s="822" t="s">
        <v>2407</v>
      </c>
      <c r="C1506" s="822" t="s">
        <v>2413</v>
      </c>
      <c r="D1506" s="823" t="s">
        <v>3782</v>
      </c>
      <c r="E1506" s="824" t="s">
        <v>2430</v>
      </c>
      <c r="F1506" s="822" t="s">
        <v>2408</v>
      </c>
      <c r="G1506" s="822" t="s">
        <v>3193</v>
      </c>
      <c r="H1506" s="822" t="s">
        <v>329</v>
      </c>
      <c r="I1506" s="822" t="s">
        <v>3201</v>
      </c>
      <c r="J1506" s="822" t="s">
        <v>3195</v>
      </c>
      <c r="K1506" s="822" t="s">
        <v>3202</v>
      </c>
      <c r="L1506" s="825">
        <v>764.6</v>
      </c>
      <c r="M1506" s="825">
        <v>5352.2</v>
      </c>
      <c r="N1506" s="822">
        <v>7</v>
      </c>
      <c r="O1506" s="826">
        <v>2</v>
      </c>
      <c r="P1506" s="825">
        <v>5352.2</v>
      </c>
      <c r="Q1506" s="827">
        <v>1</v>
      </c>
      <c r="R1506" s="822">
        <v>7</v>
      </c>
      <c r="S1506" s="827">
        <v>1</v>
      </c>
      <c r="T1506" s="826">
        <v>2</v>
      </c>
      <c r="U1506" s="828">
        <v>1</v>
      </c>
    </row>
    <row r="1507" spans="1:21" ht="14.45" customHeight="1" x14ac:dyDescent="0.2">
      <c r="A1507" s="821">
        <v>7</v>
      </c>
      <c r="B1507" s="822" t="s">
        <v>2407</v>
      </c>
      <c r="C1507" s="822" t="s">
        <v>2413</v>
      </c>
      <c r="D1507" s="823" t="s">
        <v>3782</v>
      </c>
      <c r="E1507" s="824" t="s">
        <v>2430</v>
      </c>
      <c r="F1507" s="822" t="s">
        <v>2408</v>
      </c>
      <c r="G1507" s="822" t="s">
        <v>3193</v>
      </c>
      <c r="H1507" s="822" t="s">
        <v>329</v>
      </c>
      <c r="I1507" s="822" t="s">
        <v>3367</v>
      </c>
      <c r="J1507" s="822" t="s">
        <v>3368</v>
      </c>
      <c r="K1507" s="822" t="s">
        <v>3369</v>
      </c>
      <c r="L1507" s="825">
        <v>92.11</v>
      </c>
      <c r="M1507" s="825">
        <v>460.55</v>
      </c>
      <c r="N1507" s="822">
        <v>5</v>
      </c>
      <c r="O1507" s="826">
        <v>1</v>
      </c>
      <c r="P1507" s="825">
        <v>460.55</v>
      </c>
      <c r="Q1507" s="827">
        <v>1</v>
      </c>
      <c r="R1507" s="822">
        <v>5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7</v>
      </c>
      <c r="B1508" s="822" t="s">
        <v>2407</v>
      </c>
      <c r="C1508" s="822" t="s">
        <v>2413</v>
      </c>
      <c r="D1508" s="823" t="s">
        <v>3782</v>
      </c>
      <c r="E1508" s="824" t="s">
        <v>2430</v>
      </c>
      <c r="F1508" s="822" t="s">
        <v>2408</v>
      </c>
      <c r="G1508" s="822" t="s">
        <v>3193</v>
      </c>
      <c r="H1508" s="822" t="s">
        <v>329</v>
      </c>
      <c r="I1508" s="822" t="s">
        <v>3370</v>
      </c>
      <c r="J1508" s="822" t="s">
        <v>3368</v>
      </c>
      <c r="K1508" s="822" t="s">
        <v>3371</v>
      </c>
      <c r="L1508" s="825">
        <v>127.43</v>
      </c>
      <c r="M1508" s="825">
        <v>764.58</v>
      </c>
      <c r="N1508" s="822">
        <v>6</v>
      </c>
      <c r="O1508" s="826">
        <v>2</v>
      </c>
      <c r="P1508" s="825">
        <v>764.58</v>
      </c>
      <c r="Q1508" s="827">
        <v>1</v>
      </c>
      <c r="R1508" s="822">
        <v>6</v>
      </c>
      <c r="S1508" s="827">
        <v>1</v>
      </c>
      <c r="T1508" s="826">
        <v>2</v>
      </c>
      <c r="U1508" s="828">
        <v>1</v>
      </c>
    </row>
    <row r="1509" spans="1:21" ht="14.45" customHeight="1" x14ac:dyDescent="0.2">
      <c r="A1509" s="821">
        <v>7</v>
      </c>
      <c r="B1509" s="822" t="s">
        <v>2407</v>
      </c>
      <c r="C1509" s="822" t="s">
        <v>2413</v>
      </c>
      <c r="D1509" s="823" t="s">
        <v>3782</v>
      </c>
      <c r="E1509" s="824" t="s">
        <v>2430</v>
      </c>
      <c r="F1509" s="822" t="s">
        <v>2408</v>
      </c>
      <c r="G1509" s="822" t="s">
        <v>3608</v>
      </c>
      <c r="H1509" s="822" t="s">
        <v>329</v>
      </c>
      <c r="I1509" s="822" t="s">
        <v>3609</v>
      </c>
      <c r="J1509" s="822" t="s">
        <v>3610</v>
      </c>
      <c r="K1509" s="822" t="s">
        <v>3611</v>
      </c>
      <c r="L1509" s="825">
        <v>57.85</v>
      </c>
      <c r="M1509" s="825">
        <v>57.85</v>
      </c>
      <c r="N1509" s="822">
        <v>1</v>
      </c>
      <c r="O1509" s="826">
        <v>0.5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7</v>
      </c>
      <c r="B1510" s="822" t="s">
        <v>2407</v>
      </c>
      <c r="C1510" s="822" t="s">
        <v>2413</v>
      </c>
      <c r="D1510" s="823" t="s">
        <v>3782</v>
      </c>
      <c r="E1510" s="824" t="s">
        <v>2430</v>
      </c>
      <c r="F1510" s="822" t="s">
        <v>2408</v>
      </c>
      <c r="G1510" s="822" t="s">
        <v>3499</v>
      </c>
      <c r="H1510" s="822" t="s">
        <v>329</v>
      </c>
      <c r="I1510" s="822" t="s">
        <v>3500</v>
      </c>
      <c r="J1510" s="822" t="s">
        <v>3501</v>
      </c>
      <c r="K1510" s="822" t="s">
        <v>3502</v>
      </c>
      <c r="L1510" s="825">
        <v>77.13</v>
      </c>
      <c r="M1510" s="825">
        <v>231.39</v>
      </c>
      <c r="N1510" s="822">
        <v>3</v>
      </c>
      <c r="O1510" s="826">
        <v>1</v>
      </c>
      <c r="P1510" s="825">
        <v>231.39</v>
      </c>
      <c r="Q1510" s="827">
        <v>1</v>
      </c>
      <c r="R1510" s="822">
        <v>3</v>
      </c>
      <c r="S1510" s="827">
        <v>1</v>
      </c>
      <c r="T1510" s="826">
        <v>1</v>
      </c>
      <c r="U1510" s="828">
        <v>1</v>
      </c>
    </row>
    <row r="1511" spans="1:21" ht="14.45" customHeight="1" x14ac:dyDescent="0.2">
      <c r="A1511" s="821">
        <v>7</v>
      </c>
      <c r="B1511" s="822" t="s">
        <v>2407</v>
      </c>
      <c r="C1511" s="822" t="s">
        <v>2413</v>
      </c>
      <c r="D1511" s="823" t="s">
        <v>3782</v>
      </c>
      <c r="E1511" s="824" t="s">
        <v>2430</v>
      </c>
      <c r="F1511" s="822" t="s">
        <v>2408</v>
      </c>
      <c r="G1511" s="822" t="s">
        <v>3205</v>
      </c>
      <c r="H1511" s="822" t="s">
        <v>329</v>
      </c>
      <c r="I1511" s="822" t="s">
        <v>3209</v>
      </c>
      <c r="J1511" s="822" t="s">
        <v>3210</v>
      </c>
      <c r="K1511" s="822" t="s">
        <v>1562</v>
      </c>
      <c r="L1511" s="825">
        <v>200.34</v>
      </c>
      <c r="M1511" s="825">
        <v>1202.04</v>
      </c>
      <c r="N1511" s="822">
        <v>6</v>
      </c>
      <c r="O1511" s="826">
        <v>1</v>
      </c>
      <c r="P1511" s="825">
        <v>1202.04</v>
      </c>
      <c r="Q1511" s="827">
        <v>1</v>
      </c>
      <c r="R1511" s="822">
        <v>6</v>
      </c>
      <c r="S1511" s="827">
        <v>1</v>
      </c>
      <c r="T1511" s="826">
        <v>1</v>
      </c>
      <c r="U1511" s="828">
        <v>1</v>
      </c>
    </row>
    <row r="1512" spans="1:21" ht="14.45" customHeight="1" x14ac:dyDescent="0.2">
      <c r="A1512" s="821">
        <v>7</v>
      </c>
      <c r="B1512" s="822" t="s">
        <v>2407</v>
      </c>
      <c r="C1512" s="822" t="s">
        <v>2413</v>
      </c>
      <c r="D1512" s="823" t="s">
        <v>3782</v>
      </c>
      <c r="E1512" s="824" t="s">
        <v>2430</v>
      </c>
      <c r="F1512" s="822" t="s">
        <v>2408</v>
      </c>
      <c r="G1512" s="822" t="s">
        <v>3205</v>
      </c>
      <c r="H1512" s="822" t="s">
        <v>329</v>
      </c>
      <c r="I1512" s="822" t="s">
        <v>3211</v>
      </c>
      <c r="J1512" s="822" t="s">
        <v>3212</v>
      </c>
      <c r="K1512" s="822" t="s">
        <v>2862</v>
      </c>
      <c r="L1512" s="825">
        <v>166.96</v>
      </c>
      <c r="M1512" s="825">
        <v>1001.76</v>
      </c>
      <c r="N1512" s="822">
        <v>6</v>
      </c>
      <c r="O1512" s="826">
        <v>2</v>
      </c>
      <c r="P1512" s="825">
        <v>333.92</v>
      </c>
      <c r="Q1512" s="827">
        <v>0.33333333333333337</v>
      </c>
      <c r="R1512" s="822">
        <v>2</v>
      </c>
      <c r="S1512" s="827">
        <v>0.33333333333333331</v>
      </c>
      <c r="T1512" s="826">
        <v>1</v>
      </c>
      <c r="U1512" s="828">
        <v>0.5</v>
      </c>
    </row>
    <row r="1513" spans="1:21" ht="14.45" customHeight="1" x14ac:dyDescent="0.2">
      <c r="A1513" s="821">
        <v>7</v>
      </c>
      <c r="B1513" s="822" t="s">
        <v>2407</v>
      </c>
      <c r="C1513" s="822" t="s">
        <v>2413</v>
      </c>
      <c r="D1513" s="823" t="s">
        <v>3782</v>
      </c>
      <c r="E1513" s="824" t="s">
        <v>2430</v>
      </c>
      <c r="F1513" s="822" t="s">
        <v>2408</v>
      </c>
      <c r="G1513" s="822" t="s">
        <v>3205</v>
      </c>
      <c r="H1513" s="822" t="s">
        <v>329</v>
      </c>
      <c r="I1513" s="822" t="s">
        <v>3504</v>
      </c>
      <c r="J1513" s="822" t="s">
        <v>3505</v>
      </c>
      <c r="K1513" s="822" t="s">
        <v>3506</v>
      </c>
      <c r="L1513" s="825">
        <v>320.55</v>
      </c>
      <c r="M1513" s="825">
        <v>1602.75</v>
      </c>
      <c r="N1513" s="822">
        <v>5</v>
      </c>
      <c r="O1513" s="826">
        <v>2.5</v>
      </c>
      <c r="P1513" s="825">
        <v>320.55</v>
      </c>
      <c r="Q1513" s="827">
        <v>0.2</v>
      </c>
      <c r="R1513" s="822">
        <v>1</v>
      </c>
      <c r="S1513" s="827">
        <v>0.2</v>
      </c>
      <c r="T1513" s="826">
        <v>1</v>
      </c>
      <c r="U1513" s="828">
        <v>0.4</v>
      </c>
    </row>
    <row r="1514" spans="1:21" ht="14.45" customHeight="1" x14ac:dyDescent="0.2">
      <c r="A1514" s="821">
        <v>7</v>
      </c>
      <c r="B1514" s="822" t="s">
        <v>2407</v>
      </c>
      <c r="C1514" s="822" t="s">
        <v>2413</v>
      </c>
      <c r="D1514" s="823" t="s">
        <v>3782</v>
      </c>
      <c r="E1514" s="824" t="s">
        <v>2430</v>
      </c>
      <c r="F1514" s="822" t="s">
        <v>2408</v>
      </c>
      <c r="G1514" s="822" t="s">
        <v>3205</v>
      </c>
      <c r="H1514" s="822" t="s">
        <v>329</v>
      </c>
      <c r="I1514" s="822" t="s">
        <v>3213</v>
      </c>
      <c r="J1514" s="822" t="s">
        <v>3214</v>
      </c>
      <c r="K1514" s="822" t="s">
        <v>3215</v>
      </c>
      <c r="L1514" s="825">
        <v>100.17</v>
      </c>
      <c r="M1514" s="825">
        <v>1502.5500000000002</v>
      </c>
      <c r="N1514" s="822">
        <v>15</v>
      </c>
      <c r="O1514" s="826">
        <v>4</v>
      </c>
      <c r="P1514" s="825">
        <v>701.19</v>
      </c>
      <c r="Q1514" s="827">
        <v>0.46666666666666667</v>
      </c>
      <c r="R1514" s="822">
        <v>7</v>
      </c>
      <c r="S1514" s="827">
        <v>0.46666666666666667</v>
      </c>
      <c r="T1514" s="826">
        <v>2</v>
      </c>
      <c r="U1514" s="828">
        <v>0.5</v>
      </c>
    </row>
    <row r="1515" spans="1:21" ht="14.45" customHeight="1" x14ac:dyDescent="0.2">
      <c r="A1515" s="821">
        <v>7</v>
      </c>
      <c r="B1515" s="822" t="s">
        <v>2407</v>
      </c>
      <c r="C1515" s="822" t="s">
        <v>2413</v>
      </c>
      <c r="D1515" s="823" t="s">
        <v>3782</v>
      </c>
      <c r="E1515" s="824" t="s">
        <v>2430</v>
      </c>
      <c r="F1515" s="822" t="s">
        <v>2408</v>
      </c>
      <c r="G1515" s="822" t="s">
        <v>3205</v>
      </c>
      <c r="H1515" s="822" t="s">
        <v>329</v>
      </c>
      <c r="I1515" s="822" t="s">
        <v>3507</v>
      </c>
      <c r="J1515" s="822" t="s">
        <v>1887</v>
      </c>
      <c r="K1515" s="822" t="s">
        <v>3506</v>
      </c>
      <c r="L1515" s="825">
        <v>320.55</v>
      </c>
      <c r="M1515" s="825">
        <v>641.1</v>
      </c>
      <c r="N1515" s="822">
        <v>2</v>
      </c>
      <c r="O1515" s="826">
        <v>1</v>
      </c>
      <c r="P1515" s="825">
        <v>641.1</v>
      </c>
      <c r="Q1515" s="827">
        <v>1</v>
      </c>
      <c r="R1515" s="822">
        <v>2</v>
      </c>
      <c r="S1515" s="827">
        <v>1</v>
      </c>
      <c r="T1515" s="826">
        <v>1</v>
      </c>
      <c r="U1515" s="828">
        <v>1</v>
      </c>
    </row>
    <row r="1516" spans="1:21" ht="14.45" customHeight="1" x14ac:dyDescent="0.2">
      <c r="A1516" s="821">
        <v>7</v>
      </c>
      <c r="B1516" s="822" t="s">
        <v>2407</v>
      </c>
      <c r="C1516" s="822" t="s">
        <v>2413</v>
      </c>
      <c r="D1516" s="823" t="s">
        <v>3782</v>
      </c>
      <c r="E1516" s="824" t="s">
        <v>2430</v>
      </c>
      <c r="F1516" s="822" t="s">
        <v>2408</v>
      </c>
      <c r="G1516" s="822" t="s">
        <v>3205</v>
      </c>
      <c r="H1516" s="822" t="s">
        <v>329</v>
      </c>
      <c r="I1516" s="822" t="s">
        <v>3508</v>
      </c>
      <c r="J1516" s="822" t="s">
        <v>3214</v>
      </c>
      <c r="K1516" s="822" t="s">
        <v>3509</v>
      </c>
      <c r="L1516" s="825">
        <v>200.34</v>
      </c>
      <c r="M1516" s="825">
        <v>1202.04</v>
      </c>
      <c r="N1516" s="822">
        <v>6</v>
      </c>
      <c r="O1516" s="826">
        <v>0.5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7</v>
      </c>
      <c r="B1517" s="822" t="s">
        <v>2407</v>
      </c>
      <c r="C1517" s="822" t="s">
        <v>2413</v>
      </c>
      <c r="D1517" s="823" t="s">
        <v>3782</v>
      </c>
      <c r="E1517" s="824" t="s">
        <v>2430</v>
      </c>
      <c r="F1517" s="822" t="s">
        <v>2408</v>
      </c>
      <c r="G1517" s="822" t="s">
        <v>3205</v>
      </c>
      <c r="H1517" s="822" t="s">
        <v>329</v>
      </c>
      <c r="I1517" s="822" t="s">
        <v>3569</v>
      </c>
      <c r="J1517" s="822" t="s">
        <v>3570</v>
      </c>
      <c r="K1517" s="822" t="s">
        <v>3571</v>
      </c>
      <c r="L1517" s="825">
        <v>320.55</v>
      </c>
      <c r="M1517" s="825">
        <v>961.65000000000009</v>
      </c>
      <c r="N1517" s="822">
        <v>3</v>
      </c>
      <c r="O1517" s="826">
        <v>3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7</v>
      </c>
      <c r="B1518" s="822" t="s">
        <v>2407</v>
      </c>
      <c r="C1518" s="822" t="s">
        <v>2413</v>
      </c>
      <c r="D1518" s="823" t="s">
        <v>3782</v>
      </c>
      <c r="E1518" s="824" t="s">
        <v>2430</v>
      </c>
      <c r="F1518" s="822" t="s">
        <v>2408</v>
      </c>
      <c r="G1518" s="822" t="s">
        <v>3205</v>
      </c>
      <c r="H1518" s="822" t="s">
        <v>329</v>
      </c>
      <c r="I1518" s="822" t="s">
        <v>3221</v>
      </c>
      <c r="J1518" s="822" t="s">
        <v>3222</v>
      </c>
      <c r="K1518" s="822" t="s">
        <v>3208</v>
      </c>
      <c r="L1518" s="825">
        <v>150.26</v>
      </c>
      <c r="M1518" s="825">
        <v>1502.6</v>
      </c>
      <c r="N1518" s="822">
        <v>10</v>
      </c>
      <c r="O1518" s="826">
        <v>2.5</v>
      </c>
      <c r="P1518" s="825">
        <v>450.78</v>
      </c>
      <c r="Q1518" s="827">
        <v>0.3</v>
      </c>
      <c r="R1518" s="822">
        <v>3</v>
      </c>
      <c r="S1518" s="827">
        <v>0.3</v>
      </c>
      <c r="T1518" s="826">
        <v>0.5</v>
      </c>
      <c r="U1518" s="828">
        <v>0.2</v>
      </c>
    </row>
    <row r="1519" spans="1:21" ht="14.45" customHeight="1" x14ac:dyDescent="0.2">
      <c r="A1519" s="821">
        <v>7</v>
      </c>
      <c r="B1519" s="822" t="s">
        <v>2407</v>
      </c>
      <c r="C1519" s="822" t="s">
        <v>2413</v>
      </c>
      <c r="D1519" s="823" t="s">
        <v>3782</v>
      </c>
      <c r="E1519" s="824" t="s">
        <v>2430</v>
      </c>
      <c r="F1519" s="822" t="s">
        <v>2408</v>
      </c>
      <c r="G1519" s="822" t="s">
        <v>3205</v>
      </c>
      <c r="H1519" s="822" t="s">
        <v>329</v>
      </c>
      <c r="I1519" s="822" t="s">
        <v>3223</v>
      </c>
      <c r="J1519" s="822" t="s">
        <v>3222</v>
      </c>
      <c r="K1519" s="822" t="s">
        <v>2862</v>
      </c>
      <c r="L1519" s="825">
        <v>166.96</v>
      </c>
      <c r="M1519" s="825">
        <v>1168.72</v>
      </c>
      <c r="N1519" s="822">
        <v>7</v>
      </c>
      <c r="O1519" s="826">
        <v>2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7</v>
      </c>
      <c r="B1520" s="822" t="s">
        <v>2407</v>
      </c>
      <c r="C1520" s="822" t="s">
        <v>2413</v>
      </c>
      <c r="D1520" s="823" t="s">
        <v>3782</v>
      </c>
      <c r="E1520" s="824" t="s">
        <v>2430</v>
      </c>
      <c r="F1520" s="822" t="s">
        <v>2408</v>
      </c>
      <c r="G1520" s="822" t="s">
        <v>3205</v>
      </c>
      <c r="H1520" s="822" t="s">
        <v>329</v>
      </c>
      <c r="I1520" s="822" t="s">
        <v>3224</v>
      </c>
      <c r="J1520" s="822" t="s">
        <v>3222</v>
      </c>
      <c r="K1520" s="822" t="s">
        <v>1562</v>
      </c>
      <c r="L1520" s="825">
        <v>200.34</v>
      </c>
      <c r="M1520" s="825">
        <v>2404.08</v>
      </c>
      <c r="N1520" s="822">
        <v>12</v>
      </c>
      <c r="O1520" s="826">
        <v>1.5</v>
      </c>
      <c r="P1520" s="825">
        <v>1202.04</v>
      </c>
      <c r="Q1520" s="827">
        <v>0.5</v>
      </c>
      <c r="R1520" s="822">
        <v>6</v>
      </c>
      <c r="S1520" s="827">
        <v>0.5</v>
      </c>
      <c r="T1520" s="826">
        <v>1</v>
      </c>
      <c r="U1520" s="828">
        <v>0.66666666666666663</v>
      </c>
    </row>
    <row r="1521" spans="1:21" ht="14.45" customHeight="1" x14ac:dyDescent="0.2">
      <c r="A1521" s="821">
        <v>7</v>
      </c>
      <c r="B1521" s="822" t="s">
        <v>2407</v>
      </c>
      <c r="C1521" s="822" t="s">
        <v>2413</v>
      </c>
      <c r="D1521" s="823" t="s">
        <v>3782</v>
      </c>
      <c r="E1521" s="824" t="s">
        <v>2430</v>
      </c>
      <c r="F1521" s="822" t="s">
        <v>2408</v>
      </c>
      <c r="G1521" s="822" t="s">
        <v>2526</v>
      </c>
      <c r="H1521" s="822" t="s">
        <v>329</v>
      </c>
      <c r="I1521" s="822" t="s">
        <v>3511</v>
      </c>
      <c r="J1521" s="822" t="s">
        <v>2629</v>
      </c>
      <c r="K1521" s="822" t="s">
        <v>3512</v>
      </c>
      <c r="L1521" s="825">
        <v>477.11</v>
      </c>
      <c r="M1521" s="825">
        <v>1908.44</v>
      </c>
      <c r="N1521" s="822">
        <v>4</v>
      </c>
      <c r="O1521" s="826">
        <v>2</v>
      </c>
      <c r="P1521" s="825">
        <v>954.22</v>
      </c>
      <c r="Q1521" s="827">
        <v>0.5</v>
      </c>
      <c r="R1521" s="822">
        <v>2</v>
      </c>
      <c r="S1521" s="827">
        <v>0.5</v>
      </c>
      <c r="T1521" s="826">
        <v>1</v>
      </c>
      <c r="U1521" s="828">
        <v>0.5</v>
      </c>
    </row>
    <row r="1522" spans="1:21" ht="14.45" customHeight="1" x14ac:dyDescent="0.2">
      <c r="A1522" s="821">
        <v>7</v>
      </c>
      <c r="B1522" s="822" t="s">
        <v>2407</v>
      </c>
      <c r="C1522" s="822" t="s">
        <v>2413</v>
      </c>
      <c r="D1522" s="823" t="s">
        <v>3782</v>
      </c>
      <c r="E1522" s="824" t="s">
        <v>2430</v>
      </c>
      <c r="F1522" s="822" t="s">
        <v>2408</v>
      </c>
      <c r="G1522" s="822" t="s">
        <v>3228</v>
      </c>
      <c r="H1522" s="822" t="s">
        <v>673</v>
      </c>
      <c r="I1522" s="822" t="s">
        <v>3229</v>
      </c>
      <c r="J1522" s="822" t="s">
        <v>2372</v>
      </c>
      <c r="K1522" s="822" t="s">
        <v>3230</v>
      </c>
      <c r="L1522" s="825">
        <v>80.53</v>
      </c>
      <c r="M1522" s="825">
        <v>241.59</v>
      </c>
      <c r="N1522" s="822">
        <v>3</v>
      </c>
      <c r="O1522" s="826">
        <v>1</v>
      </c>
      <c r="P1522" s="825">
        <v>241.59</v>
      </c>
      <c r="Q1522" s="827">
        <v>1</v>
      </c>
      <c r="R1522" s="822">
        <v>3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7</v>
      </c>
      <c r="B1523" s="822" t="s">
        <v>2407</v>
      </c>
      <c r="C1523" s="822" t="s">
        <v>2413</v>
      </c>
      <c r="D1523" s="823" t="s">
        <v>3782</v>
      </c>
      <c r="E1523" s="824" t="s">
        <v>2430</v>
      </c>
      <c r="F1523" s="822" t="s">
        <v>2408</v>
      </c>
      <c r="G1523" s="822" t="s">
        <v>3228</v>
      </c>
      <c r="H1523" s="822" t="s">
        <v>329</v>
      </c>
      <c r="I1523" s="822" t="s">
        <v>3231</v>
      </c>
      <c r="J1523" s="822" t="s">
        <v>2372</v>
      </c>
      <c r="K1523" s="822" t="s">
        <v>1780</v>
      </c>
      <c r="L1523" s="825">
        <v>400.17</v>
      </c>
      <c r="M1523" s="825">
        <v>800.34</v>
      </c>
      <c r="N1523" s="822">
        <v>2</v>
      </c>
      <c r="O1523" s="826">
        <v>1.5</v>
      </c>
      <c r="P1523" s="825">
        <v>400.17</v>
      </c>
      <c r="Q1523" s="827">
        <v>0.5</v>
      </c>
      <c r="R1523" s="822">
        <v>1</v>
      </c>
      <c r="S1523" s="827">
        <v>0.5</v>
      </c>
      <c r="T1523" s="826">
        <v>0.5</v>
      </c>
      <c r="U1523" s="828">
        <v>0.33333333333333331</v>
      </c>
    </row>
    <row r="1524" spans="1:21" ht="14.45" customHeight="1" x14ac:dyDescent="0.2">
      <c r="A1524" s="821">
        <v>7</v>
      </c>
      <c r="B1524" s="822" t="s">
        <v>2407</v>
      </c>
      <c r="C1524" s="822" t="s">
        <v>2413</v>
      </c>
      <c r="D1524" s="823" t="s">
        <v>3782</v>
      </c>
      <c r="E1524" s="824" t="s">
        <v>2430</v>
      </c>
      <c r="F1524" s="822" t="s">
        <v>2408</v>
      </c>
      <c r="G1524" s="822" t="s">
        <v>3228</v>
      </c>
      <c r="H1524" s="822" t="s">
        <v>673</v>
      </c>
      <c r="I1524" s="822" t="s">
        <v>3234</v>
      </c>
      <c r="J1524" s="822" t="s">
        <v>2372</v>
      </c>
      <c r="K1524" s="822" t="s">
        <v>3233</v>
      </c>
      <c r="L1524" s="825">
        <v>533.42999999999995</v>
      </c>
      <c r="M1524" s="825">
        <v>1066.8599999999999</v>
      </c>
      <c r="N1524" s="822">
        <v>2</v>
      </c>
      <c r="O1524" s="826">
        <v>2</v>
      </c>
      <c r="P1524" s="825">
        <v>533.42999999999995</v>
      </c>
      <c r="Q1524" s="827">
        <v>0.5</v>
      </c>
      <c r="R1524" s="822">
        <v>1</v>
      </c>
      <c r="S1524" s="827">
        <v>0.5</v>
      </c>
      <c r="T1524" s="826">
        <v>1</v>
      </c>
      <c r="U1524" s="828">
        <v>0.5</v>
      </c>
    </row>
    <row r="1525" spans="1:21" ht="14.45" customHeight="1" x14ac:dyDescent="0.2">
      <c r="A1525" s="821">
        <v>7</v>
      </c>
      <c r="B1525" s="822" t="s">
        <v>2407</v>
      </c>
      <c r="C1525" s="822" t="s">
        <v>2413</v>
      </c>
      <c r="D1525" s="823" t="s">
        <v>3782</v>
      </c>
      <c r="E1525" s="824" t="s">
        <v>2430</v>
      </c>
      <c r="F1525" s="822" t="s">
        <v>2408</v>
      </c>
      <c r="G1525" s="822" t="s">
        <v>3228</v>
      </c>
      <c r="H1525" s="822" t="s">
        <v>673</v>
      </c>
      <c r="I1525" s="822" t="s">
        <v>2373</v>
      </c>
      <c r="J1525" s="822" t="s">
        <v>2372</v>
      </c>
      <c r="K1525" s="822" t="s">
        <v>1780</v>
      </c>
      <c r="L1525" s="825">
        <v>400.17</v>
      </c>
      <c r="M1525" s="825">
        <v>4001.7</v>
      </c>
      <c r="N1525" s="822">
        <v>10</v>
      </c>
      <c r="O1525" s="826">
        <v>9.5</v>
      </c>
      <c r="P1525" s="825">
        <v>2401.02</v>
      </c>
      <c r="Q1525" s="827">
        <v>0.6</v>
      </c>
      <c r="R1525" s="822">
        <v>6</v>
      </c>
      <c r="S1525" s="827">
        <v>0.6</v>
      </c>
      <c r="T1525" s="826">
        <v>5.5</v>
      </c>
      <c r="U1525" s="828">
        <v>0.57894736842105265</v>
      </c>
    </row>
    <row r="1526" spans="1:21" ht="14.45" customHeight="1" x14ac:dyDescent="0.2">
      <c r="A1526" s="821">
        <v>7</v>
      </c>
      <c r="B1526" s="822" t="s">
        <v>2407</v>
      </c>
      <c r="C1526" s="822" t="s">
        <v>2413</v>
      </c>
      <c r="D1526" s="823" t="s">
        <v>3782</v>
      </c>
      <c r="E1526" s="824" t="s">
        <v>2430</v>
      </c>
      <c r="F1526" s="822" t="s">
        <v>2408</v>
      </c>
      <c r="G1526" s="822" t="s">
        <v>3228</v>
      </c>
      <c r="H1526" s="822" t="s">
        <v>673</v>
      </c>
      <c r="I1526" s="822" t="s">
        <v>3341</v>
      </c>
      <c r="J1526" s="822" t="s">
        <v>2372</v>
      </c>
      <c r="K1526" s="822" t="s">
        <v>3230</v>
      </c>
      <c r="L1526" s="825">
        <v>80.53</v>
      </c>
      <c r="M1526" s="825">
        <v>80.53</v>
      </c>
      <c r="N1526" s="822">
        <v>1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7</v>
      </c>
      <c r="B1527" s="822" t="s">
        <v>2407</v>
      </c>
      <c r="C1527" s="822" t="s">
        <v>2413</v>
      </c>
      <c r="D1527" s="823" t="s">
        <v>3782</v>
      </c>
      <c r="E1527" s="824" t="s">
        <v>2430</v>
      </c>
      <c r="F1527" s="822" t="s">
        <v>2408</v>
      </c>
      <c r="G1527" s="822" t="s">
        <v>2530</v>
      </c>
      <c r="H1527" s="822" t="s">
        <v>673</v>
      </c>
      <c r="I1527" s="822" t="s">
        <v>2230</v>
      </c>
      <c r="J1527" s="822" t="s">
        <v>1322</v>
      </c>
      <c r="K1527" s="822" t="s">
        <v>2231</v>
      </c>
      <c r="L1527" s="825">
        <v>0</v>
      </c>
      <c r="M1527" s="825">
        <v>0</v>
      </c>
      <c r="N1527" s="822">
        <v>12</v>
      </c>
      <c r="O1527" s="826">
        <v>5.5</v>
      </c>
      <c r="P1527" s="825">
        <v>0</v>
      </c>
      <c r="Q1527" s="827"/>
      <c r="R1527" s="822">
        <v>10</v>
      </c>
      <c r="S1527" s="827">
        <v>0.83333333333333337</v>
      </c>
      <c r="T1527" s="826">
        <v>4.5</v>
      </c>
      <c r="U1527" s="828">
        <v>0.81818181818181823</v>
      </c>
    </row>
    <row r="1528" spans="1:21" ht="14.45" customHeight="1" x14ac:dyDescent="0.2">
      <c r="A1528" s="821">
        <v>7</v>
      </c>
      <c r="B1528" s="822" t="s">
        <v>2407</v>
      </c>
      <c r="C1528" s="822" t="s">
        <v>2413</v>
      </c>
      <c r="D1528" s="823" t="s">
        <v>3782</v>
      </c>
      <c r="E1528" s="824" t="s">
        <v>2430</v>
      </c>
      <c r="F1528" s="822" t="s">
        <v>2408</v>
      </c>
      <c r="G1528" s="822" t="s">
        <v>2631</v>
      </c>
      <c r="H1528" s="822" t="s">
        <v>673</v>
      </c>
      <c r="I1528" s="822" t="s">
        <v>2632</v>
      </c>
      <c r="J1528" s="822" t="s">
        <v>1059</v>
      </c>
      <c r="K1528" s="822" t="s">
        <v>2633</v>
      </c>
      <c r="L1528" s="825">
        <v>414.07</v>
      </c>
      <c r="M1528" s="825">
        <v>828.14</v>
      </c>
      <c r="N1528" s="822">
        <v>2</v>
      </c>
      <c r="O1528" s="826">
        <v>1.5</v>
      </c>
      <c r="P1528" s="825">
        <v>828.14</v>
      </c>
      <c r="Q1528" s="827">
        <v>1</v>
      </c>
      <c r="R1528" s="822">
        <v>2</v>
      </c>
      <c r="S1528" s="827">
        <v>1</v>
      </c>
      <c r="T1528" s="826">
        <v>1.5</v>
      </c>
      <c r="U1528" s="828">
        <v>1</v>
      </c>
    </row>
    <row r="1529" spans="1:21" ht="14.45" customHeight="1" x14ac:dyDescent="0.2">
      <c r="A1529" s="821">
        <v>7</v>
      </c>
      <c r="B1529" s="822" t="s">
        <v>2407</v>
      </c>
      <c r="C1529" s="822" t="s">
        <v>2413</v>
      </c>
      <c r="D1529" s="823" t="s">
        <v>3782</v>
      </c>
      <c r="E1529" s="824" t="s">
        <v>2430</v>
      </c>
      <c r="F1529" s="822" t="s">
        <v>2408</v>
      </c>
      <c r="G1529" s="822" t="s">
        <v>2640</v>
      </c>
      <c r="H1529" s="822" t="s">
        <v>329</v>
      </c>
      <c r="I1529" s="822" t="s">
        <v>3236</v>
      </c>
      <c r="J1529" s="822" t="s">
        <v>2642</v>
      </c>
      <c r="K1529" s="822" t="s">
        <v>3237</v>
      </c>
      <c r="L1529" s="825">
        <v>99.94</v>
      </c>
      <c r="M1529" s="825">
        <v>599.64</v>
      </c>
      <c r="N1529" s="822">
        <v>6</v>
      </c>
      <c r="O1529" s="826">
        <v>1</v>
      </c>
      <c r="P1529" s="825">
        <v>599.64</v>
      </c>
      <c r="Q1529" s="827">
        <v>1</v>
      </c>
      <c r="R1529" s="822">
        <v>6</v>
      </c>
      <c r="S1529" s="827">
        <v>1</v>
      </c>
      <c r="T1529" s="826">
        <v>1</v>
      </c>
      <c r="U1529" s="828">
        <v>1</v>
      </c>
    </row>
    <row r="1530" spans="1:21" ht="14.45" customHeight="1" x14ac:dyDescent="0.2">
      <c r="A1530" s="821">
        <v>7</v>
      </c>
      <c r="B1530" s="822" t="s">
        <v>2407</v>
      </c>
      <c r="C1530" s="822" t="s">
        <v>2413</v>
      </c>
      <c r="D1530" s="823" t="s">
        <v>3782</v>
      </c>
      <c r="E1530" s="824" t="s">
        <v>2430</v>
      </c>
      <c r="F1530" s="822" t="s">
        <v>2408</v>
      </c>
      <c r="G1530" s="822" t="s">
        <v>2640</v>
      </c>
      <c r="H1530" s="822" t="s">
        <v>329</v>
      </c>
      <c r="I1530" s="822" t="s">
        <v>2641</v>
      </c>
      <c r="J1530" s="822" t="s">
        <v>2642</v>
      </c>
      <c r="K1530" s="822" t="s">
        <v>2643</v>
      </c>
      <c r="L1530" s="825">
        <v>299.83999999999997</v>
      </c>
      <c r="M1530" s="825">
        <v>17390.720000000005</v>
      </c>
      <c r="N1530" s="822">
        <v>58</v>
      </c>
      <c r="O1530" s="826">
        <v>26.5</v>
      </c>
      <c r="P1530" s="825">
        <v>8395.5200000000023</v>
      </c>
      <c r="Q1530" s="827">
        <v>0.48275862068965519</v>
      </c>
      <c r="R1530" s="822">
        <v>28</v>
      </c>
      <c r="S1530" s="827">
        <v>0.48275862068965519</v>
      </c>
      <c r="T1530" s="826">
        <v>14.5</v>
      </c>
      <c r="U1530" s="828">
        <v>0.54716981132075471</v>
      </c>
    </row>
    <row r="1531" spans="1:21" ht="14.45" customHeight="1" x14ac:dyDescent="0.2">
      <c r="A1531" s="821">
        <v>7</v>
      </c>
      <c r="B1531" s="822" t="s">
        <v>2407</v>
      </c>
      <c r="C1531" s="822" t="s">
        <v>2413</v>
      </c>
      <c r="D1531" s="823" t="s">
        <v>3782</v>
      </c>
      <c r="E1531" s="824" t="s">
        <v>2430</v>
      </c>
      <c r="F1531" s="822" t="s">
        <v>2408</v>
      </c>
      <c r="G1531" s="822" t="s">
        <v>2640</v>
      </c>
      <c r="H1531" s="822" t="s">
        <v>329</v>
      </c>
      <c r="I1531" s="822" t="s">
        <v>3238</v>
      </c>
      <c r="J1531" s="822" t="s">
        <v>3239</v>
      </c>
      <c r="K1531" s="822" t="s">
        <v>3240</v>
      </c>
      <c r="L1531" s="825">
        <v>50.32</v>
      </c>
      <c r="M1531" s="825">
        <v>150.96</v>
      </c>
      <c r="N1531" s="822">
        <v>3</v>
      </c>
      <c r="O1531" s="826">
        <v>0.5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7</v>
      </c>
      <c r="B1532" s="822" t="s">
        <v>2407</v>
      </c>
      <c r="C1532" s="822" t="s">
        <v>2413</v>
      </c>
      <c r="D1532" s="823" t="s">
        <v>3782</v>
      </c>
      <c r="E1532" s="824" t="s">
        <v>2430</v>
      </c>
      <c r="F1532" s="822" t="s">
        <v>2408</v>
      </c>
      <c r="G1532" s="822" t="s">
        <v>2640</v>
      </c>
      <c r="H1532" s="822" t="s">
        <v>329</v>
      </c>
      <c r="I1532" s="822" t="s">
        <v>3581</v>
      </c>
      <c r="J1532" s="822" t="s">
        <v>1312</v>
      </c>
      <c r="K1532" s="822" t="s">
        <v>1313</v>
      </c>
      <c r="L1532" s="825">
        <v>50.32</v>
      </c>
      <c r="M1532" s="825">
        <v>150.96</v>
      </c>
      <c r="N1532" s="822">
        <v>3</v>
      </c>
      <c r="O1532" s="826">
        <v>1</v>
      </c>
      <c r="P1532" s="825">
        <v>150.96</v>
      </c>
      <c r="Q1532" s="827">
        <v>1</v>
      </c>
      <c r="R1532" s="822">
        <v>3</v>
      </c>
      <c r="S1532" s="827">
        <v>1</v>
      </c>
      <c r="T1532" s="826">
        <v>1</v>
      </c>
      <c r="U1532" s="828">
        <v>1</v>
      </c>
    </row>
    <row r="1533" spans="1:21" ht="14.45" customHeight="1" x14ac:dyDescent="0.2">
      <c r="A1533" s="821">
        <v>7</v>
      </c>
      <c r="B1533" s="822" t="s">
        <v>2407</v>
      </c>
      <c r="C1533" s="822" t="s">
        <v>2413</v>
      </c>
      <c r="D1533" s="823" t="s">
        <v>3782</v>
      </c>
      <c r="E1533" s="824" t="s">
        <v>2430</v>
      </c>
      <c r="F1533" s="822" t="s">
        <v>2408</v>
      </c>
      <c r="G1533" s="822" t="s">
        <v>2640</v>
      </c>
      <c r="H1533" s="822" t="s">
        <v>329</v>
      </c>
      <c r="I1533" s="822" t="s">
        <v>3241</v>
      </c>
      <c r="J1533" s="822" t="s">
        <v>3242</v>
      </c>
      <c r="K1533" s="822" t="s">
        <v>3243</v>
      </c>
      <c r="L1533" s="825">
        <v>99.94</v>
      </c>
      <c r="M1533" s="825">
        <v>2798.3200000000006</v>
      </c>
      <c r="N1533" s="822">
        <v>28</v>
      </c>
      <c r="O1533" s="826">
        <v>6.5</v>
      </c>
      <c r="P1533" s="825">
        <v>2498.5000000000005</v>
      </c>
      <c r="Q1533" s="827">
        <v>0.89285714285714279</v>
      </c>
      <c r="R1533" s="822">
        <v>25</v>
      </c>
      <c r="S1533" s="827">
        <v>0.8928571428571429</v>
      </c>
      <c r="T1533" s="826">
        <v>4.5</v>
      </c>
      <c r="U1533" s="828">
        <v>0.69230769230769229</v>
      </c>
    </row>
    <row r="1534" spans="1:21" ht="14.45" customHeight="1" x14ac:dyDescent="0.2">
      <c r="A1534" s="821">
        <v>7</v>
      </c>
      <c r="B1534" s="822" t="s">
        <v>2407</v>
      </c>
      <c r="C1534" s="822" t="s">
        <v>2413</v>
      </c>
      <c r="D1534" s="823" t="s">
        <v>3782</v>
      </c>
      <c r="E1534" s="824" t="s">
        <v>2430</v>
      </c>
      <c r="F1534" s="822" t="s">
        <v>2408</v>
      </c>
      <c r="G1534" s="822" t="s">
        <v>2640</v>
      </c>
      <c r="H1534" s="822" t="s">
        <v>329</v>
      </c>
      <c r="I1534" s="822" t="s">
        <v>2879</v>
      </c>
      <c r="J1534" s="822" t="s">
        <v>1312</v>
      </c>
      <c r="K1534" s="822" t="s">
        <v>2880</v>
      </c>
      <c r="L1534" s="825">
        <v>50.32</v>
      </c>
      <c r="M1534" s="825">
        <v>4931.3600000000015</v>
      </c>
      <c r="N1534" s="822">
        <v>98</v>
      </c>
      <c r="O1534" s="826">
        <v>23</v>
      </c>
      <c r="P1534" s="825">
        <v>2012.8000000000004</v>
      </c>
      <c r="Q1534" s="827">
        <v>0.4081632653061224</v>
      </c>
      <c r="R1534" s="822">
        <v>40</v>
      </c>
      <c r="S1534" s="827">
        <v>0.40816326530612246</v>
      </c>
      <c r="T1534" s="826">
        <v>10</v>
      </c>
      <c r="U1534" s="828">
        <v>0.43478260869565216</v>
      </c>
    </row>
    <row r="1535" spans="1:21" ht="14.45" customHeight="1" x14ac:dyDescent="0.2">
      <c r="A1535" s="821">
        <v>7</v>
      </c>
      <c r="B1535" s="822" t="s">
        <v>2407</v>
      </c>
      <c r="C1535" s="822" t="s">
        <v>2413</v>
      </c>
      <c r="D1535" s="823" t="s">
        <v>3782</v>
      </c>
      <c r="E1535" s="824" t="s">
        <v>2430</v>
      </c>
      <c r="F1535" s="822" t="s">
        <v>2408</v>
      </c>
      <c r="G1535" s="822" t="s">
        <v>2640</v>
      </c>
      <c r="H1535" s="822" t="s">
        <v>329</v>
      </c>
      <c r="I1535" s="822" t="s">
        <v>3244</v>
      </c>
      <c r="J1535" s="822" t="s">
        <v>3239</v>
      </c>
      <c r="K1535" s="822" t="s">
        <v>3245</v>
      </c>
      <c r="L1535" s="825">
        <v>50.32</v>
      </c>
      <c r="M1535" s="825">
        <v>150.96</v>
      </c>
      <c r="N1535" s="822">
        <v>3</v>
      </c>
      <c r="O1535" s="826">
        <v>0.5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7</v>
      </c>
      <c r="B1536" s="822" t="s">
        <v>2407</v>
      </c>
      <c r="C1536" s="822" t="s">
        <v>2413</v>
      </c>
      <c r="D1536" s="823" t="s">
        <v>3782</v>
      </c>
      <c r="E1536" s="824" t="s">
        <v>2430</v>
      </c>
      <c r="F1536" s="822" t="s">
        <v>2408</v>
      </c>
      <c r="G1536" s="822" t="s">
        <v>2852</v>
      </c>
      <c r="H1536" s="822" t="s">
        <v>329</v>
      </c>
      <c r="I1536" s="822" t="s">
        <v>3246</v>
      </c>
      <c r="J1536" s="822" t="s">
        <v>1772</v>
      </c>
      <c r="K1536" s="822" t="s">
        <v>3247</v>
      </c>
      <c r="L1536" s="825">
        <v>65.36</v>
      </c>
      <c r="M1536" s="825">
        <v>1764.72</v>
      </c>
      <c r="N1536" s="822">
        <v>27</v>
      </c>
      <c r="O1536" s="826">
        <v>8</v>
      </c>
      <c r="P1536" s="825">
        <v>588.24</v>
      </c>
      <c r="Q1536" s="827">
        <v>0.33333333333333331</v>
      </c>
      <c r="R1536" s="822">
        <v>9</v>
      </c>
      <c r="S1536" s="827">
        <v>0.33333333333333331</v>
      </c>
      <c r="T1536" s="826">
        <v>3</v>
      </c>
      <c r="U1536" s="828">
        <v>0.375</v>
      </c>
    </row>
    <row r="1537" spans="1:21" ht="14.45" customHeight="1" x14ac:dyDescent="0.2">
      <c r="A1537" s="821">
        <v>7</v>
      </c>
      <c r="B1537" s="822" t="s">
        <v>2407</v>
      </c>
      <c r="C1537" s="822" t="s">
        <v>2413</v>
      </c>
      <c r="D1537" s="823" t="s">
        <v>3782</v>
      </c>
      <c r="E1537" s="824" t="s">
        <v>2430</v>
      </c>
      <c r="F1537" s="822" t="s">
        <v>2408</v>
      </c>
      <c r="G1537" s="822" t="s">
        <v>2644</v>
      </c>
      <c r="H1537" s="822" t="s">
        <v>673</v>
      </c>
      <c r="I1537" s="822" t="s">
        <v>2110</v>
      </c>
      <c r="J1537" s="822" t="s">
        <v>1419</v>
      </c>
      <c r="K1537" s="822" t="s">
        <v>2111</v>
      </c>
      <c r="L1537" s="825">
        <v>154.36000000000001</v>
      </c>
      <c r="M1537" s="825">
        <v>154.36000000000001</v>
      </c>
      <c r="N1537" s="822">
        <v>1</v>
      </c>
      <c r="O1537" s="826">
        <v>1</v>
      </c>
      <c r="P1537" s="825">
        <v>154.36000000000001</v>
      </c>
      <c r="Q1537" s="827">
        <v>1</v>
      </c>
      <c r="R1537" s="822">
        <v>1</v>
      </c>
      <c r="S1537" s="827">
        <v>1</v>
      </c>
      <c r="T1537" s="826">
        <v>1</v>
      </c>
      <c r="U1537" s="828">
        <v>1</v>
      </c>
    </row>
    <row r="1538" spans="1:21" ht="14.45" customHeight="1" x14ac:dyDescent="0.2">
      <c r="A1538" s="821">
        <v>7</v>
      </c>
      <c r="B1538" s="822" t="s">
        <v>2407</v>
      </c>
      <c r="C1538" s="822" t="s">
        <v>2413</v>
      </c>
      <c r="D1538" s="823" t="s">
        <v>3782</v>
      </c>
      <c r="E1538" s="824" t="s">
        <v>2430</v>
      </c>
      <c r="F1538" s="822" t="s">
        <v>2408</v>
      </c>
      <c r="G1538" s="822" t="s">
        <v>3248</v>
      </c>
      <c r="H1538" s="822" t="s">
        <v>329</v>
      </c>
      <c r="I1538" s="822" t="s">
        <v>3249</v>
      </c>
      <c r="J1538" s="822" t="s">
        <v>3250</v>
      </c>
      <c r="K1538" s="822" t="s">
        <v>3251</v>
      </c>
      <c r="L1538" s="825">
        <v>775.17</v>
      </c>
      <c r="M1538" s="825">
        <v>1550.34</v>
      </c>
      <c r="N1538" s="822">
        <v>2</v>
      </c>
      <c r="O1538" s="826">
        <v>1</v>
      </c>
      <c r="P1538" s="825">
        <v>1550.34</v>
      </c>
      <c r="Q1538" s="827">
        <v>1</v>
      </c>
      <c r="R1538" s="822">
        <v>2</v>
      </c>
      <c r="S1538" s="827">
        <v>1</v>
      </c>
      <c r="T1538" s="826">
        <v>1</v>
      </c>
      <c r="U1538" s="828">
        <v>1</v>
      </c>
    </row>
    <row r="1539" spans="1:21" ht="14.45" customHeight="1" x14ac:dyDescent="0.2">
      <c r="A1539" s="821">
        <v>7</v>
      </c>
      <c r="B1539" s="822" t="s">
        <v>2407</v>
      </c>
      <c r="C1539" s="822" t="s">
        <v>2413</v>
      </c>
      <c r="D1539" s="823" t="s">
        <v>3782</v>
      </c>
      <c r="E1539" s="824" t="s">
        <v>2430</v>
      </c>
      <c r="F1539" s="822" t="s">
        <v>2408</v>
      </c>
      <c r="G1539" s="822" t="s">
        <v>3248</v>
      </c>
      <c r="H1539" s="822" t="s">
        <v>329</v>
      </c>
      <c r="I1539" s="822" t="s">
        <v>3252</v>
      </c>
      <c r="J1539" s="822" t="s">
        <v>3250</v>
      </c>
      <c r="K1539" s="822" t="s">
        <v>3253</v>
      </c>
      <c r="L1539" s="825">
        <v>1391.97</v>
      </c>
      <c r="M1539" s="825">
        <v>8351.82</v>
      </c>
      <c r="N1539" s="822">
        <v>6</v>
      </c>
      <c r="O1539" s="826">
        <v>2</v>
      </c>
      <c r="P1539" s="825">
        <v>8351.82</v>
      </c>
      <c r="Q1539" s="827">
        <v>1</v>
      </c>
      <c r="R1539" s="822">
        <v>6</v>
      </c>
      <c r="S1539" s="827">
        <v>1</v>
      </c>
      <c r="T1539" s="826">
        <v>2</v>
      </c>
      <c r="U1539" s="828">
        <v>1</v>
      </c>
    </row>
    <row r="1540" spans="1:21" ht="14.45" customHeight="1" x14ac:dyDescent="0.2">
      <c r="A1540" s="821">
        <v>7</v>
      </c>
      <c r="B1540" s="822" t="s">
        <v>2407</v>
      </c>
      <c r="C1540" s="822" t="s">
        <v>2413</v>
      </c>
      <c r="D1540" s="823" t="s">
        <v>3782</v>
      </c>
      <c r="E1540" s="824" t="s">
        <v>2430</v>
      </c>
      <c r="F1540" s="822" t="s">
        <v>2408</v>
      </c>
      <c r="G1540" s="822" t="s">
        <v>2698</v>
      </c>
      <c r="H1540" s="822" t="s">
        <v>329</v>
      </c>
      <c r="I1540" s="822" t="s">
        <v>2940</v>
      </c>
      <c r="J1540" s="822" t="s">
        <v>923</v>
      </c>
      <c r="K1540" s="822" t="s">
        <v>2941</v>
      </c>
      <c r="L1540" s="825">
        <v>94.28</v>
      </c>
      <c r="M1540" s="825">
        <v>94.28</v>
      </c>
      <c r="N1540" s="822">
        <v>1</v>
      </c>
      <c r="O1540" s="826">
        <v>1</v>
      </c>
      <c r="P1540" s="825">
        <v>94.28</v>
      </c>
      <c r="Q1540" s="827">
        <v>1</v>
      </c>
      <c r="R1540" s="822">
        <v>1</v>
      </c>
      <c r="S1540" s="827">
        <v>1</v>
      </c>
      <c r="T1540" s="826">
        <v>1</v>
      </c>
      <c r="U1540" s="828">
        <v>1</v>
      </c>
    </row>
    <row r="1541" spans="1:21" ht="14.45" customHeight="1" x14ac:dyDescent="0.2">
      <c r="A1541" s="821">
        <v>7</v>
      </c>
      <c r="B1541" s="822" t="s">
        <v>2407</v>
      </c>
      <c r="C1541" s="822" t="s">
        <v>2413</v>
      </c>
      <c r="D1541" s="823" t="s">
        <v>3782</v>
      </c>
      <c r="E1541" s="824" t="s">
        <v>2430</v>
      </c>
      <c r="F1541" s="822" t="s">
        <v>2408</v>
      </c>
      <c r="G1541" s="822" t="s">
        <v>2698</v>
      </c>
      <c r="H1541" s="822" t="s">
        <v>673</v>
      </c>
      <c r="I1541" s="822" t="s">
        <v>2091</v>
      </c>
      <c r="J1541" s="822" t="s">
        <v>2092</v>
      </c>
      <c r="K1541" s="822" t="s">
        <v>2093</v>
      </c>
      <c r="L1541" s="825">
        <v>126.27</v>
      </c>
      <c r="M1541" s="825">
        <v>126.27</v>
      </c>
      <c r="N1541" s="822">
        <v>1</v>
      </c>
      <c r="O1541" s="826">
        <v>1</v>
      </c>
      <c r="P1541" s="825">
        <v>126.27</v>
      </c>
      <c r="Q1541" s="827">
        <v>1</v>
      </c>
      <c r="R1541" s="822">
        <v>1</v>
      </c>
      <c r="S1541" s="827">
        <v>1</v>
      </c>
      <c r="T1541" s="826">
        <v>1</v>
      </c>
      <c r="U1541" s="828">
        <v>1</v>
      </c>
    </row>
    <row r="1542" spans="1:21" ht="14.45" customHeight="1" x14ac:dyDescent="0.2">
      <c r="A1542" s="821">
        <v>7</v>
      </c>
      <c r="B1542" s="822" t="s">
        <v>2407</v>
      </c>
      <c r="C1542" s="822" t="s">
        <v>2413</v>
      </c>
      <c r="D1542" s="823" t="s">
        <v>3782</v>
      </c>
      <c r="E1542" s="824" t="s">
        <v>2430</v>
      </c>
      <c r="F1542" s="822" t="s">
        <v>2408</v>
      </c>
      <c r="G1542" s="822" t="s">
        <v>3256</v>
      </c>
      <c r="H1542" s="822" t="s">
        <v>329</v>
      </c>
      <c r="I1542" s="822" t="s">
        <v>3257</v>
      </c>
      <c r="J1542" s="822" t="s">
        <v>3258</v>
      </c>
      <c r="K1542" s="822" t="s">
        <v>3259</v>
      </c>
      <c r="L1542" s="825">
        <v>0</v>
      </c>
      <c r="M1542" s="825">
        <v>0</v>
      </c>
      <c r="N1542" s="822">
        <v>3</v>
      </c>
      <c r="O1542" s="826">
        <v>1</v>
      </c>
      <c r="P1542" s="825"/>
      <c r="Q1542" s="827"/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7</v>
      </c>
      <c r="B1543" s="822" t="s">
        <v>2407</v>
      </c>
      <c r="C1543" s="822" t="s">
        <v>2413</v>
      </c>
      <c r="D1543" s="823" t="s">
        <v>3782</v>
      </c>
      <c r="E1543" s="824" t="s">
        <v>2430</v>
      </c>
      <c r="F1543" s="822" t="s">
        <v>2408</v>
      </c>
      <c r="G1543" s="822" t="s">
        <v>3523</v>
      </c>
      <c r="H1543" s="822" t="s">
        <v>329</v>
      </c>
      <c r="I1543" s="822" t="s">
        <v>3524</v>
      </c>
      <c r="J1543" s="822" t="s">
        <v>3525</v>
      </c>
      <c r="K1543" s="822" t="s">
        <v>3526</v>
      </c>
      <c r="L1543" s="825">
        <v>79.069999999999993</v>
      </c>
      <c r="M1543" s="825">
        <v>316.27999999999997</v>
      </c>
      <c r="N1543" s="822">
        <v>4</v>
      </c>
      <c r="O1543" s="826">
        <v>2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7</v>
      </c>
      <c r="B1544" s="822" t="s">
        <v>2407</v>
      </c>
      <c r="C1544" s="822" t="s">
        <v>2413</v>
      </c>
      <c r="D1544" s="823" t="s">
        <v>3782</v>
      </c>
      <c r="E1544" s="824" t="s">
        <v>2430</v>
      </c>
      <c r="F1544" s="822" t="s">
        <v>2408</v>
      </c>
      <c r="G1544" s="822" t="s">
        <v>2539</v>
      </c>
      <c r="H1544" s="822" t="s">
        <v>329</v>
      </c>
      <c r="I1544" s="822" t="s">
        <v>2540</v>
      </c>
      <c r="J1544" s="822" t="s">
        <v>1089</v>
      </c>
      <c r="K1544" s="822" t="s">
        <v>1090</v>
      </c>
      <c r="L1544" s="825">
        <v>121.92</v>
      </c>
      <c r="M1544" s="825">
        <v>609.6</v>
      </c>
      <c r="N1544" s="822">
        <v>5</v>
      </c>
      <c r="O1544" s="826">
        <v>2.5</v>
      </c>
      <c r="P1544" s="825">
        <v>121.92</v>
      </c>
      <c r="Q1544" s="827">
        <v>0.19999999999999998</v>
      </c>
      <c r="R1544" s="822">
        <v>1</v>
      </c>
      <c r="S1544" s="827">
        <v>0.2</v>
      </c>
      <c r="T1544" s="826">
        <v>0.5</v>
      </c>
      <c r="U1544" s="828">
        <v>0.2</v>
      </c>
    </row>
    <row r="1545" spans="1:21" ht="14.45" customHeight="1" x14ac:dyDescent="0.2">
      <c r="A1545" s="821">
        <v>7</v>
      </c>
      <c r="B1545" s="822" t="s">
        <v>2407</v>
      </c>
      <c r="C1545" s="822" t="s">
        <v>2413</v>
      </c>
      <c r="D1545" s="823" t="s">
        <v>3782</v>
      </c>
      <c r="E1545" s="824" t="s">
        <v>2430</v>
      </c>
      <c r="F1545" s="822" t="s">
        <v>2408</v>
      </c>
      <c r="G1545" s="822" t="s">
        <v>2539</v>
      </c>
      <c r="H1545" s="822" t="s">
        <v>329</v>
      </c>
      <c r="I1545" s="822" t="s">
        <v>2540</v>
      </c>
      <c r="J1545" s="822" t="s">
        <v>1089</v>
      </c>
      <c r="K1545" s="822" t="s">
        <v>1090</v>
      </c>
      <c r="L1545" s="825">
        <v>107.27</v>
      </c>
      <c r="M1545" s="825">
        <v>536.35</v>
      </c>
      <c r="N1545" s="822">
        <v>5</v>
      </c>
      <c r="O1545" s="826">
        <v>3</v>
      </c>
      <c r="P1545" s="825">
        <v>536.35</v>
      </c>
      <c r="Q1545" s="827">
        <v>1</v>
      </c>
      <c r="R1545" s="822">
        <v>5</v>
      </c>
      <c r="S1545" s="827">
        <v>1</v>
      </c>
      <c r="T1545" s="826">
        <v>3</v>
      </c>
      <c r="U1545" s="828">
        <v>1</v>
      </c>
    </row>
    <row r="1546" spans="1:21" ht="14.45" customHeight="1" x14ac:dyDescent="0.2">
      <c r="A1546" s="821">
        <v>7</v>
      </c>
      <c r="B1546" s="822" t="s">
        <v>2407</v>
      </c>
      <c r="C1546" s="822" t="s">
        <v>2413</v>
      </c>
      <c r="D1546" s="823" t="s">
        <v>3782</v>
      </c>
      <c r="E1546" s="824" t="s">
        <v>2430</v>
      </c>
      <c r="F1546" s="822" t="s">
        <v>2408</v>
      </c>
      <c r="G1546" s="822" t="s">
        <v>2539</v>
      </c>
      <c r="H1546" s="822" t="s">
        <v>329</v>
      </c>
      <c r="I1546" s="822" t="s">
        <v>2917</v>
      </c>
      <c r="J1546" s="822" t="s">
        <v>1089</v>
      </c>
      <c r="K1546" s="822" t="s">
        <v>1090</v>
      </c>
      <c r="L1546" s="825">
        <v>121.92</v>
      </c>
      <c r="M1546" s="825">
        <v>609.6</v>
      </c>
      <c r="N1546" s="822">
        <v>5</v>
      </c>
      <c r="O1546" s="826">
        <v>2.5</v>
      </c>
      <c r="P1546" s="825">
        <v>609.6</v>
      </c>
      <c r="Q1546" s="827">
        <v>1</v>
      </c>
      <c r="R1546" s="822">
        <v>5</v>
      </c>
      <c r="S1546" s="827">
        <v>1</v>
      </c>
      <c r="T1546" s="826">
        <v>2.5</v>
      </c>
      <c r="U1546" s="828">
        <v>1</v>
      </c>
    </row>
    <row r="1547" spans="1:21" ht="14.45" customHeight="1" x14ac:dyDescent="0.2">
      <c r="A1547" s="821">
        <v>7</v>
      </c>
      <c r="B1547" s="822" t="s">
        <v>2407</v>
      </c>
      <c r="C1547" s="822" t="s">
        <v>2413</v>
      </c>
      <c r="D1547" s="823" t="s">
        <v>3782</v>
      </c>
      <c r="E1547" s="824" t="s">
        <v>2430</v>
      </c>
      <c r="F1547" s="822" t="s">
        <v>2408</v>
      </c>
      <c r="G1547" s="822" t="s">
        <v>3263</v>
      </c>
      <c r="H1547" s="822" t="s">
        <v>329</v>
      </c>
      <c r="I1547" s="822" t="s">
        <v>3264</v>
      </c>
      <c r="J1547" s="822" t="s">
        <v>1700</v>
      </c>
      <c r="K1547" s="822" t="s">
        <v>3265</v>
      </c>
      <c r="L1547" s="825">
        <v>1933.92</v>
      </c>
      <c r="M1547" s="825">
        <v>7735.68</v>
      </c>
      <c r="N1547" s="822">
        <v>4</v>
      </c>
      <c r="O1547" s="826">
        <v>3</v>
      </c>
      <c r="P1547" s="825">
        <v>7735.68</v>
      </c>
      <c r="Q1547" s="827">
        <v>1</v>
      </c>
      <c r="R1547" s="822">
        <v>4</v>
      </c>
      <c r="S1547" s="827">
        <v>1</v>
      </c>
      <c r="T1547" s="826">
        <v>3</v>
      </c>
      <c r="U1547" s="828">
        <v>1</v>
      </c>
    </row>
    <row r="1548" spans="1:21" ht="14.45" customHeight="1" x14ac:dyDescent="0.2">
      <c r="A1548" s="821">
        <v>7</v>
      </c>
      <c r="B1548" s="822" t="s">
        <v>2407</v>
      </c>
      <c r="C1548" s="822" t="s">
        <v>2413</v>
      </c>
      <c r="D1548" s="823" t="s">
        <v>3782</v>
      </c>
      <c r="E1548" s="824" t="s">
        <v>2430</v>
      </c>
      <c r="F1548" s="822" t="s">
        <v>2408</v>
      </c>
      <c r="G1548" s="822" t="s">
        <v>3263</v>
      </c>
      <c r="H1548" s="822" t="s">
        <v>329</v>
      </c>
      <c r="I1548" s="822" t="s">
        <v>3587</v>
      </c>
      <c r="J1548" s="822" t="s">
        <v>1700</v>
      </c>
      <c r="K1548" s="822" t="s">
        <v>1701</v>
      </c>
      <c r="L1548" s="825">
        <v>1933.92</v>
      </c>
      <c r="M1548" s="825">
        <v>3867.84</v>
      </c>
      <c r="N1548" s="822">
        <v>2</v>
      </c>
      <c r="O1548" s="826">
        <v>0.5</v>
      </c>
      <c r="P1548" s="825">
        <v>3867.84</v>
      </c>
      <c r="Q1548" s="827">
        <v>1</v>
      </c>
      <c r="R1548" s="822">
        <v>2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7</v>
      </c>
      <c r="B1549" s="822" t="s">
        <v>2407</v>
      </c>
      <c r="C1549" s="822" t="s">
        <v>2413</v>
      </c>
      <c r="D1549" s="823" t="s">
        <v>3782</v>
      </c>
      <c r="E1549" s="824" t="s">
        <v>2430</v>
      </c>
      <c r="F1549" s="822" t="s">
        <v>2409</v>
      </c>
      <c r="G1549" s="822" t="s">
        <v>2649</v>
      </c>
      <c r="H1549" s="822" t="s">
        <v>329</v>
      </c>
      <c r="I1549" s="822" t="s">
        <v>3737</v>
      </c>
      <c r="J1549" s="822" t="s">
        <v>2651</v>
      </c>
      <c r="K1549" s="822"/>
      <c r="L1549" s="825">
        <v>0</v>
      </c>
      <c r="M1549" s="825">
        <v>0</v>
      </c>
      <c r="N1549" s="822">
        <v>1</v>
      </c>
      <c r="O1549" s="826">
        <v>1</v>
      </c>
      <c r="P1549" s="825"/>
      <c r="Q1549" s="827"/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7</v>
      </c>
      <c r="B1550" s="822" t="s">
        <v>2407</v>
      </c>
      <c r="C1550" s="822" t="s">
        <v>2413</v>
      </c>
      <c r="D1550" s="823" t="s">
        <v>3782</v>
      </c>
      <c r="E1550" s="824" t="s">
        <v>2430</v>
      </c>
      <c r="F1550" s="822" t="s">
        <v>2409</v>
      </c>
      <c r="G1550" s="822" t="s">
        <v>2649</v>
      </c>
      <c r="H1550" s="822" t="s">
        <v>329</v>
      </c>
      <c r="I1550" s="822" t="s">
        <v>2949</v>
      </c>
      <c r="J1550" s="822" t="s">
        <v>2651</v>
      </c>
      <c r="K1550" s="822"/>
      <c r="L1550" s="825">
        <v>0</v>
      </c>
      <c r="M1550" s="825">
        <v>0</v>
      </c>
      <c r="N1550" s="822">
        <v>1</v>
      </c>
      <c r="O1550" s="826">
        <v>1</v>
      </c>
      <c r="P1550" s="825"/>
      <c r="Q1550" s="827"/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7</v>
      </c>
      <c r="B1551" s="822" t="s">
        <v>2407</v>
      </c>
      <c r="C1551" s="822" t="s">
        <v>2413</v>
      </c>
      <c r="D1551" s="823" t="s">
        <v>3782</v>
      </c>
      <c r="E1551" s="824" t="s">
        <v>2430</v>
      </c>
      <c r="F1551" s="822" t="s">
        <v>2409</v>
      </c>
      <c r="G1551" s="822" t="s">
        <v>2649</v>
      </c>
      <c r="H1551" s="822" t="s">
        <v>329</v>
      </c>
      <c r="I1551" s="822" t="s">
        <v>3296</v>
      </c>
      <c r="J1551" s="822" t="s">
        <v>2651</v>
      </c>
      <c r="K1551" s="822"/>
      <c r="L1551" s="825">
        <v>0</v>
      </c>
      <c r="M1551" s="825">
        <v>0</v>
      </c>
      <c r="N1551" s="822">
        <v>1</v>
      </c>
      <c r="O1551" s="826">
        <v>1</v>
      </c>
      <c r="P1551" s="825">
        <v>0</v>
      </c>
      <c r="Q1551" s="827"/>
      <c r="R1551" s="822">
        <v>1</v>
      </c>
      <c r="S1551" s="827">
        <v>1</v>
      </c>
      <c r="T1551" s="826">
        <v>1</v>
      </c>
      <c r="U1551" s="828">
        <v>1</v>
      </c>
    </row>
    <row r="1552" spans="1:21" ht="14.45" customHeight="1" x14ac:dyDescent="0.2">
      <c r="A1552" s="821">
        <v>7</v>
      </c>
      <c r="B1552" s="822" t="s">
        <v>2407</v>
      </c>
      <c r="C1552" s="822" t="s">
        <v>2413</v>
      </c>
      <c r="D1552" s="823" t="s">
        <v>3782</v>
      </c>
      <c r="E1552" s="824" t="s">
        <v>2430</v>
      </c>
      <c r="F1552" s="822" t="s">
        <v>2409</v>
      </c>
      <c r="G1552" s="822" t="s">
        <v>2649</v>
      </c>
      <c r="H1552" s="822" t="s">
        <v>329</v>
      </c>
      <c r="I1552" s="822" t="s">
        <v>3738</v>
      </c>
      <c r="J1552" s="822" t="s">
        <v>2651</v>
      </c>
      <c r="K1552" s="822"/>
      <c r="L1552" s="825">
        <v>0</v>
      </c>
      <c r="M1552" s="825">
        <v>0</v>
      </c>
      <c r="N1552" s="822">
        <v>2</v>
      </c>
      <c r="O1552" s="826">
        <v>2</v>
      </c>
      <c r="P1552" s="825">
        <v>0</v>
      </c>
      <c r="Q1552" s="827"/>
      <c r="R1552" s="822">
        <v>1</v>
      </c>
      <c r="S1552" s="827">
        <v>0.5</v>
      </c>
      <c r="T1552" s="826">
        <v>1</v>
      </c>
      <c r="U1552" s="828">
        <v>0.5</v>
      </c>
    </row>
    <row r="1553" spans="1:21" ht="14.45" customHeight="1" x14ac:dyDescent="0.2">
      <c r="A1553" s="821">
        <v>7</v>
      </c>
      <c r="B1553" s="822" t="s">
        <v>2407</v>
      </c>
      <c r="C1553" s="822" t="s">
        <v>2413</v>
      </c>
      <c r="D1553" s="823" t="s">
        <v>3782</v>
      </c>
      <c r="E1553" s="824" t="s">
        <v>2441</v>
      </c>
      <c r="F1553" s="822" t="s">
        <v>2408</v>
      </c>
      <c r="G1553" s="822" t="s">
        <v>2478</v>
      </c>
      <c r="H1553" s="822" t="s">
        <v>329</v>
      </c>
      <c r="I1553" s="822" t="s">
        <v>3266</v>
      </c>
      <c r="J1553" s="822" t="s">
        <v>2480</v>
      </c>
      <c r="K1553" s="822" t="s">
        <v>3267</v>
      </c>
      <c r="L1553" s="825">
        <v>23.49</v>
      </c>
      <c r="M1553" s="825">
        <v>93.96</v>
      </c>
      <c r="N1553" s="822">
        <v>4</v>
      </c>
      <c r="O1553" s="826">
        <v>1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7</v>
      </c>
      <c r="B1554" s="822" t="s">
        <v>2407</v>
      </c>
      <c r="C1554" s="822" t="s">
        <v>2413</v>
      </c>
      <c r="D1554" s="823" t="s">
        <v>3782</v>
      </c>
      <c r="E1554" s="824" t="s">
        <v>2441</v>
      </c>
      <c r="F1554" s="822" t="s">
        <v>2408</v>
      </c>
      <c r="G1554" s="822" t="s">
        <v>2478</v>
      </c>
      <c r="H1554" s="822" t="s">
        <v>329</v>
      </c>
      <c r="I1554" s="822" t="s">
        <v>2479</v>
      </c>
      <c r="J1554" s="822" t="s">
        <v>2480</v>
      </c>
      <c r="K1554" s="822" t="s">
        <v>2481</v>
      </c>
      <c r="L1554" s="825">
        <v>70.48</v>
      </c>
      <c r="M1554" s="825">
        <v>1832.48</v>
      </c>
      <c r="N1554" s="822">
        <v>26</v>
      </c>
      <c r="O1554" s="826">
        <v>8.5</v>
      </c>
      <c r="P1554" s="825">
        <v>493.36</v>
      </c>
      <c r="Q1554" s="827">
        <v>0.26923076923076922</v>
      </c>
      <c r="R1554" s="822">
        <v>7</v>
      </c>
      <c r="S1554" s="827">
        <v>0.26923076923076922</v>
      </c>
      <c r="T1554" s="826">
        <v>2.5</v>
      </c>
      <c r="U1554" s="828">
        <v>0.29411764705882354</v>
      </c>
    </row>
    <row r="1555" spans="1:21" ht="14.45" customHeight="1" x14ac:dyDescent="0.2">
      <c r="A1555" s="821">
        <v>7</v>
      </c>
      <c r="B1555" s="822" t="s">
        <v>2407</v>
      </c>
      <c r="C1555" s="822" t="s">
        <v>2413</v>
      </c>
      <c r="D1555" s="823" t="s">
        <v>3782</v>
      </c>
      <c r="E1555" s="824" t="s">
        <v>2441</v>
      </c>
      <c r="F1555" s="822" t="s">
        <v>2408</v>
      </c>
      <c r="G1555" s="822" t="s">
        <v>2478</v>
      </c>
      <c r="H1555" s="822" t="s">
        <v>329</v>
      </c>
      <c r="I1555" s="822" t="s">
        <v>3032</v>
      </c>
      <c r="J1555" s="822" t="s">
        <v>2480</v>
      </c>
      <c r="K1555" s="822" t="s">
        <v>3033</v>
      </c>
      <c r="L1555" s="825">
        <v>0</v>
      </c>
      <c r="M1555" s="825">
        <v>0</v>
      </c>
      <c r="N1555" s="822">
        <v>2</v>
      </c>
      <c r="O1555" s="826">
        <v>1</v>
      </c>
      <c r="P1555" s="825">
        <v>0</v>
      </c>
      <c r="Q1555" s="827"/>
      <c r="R1555" s="822">
        <v>2</v>
      </c>
      <c r="S1555" s="827">
        <v>1</v>
      </c>
      <c r="T1555" s="826">
        <v>1</v>
      </c>
      <c r="U1555" s="828">
        <v>1</v>
      </c>
    </row>
    <row r="1556" spans="1:21" ht="14.45" customHeight="1" x14ac:dyDescent="0.2">
      <c r="A1556" s="821">
        <v>7</v>
      </c>
      <c r="B1556" s="822" t="s">
        <v>2407</v>
      </c>
      <c r="C1556" s="822" t="s">
        <v>2413</v>
      </c>
      <c r="D1556" s="823" t="s">
        <v>3782</v>
      </c>
      <c r="E1556" s="824" t="s">
        <v>2441</v>
      </c>
      <c r="F1556" s="822" t="s">
        <v>2408</v>
      </c>
      <c r="G1556" s="822" t="s">
        <v>3036</v>
      </c>
      <c r="H1556" s="822" t="s">
        <v>329</v>
      </c>
      <c r="I1556" s="822" t="s">
        <v>3037</v>
      </c>
      <c r="J1556" s="822" t="s">
        <v>3038</v>
      </c>
      <c r="K1556" s="822" t="s">
        <v>3039</v>
      </c>
      <c r="L1556" s="825">
        <v>51.43</v>
      </c>
      <c r="M1556" s="825">
        <v>102.86</v>
      </c>
      <c r="N1556" s="822">
        <v>2</v>
      </c>
      <c r="O1556" s="826">
        <v>0.5</v>
      </c>
      <c r="P1556" s="825">
        <v>102.86</v>
      </c>
      <c r="Q1556" s="827">
        <v>1</v>
      </c>
      <c r="R1556" s="822">
        <v>2</v>
      </c>
      <c r="S1556" s="827">
        <v>1</v>
      </c>
      <c r="T1556" s="826">
        <v>0.5</v>
      </c>
      <c r="U1556" s="828">
        <v>1</v>
      </c>
    </row>
    <row r="1557" spans="1:21" ht="14.45" customHeight="1" x14ac:dyDescent="0.2">
      <c r="A1557" s="821">
        <v>7</v>
      </c>
      <c r="B1557" s="822" t="s">
        <v>2407</v>
      </c>
      <c r="C1557" s="822" t="s">
        <v>2413</v>
      </c>
      <c r="D1557" s="823" t="s">
        <v>3782</v>
      </c>
      <c r="E1557" s="824" t="s">
        <v>2441</v>
      </c>
      <c r="F1557" s="822" t="s">
        <v>2408</v>
      </c>
      <c r="G1557" s="822" t="s">
        <v>3036</v>
      </c>
      <c r="H1557" s="822" t="s">
        <v>329</v>
      </c>
      <c r="I1557" s="822" t="s">
        <v>3040</v>
      </c>
      <c r="J1557" s="822" t="s">
        <v>3038</v>
      </c>
      <c r="K1557" s="822" t="s">
        <v>3039</v>
      </c>
      <c r="L1557" s="825">
        <v>51.43</v>
      </c>
      <c r="M1557" s="825">
        <v>205.72</v>
      </c>
      <c r="N1557" s="822">
        <v>4</v>
      </c>
      <c r="O1557" s="826">
        <v>2</v>
      </c>
      <c r="P1557" s="825">
        <v>205.72</v>
      </c>
      <c r="Q1557" s="827">
        <v>1</v>
      </c>
      <c r="R1557" s="822">
        <v>4</v>
      </c>
      <c r="S1557" s="827">
        <v>1</v>
      </c>
      <c r="T1557" s="826">
        <v>2</v>
      </c>
      <c r="U1557" s="828">
        <v>1</v>
      </c>
    </row>
    <row r="1558" spans="1:21" ht="14.45" customHeight="1" x14ac:dyDescent="0.2">
      <c r="A1558" s="821">
        <v>7</v>
      </c>
      <c r="B1558" s="822" t="s">
        <v>2407</v>
      </c>
      <c r="C1558" s="822" t="s">
        <v>2413</v>
      </c>
      <c r="D1558" s="823" t="s">
        <v>3782</v>
      </c>
      <c r="E1558" s="824" t="s">
        <v>2441</v>
      </c>
      <c r="F1558" s="822" t="s">
        <v>2408</v>
      </c>
      <c r="G1558" s="822" t="s">
        <v>3042</v>
      </c>
      <c r="H1558" s="822" t="s">
        <v>329</v>
      </c>
      <c r="I1558" s="822" t="s">
        <v>3043</v>
      </c>
      <c r="J1558" s="822" t="s">
        <v>3044</v>
      </c>
      <c r="K1558" s="822" t="s">
        <v>3045</v>
      </c>
      <c r="L1558" s="825">
        <v>0</v>
      </c>
      <c r="M1558" s="825">
        <v>0</v>
      </c>
      <c r="N1558" s="822">
        <v>1</v>
      </c>
      <c r="O1558" s="826">
        <v>0.5</v>
      </c>
      <c r="P1558" s="825">
        <v>0</v>
      </c>
      <c r="Q1558" s="827"/>
      <c r="R1558" s="822">
        <v>1</v>
      </c>
      <c r="S1558" s="827">
        <v>1</v>
      </c>
      <c r="T1558" s="826">
        <v>0.5</v>
      </c>
      <c r="U1558" s="828">
        <v>1</v>
      </c>
    </row>
    <row r="1559" spans="1:21" ht="14.45" customHeight="1" x14ac:dyDescent="0.2">
      <c r="A1559" s="821">
        <v>7</v>
      </c>
      <c r="B1559" s="822" t="s">
        <v>2407</v>
      </c>
      <c r="C1559" s="822" t="s">
        <v>2413</v>
      </c>
      <c r="D1559" s="823" t="s">
        <v>3782</v>
      </c>
      <c r="E1559" s="824" t="s">
        <v>2441</v>
      </c>
      <c r="F1559" s="822" t="s">
        <v>2408</v>
      </c>
      <c r="G1559" s="822" t="s">
        <v>3049</v>
      </c>
      <c r="H1559" s="822" t="s">
        <v>673</v>
      </c>
      <c r="I1559" s="822" t="s">
        <v>2330</v>
      </c>
      <c r="J1559" s="822" t="s">
        <v>2331</v>
      </c>
      <c r="K1559" s="822" t="s">
        <v>2332</v>
      </c>
      <c r="L1559" s="825">
        <v>754.04</v>
      </c>
      <c r="M1559" s="825">
        <v>19605.04</v>
      </c>
      <c r="N1559" s="822">
        <v>26</v>
      </c>
      <c r="O1559" s="826">
        <v>5</v>
      </c>
      <c r="P1559" s="825">
        <v>19605.04</v>
      </c>
      <c r="Q1559" s="827">
        <v>1</v>
      </c>
      <c r="R1559" s="822">
        <v>26</v>
      </c>
      <c r="S1559" s="827">
        <v>1</v>
      </c>
      <c r="T1559" s="826">
        <v>5</v>
      </c>
      <c r="U1559" s="828">
        <v>1</v>
      </c>
    </row>
    <row r="1560" spans="1:21" ht="14.45" customHeight="1" x14ac:dyDescent="0.2">
      <c r="A1560" s="821">
        <v>7</v>
      </c>
      <c r="B1560" s="822" t="s">
        <v>2407</v>
      </c>
      <c r="C1560" s="822" t="s">
        <v>2413</v>
      </c>
      <c r="D1560" s="823" t="s">
        <v>3782</v>
      </c>
      <c r="E1560" s="824" t="s">
        <v>2441</v>
      </c>
      <c r="F1560" s="822" t="s">
        <v>2408</v>
      </c>
      <c r="G1560" s="822" t="s">
        <v>3049</v>
      </c>
      <c r="H1560" s="822" t="s">
        <v>673</v>
      </c>
      <c r="I1560" s="822" t="s">
        <v>2330</v>
      </c>
      <c r="J1560" s="822" t="s">
        <v>2331</v>
      </c>
      <c r="K1560" s="822" t="s">
        <v>2332</v>
      </c>
      <c r="L1560" s="825">
        <v>505.86</v>
      </c>
      <c r="M1560" s="825">
        <v>1517.58</v>
      </c>
      <c r="N1560" s="822">
        <v>3</v>
      </c>
      <c r="O1560" s="826">
        <v>1</v>
      </c>
      <c r="P1560" s="825">
        <v>1517.58</v>
      </c>
      <c r="Q1560" s="827">
        <v>1</v>
      </c>
      <c r="R1560" s="822">
        <v>3</v>
      </c>
      <c r="S1560" s="827">
        <v>1</v>
      </c>
      <c r="T1560" s="826">
        <v>1</v>
      </c>
      <c r="U1560" s="828">
        <v>1</v>
      </c>
    </row>
    <row r="1561" spans="1:21" ht="14.45" customHeight="1" x14ac:dyDescent="0.2">
      <c r="A1561" s="821">
        <v>7</v>
      </c>
      <c r="B1561" s="822" t="s">
        <v>2407</v>
      </c>
      <c r="C1561" s="822" t="s">
        <v>2413</v>
      </c>
      <c r="D1561" s="823" t="s">
        <v>3782</v>
      </c>
      <c r="E1561" s="824" t="s">
        <v>2441</v>
      </c>
      <c r="F1561" s="822" t="s">
        <v>2408</v>
      </c>
      <c r="G1561" s="822" t="s">
        <v>3049</v>
      </c>
      <c r="H1561" s="822" t="s">
        <v>673</v>
      </c>
      <c r="I1561" s="822" t="s">
        <v>2333</v>
      </c>
      <c r="J1561" s="822" t="s">
        <v>2331</v>
      </c>
      <c r="K1561" s="822" t="s">
        <v>2334</v>
      </c>
      <c r="L1561" s="825">
        <v>1131.06</v>
      </c>
      <c r="M1561" s="825">
        <v>20359.079999999998</v>
      </c>
      <c r="N1561" s="822">
        <v>18</v>
      </c>
      <c r="O1561" s="826">
        <v>3</v>
      </c>
      <c r="P1561" s="825">
        <v>20359.079999999998</v>
      </c>
      <c r="Q1561" s="827">
        <v>1</v>
      </c>
      <c r="R1561" s="822">
        <v>18</v>
      </c>
      <c r="S1561" s="827">
        <v>1</v>
      </c>
      <c r="T1561" s="826">
        <v>3</v>
      </c>
      <c r="U1561" s="828">
        <v>1</v>
      </c>
    </row>
    <row r="1562" spans="1:21" ht="14.45" customHeight="1" x14ac:dyDescent="0.2">
      <c r="A1562" s="821">
        <v>7</v>
      </c>
      <c r="B1562" s="822" t="s">
        <v>2407</v>
      </c>
      <c r="C1562" s="822" t="s">
        <v>2413</v>
      </c>
      <c r="D1562" s="823" t="s">
        <v>3782</v>
      </c>
      <c r="E1562" s="824" t="s">
        <v>2441</v>
      </c>
      <c r="F1562" s="822" t="s">
        <v>2408</v>
      </c>
      <c r="G1562" s="822" t="s">
        <v>3049</v>
      </c>
      <c r="H1562" s="822" t="s">
        <v>673</v>
      </c>
      <c r="I1562" s="822" t="s">
        <v>3050</v>
      </c>
      <c r="J1562" s="822" t="s">
        <v>2331</v>
      </c>
      <c r="K1562" s="822" t="s">
        <v>3051</v>
      </c>
      <c r="L1562" s="825">
        <v>1508.08</v>
      </c>
      <c r="M1562" s="825">
        <v>30161.599999999999</v>
      </c>
      <c r="N1562" s="822">
        <v>20</v>
      </c>
      <c r="O1562" s="826">
        <v>3</v>
      </c>
      <c r="P1562" s="825">
        <v>30161.599999999999</v>
      </c>
      <c r="Q1562" s="827">
        <v>1</v>
      </c>
      <c r="R1562" s="822">
        <v>20</v>
      </c>
      <c r="S1562" s="827">
        <v>1</v>
      </c>
      <c r="T1562" s="826">
        <v>3</v>
      </c>
      <c r="U1562" s="828">
        <v>1</v>
      </c>
    </row>
    <row r="1563" spans="1:21" ht="14.45" customHeight="1" x14ac:dyDescent="0.2">
      <c r="A1563" s="821">
        <v>7</v>
      </c>
      <c r="B1563" s="822" t="s">
        <v>2407</v>
      </c>
      <c r="C1563" s="822" t="s">
        <v>2413</v>
      </c>
      <c r="D1563" s="823" t="s">
        <v>3782</v>
      </c>
      <c r="E1563" s="824" t="s">
        <v>2441</v>
      </c>
      <c r="F1563" s="822" t="s">
        <v>2408</v>
      </c>
      <c r="G1563" s="822" t="s">
        <v>3049</v>
      </c>
      <c r="H1563" s="822" t="s">
        <v>329</v>
      </c>
      <c r="I1563" s="822" t="s">
        <v>3739</v>
      </c>
      <c r="J1563" s="822" t="s">
        <v>3053</v>
      </c>
      <c r="K1563" s="822" t="s">
        <v>2332</v>
      </c>
      <c r="L1563" s="825">
        <v>754.04</v>
      </c>
      <c r="M1563" s="825">
        <v>4524.24</v>
      </c>
      <c r="N1563" s="822">
        <v>6</v>
      </c>
      <c r="O1563" s="826">
        <v>1</v>
      </c>
      <c r="P1563" s="825">
        <v>4524.24</v>
      </c>
      <c r="Q1563" s="827">
        <v>1</v>
      </c>
      <c r="R1563" s="822">
        <v>6</v>
      </c>
      <c r="S1563" s="827">
        <v>1</v>
      </c>
      <c r="T1563" s="826">
        <v>1</v>
      </c>
      <c r="U1563" s="828">
        <v>1</v>
      </c>
    </row>
    <row r="1564" spans="1:21" ht="14.45" customHeight="1" x14ac:dyDescent="0.2">
      <c r="A1564" s="821">
        <v>7</v>
      </c>
      <c r="B1564" s="822" t="s">
        <v>2407</v>
      </c>
      <c r="C1564" s="822" t="s">
        <v>2413</v>
      </c>
      <c r="D1564" s="823" t="s">
        <v>3782</v>
      </c>
      <c r="E1564" s="824" t="s">
        <v>2441</v>
      </c>
      <c r="F1564" s="822" t="s">
        <v>2408</v>
      </c>
      <c r="G1564" s="822" t="s">
        <v>3049</v>
      </c>
      <c r="H1564" s="822" t="s">
        <v>329</v>
      </c>
      <c r="I1564" s="822" t="s">
        <v>3271</v>
      </c>
      <c r="J1564" s="822" t="s">
        <v>3053</v>
      </c>
      <c r="K1564" s="822" t="s">
        <v>2332</v>
      </c>
      <c r="L1564" s="825">
        <v>754.04</v>
      </c>
      <c r="M1564" s="825">
        <v>9048.48</v>
      </c>
      <c r="N1564" s="822">
        <v>12</v>
      </c>
      <c r="O1564" s="826">
        <v>2</v>
      </c>
      <c r="P1564" s="825">
        <v>9048.48</v>
      </c>
      <c r="Q1564" s="827">
        <v>1</v>
      </c>
      <c r="R1564" s="822">
        <v>12</v>
      </c>
      <c r="S1564" s="827">
        <v>1</v>
      </c>
      <c r="T1564" s="826">
        <v>2</v>
      </c>
      <c r="U1564" s="828">
        <v>1</v>
      </c>
    </row>
    <row r="1565" spans="1:21" ht="14.45" customHeight="1" x14ac:dyDescent="0.2">
      <c r="A1565" s="821">
        <v>7</v>
      </c>
      <c r="B1565" s="822" t="s">
        <v>2407</v>
      </c>
      <c r="C1565" s="822" t="s">
        <v>2413</v>
      </c>
      <c r="D1565" s="823" t="s">
        <v>3782</v>
      </c>
      <c r="E1565" s="824" t="s">
        <v>2441</v>
      </c>
      <c r="F1565" s="822" t="s">
        <v>2408</v>
      </c>
      <c r="G1565" s="822" t="s">
        <v>3665</v>
      </c>
      <c r="H1565" s="822" t="s">
        <v>329</v>
      </c>
      <c r="I1565" s="822" t="s">
        <v>3740</v>
      </c>
      <c r="J1565" s="822" t="s">
        <v>3667</v>
      </c>
      <c r="K1565" s="822" t="s">
        <v>3741</v>
      </c>
      <c r="L1565" s="825">
        <v>220.75</v>
      </c>
      <c r="M1565" s="825">
        <v>441.5</v>
      </c>
      <c r="N1565" s="822">
        <v>2</v>
      </c>
      <c r="O1565" s="826">
        <v>0.5</v>
      </c>
      <c r="P1565" s="825">
        <v>441.5</v>
      </c>
      <c r="Q1565" s="827">
        <v>1</v>
      </c>
      <c r="R1565" s="822">
        <v>2</v>
      </c>
      <c r="S1565" s="827">
        <v>1</v>
      </c>
      <c r="T1565" s="826">
        <v>0.5</v>
      </c>
      <c r="U1565" s="828">
        <v>1</v>
      </c>
    </row>
    <row r="1566" spans="1:21" ht="14.45" customHeight="1" x14ac:dyDescent="0.2">
      <c r="A1566" s="821">
        <v>7</v>
      </c>
      <c r="B1566" s="822" t="s">
        <v>2407</v>
      </c>
      <c r="C1566" s="822" t="s">
        <v>2413</v>
      </c>
      <c r="D1566" s="823" t="s">
        <v>3782</v>
      </c>
      <c r="E1566" s="824" t="s">
        <v>2441</v>
      </c>
      <c r="F1566" s="822" t="s">
        <v>2408</v>
      </c>
      <c r="G1566" s="822" t="s">
        <v>2559</v>
      </c>
      <c r="H1566" s="822" t="s">
        <v>329</v>
      </c>
      <c r="I1566" s="822" t="s">
        <v>2859</v>
      </c>
      <c r="J1566" s="822" t="s">
        <v>818</v>
      </c>
      <c r="K1566" s="822" t="s">
        <v>780</v>
      </c>
      <c r="L1566" s="825">
        <v>65.989999999999995</v>
      </c>
      <c r="M1566" s="825">
        <v>197.96999999999997</v>
      </c>
      <c r="N1566" s="822">
        <v>3</v>
      </c>
      <c r="O1566" s="826">
        <v>0.5</v>
      </c>
      <c r="P1566" s="825">
        <v>197.96999999999997</v>
      </c>
      <c r="Q1566" s="827">
        <v>1</v>
      </c>
      <c r="R1566" s="822">
        <v>3</v>
      </c>
      <c r="S1566" s="827">
        <v>1</v>
      </c>
      <c r="T1566" s="826">
        <v>0.5</v>
      </c>
      <c r="U1566" s="828">
        <v>1</v>
      </c>
    </row>
    <row r="1567" spans="1:21" ht="14.45" customHeight="1" x14ac:dyDescent="0.2">
      <c r="A1567" s="821">
        <v>7</v>
      </c>
      <c r="B1567" s="822" t="s">
        <v>2407</v>
      </c>
      <c r="C1567" s="822" t="s">
        <v>2413</v>
      </c>
      <c r="D1567" s="823" t="s">
        <v>3782</v>
      </c>
      <c r="E1567" s="824" t="s">
        <v>2441</v>
      </c>
      <c r="F1567" s="822" t="s">
        <v>2408</v>
      </c>
      <c r="G1567" s="822" t="s">
        <v>2703</v>
      </c>
      <c r="H1567" s="822" t="s">
        <v>329</v>
      </c>
      <c r="I1567" s="822" t="s">
        <v>3055</v>
      </c>
      <c r="J1567" s="822" t="s">
        <v>2705</v>
      </c>
      <c r="K1567" s="822" t="s">
        <v>3056</v>
      </c>
      <c r="L1567" s="825">
        <v>150.26</v>
      </c>
      <c r="M1567" s="825">
        <v>751.3</v>
      </c>
      <c r="N1567" s="822">
        <v>5</v>
      </c>
      <c r="O1567" s="826">
        <v>2</v>
      </c>
      <c r="P1567" s="825">
        <v>450.78</v>
      </c>
      <c r="Q1567" s="827">
        <v>0.6</v>
      </c>
      <c r="R1567" s="822">
        <v>3</v>
      </c>
      <c r="S1567" s="827">
        <v>0.6</v>
      </c>
      <c r="T1567" s="826">
        <v>1</v>
      </c>
      <c r="U1567" s="828">
        <v>0.5</v>
      </c>
    </row>
    <row r="1568" spans="1:21" ht="14.45" customHeight="1" x14ac:dyDescent="0.2">
      <c r="A1568" s="821">
        <v>7</v>
      </c>
      <c r="B1568" s="822" t="s">
        <v>2407</v>
      </c>
      <c r="C1568" s="822" t="s">
        <v>2413</v>
      </c>
      <c r="D1568" s="823" t="s">
        <v>3782</v>
      </c>
      <c r="E1568" s="824" t="s">
        <v>2441</v>
      </c>
      <c r="F1568" s="822" t="s">
        <v>2408</v>
      </c>
      <c r="G1568" s="822" t="s">
        <v>2703</v>
      </c>
      <c r="H1568" s="822" t="s">
        <v>329</v>
      </c>
      <c r="I1568" s="822" t="s">
        <v>3403</v>
      </c>
      <c r="J1568" s="822" t="s">
        <v>2705</v>
      </c>
      <c r="K1568" s="822" t="s">
        <v>3404</v>
      </c>
      <c r="L1568" s="825">
        <v>225.39</v>
      </c>
      <c r="M1568" s="825">
        <v>1577.73</v>
      </c>
      <c r="N1568" s="822">
        <v>7</v>
      </c>
      <c r="O1568" s="826">
        <v>2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7</v>
      </c>
      <c r="B1569" s="822" t="s">
        <v>2407</v>
      </c>
      <c r="C1569" s="822" t="s">
        <v>2413</v>
      </c>
      <c r="D1569" s="823" t="s">
        <v>3782</v>
      </c>
      <c r="E1569" s="824" t="s">
        <v>2441</v>
      </c>
      <c r="F1569" s="822" t="s">
        <v>2408</v>
      </c>
      <c r="G1569" s="822" t="s">
        <v>2703</v>
      </c>
      <c r="H1569" s="822" t="s">
        <v>329</v>
      </c>
      <c r="I1569" s="822" t="s">
        <v>2704</v>
      </c>
      <c r="J1569" s="822" t="s">
        <v>2705</v>
      </c>
      <c r="K1569" s="822" t="s">
        <v>2706</v>
      </c>
      <c r="L1569" s="825">
        <v>300.51</v>
      </c>
      <c r="M1569" s="825">
        <v>901.53</v>
      </c>
      <c r="N1569" s="822">
        <v>3</v>
      </c>
      <c r="O1569" s="826">
        <v>0.5</v>
      </c>
      <c r="P1569" s="825">
        <v>901.53</v>
      </c>
      <c r="Q1569" s="827">
        <v>1</v>
      </c>
      <c r="R1569" s="822">
        <v>3</v>
      </c>
      <c r="S1569" s="827">
        <v>1</v>
      </c>
      <c r="T1569" s="826">
        <v>0.5</v>
      </c>
      <c r="U1569" s="828">
        <v>1</v>
      </c>
    </row>
    <row r="1570" spans="1:21" ht="14.45" customHeight="1" x14ac:dyDescent="0.2">
      <c r="A1570" s="821">
        <v>7</v>
      </c>
      <c r="B1570" s="822" t="s">
        <v>2407</v>
      </c>
      <c r="C1570" s="822" t="s">
        <v>2413</v>
      </c>
      <c r="D1570" s="823" t="s">
        <v>3782</v>
      </c>
      <c r="E1570" s="824" t="s">
        <v>2441</v>
      </c>
      <c r="F1570" s="822" t="s">
        <v>2408</v>
      </c>
      <c r="G1570" s="822" t="s">
        <v>2726</v>
      </c>
      <c r="H1570" s="822" t="s">
        <v>329</v>
      </c>
      <c r="I1570" s="822" t="s">
        <v>3712</v>
      </c>
      <c r="J1570" s="822" t="s">
        <v>3713</v>
      </c>
      <c r="K1570" s="822" t="s">
        <v>3714</v>
      </c>
      <c r="L1570" s="825">
        <v>35.25</v>
      </c>
      <c r="M1570" s="825">
        <v>70.5</v>
      </c>
      <c r="N1570" s="822">
        <v>2</v>
      </c>
      <c r="O1570" s="826">
        <v>0.5</v>
      </c>
      <c r="P1570" s="825">
        <v>70.5</v>
      </c>
      <c r="Q1570" s="827">
        <v>1</v>
      </c>
      <c r="R1570" s="822">
        <v>2</v>
      </c>
      <c r="S1570" s="827">
        <v>1</v>
      </c>
      <c r="T1570" s="826">
        <v>0.5</v>
      </c>
      <c r="U1570" s="828">
        <v>1</v>
      </c>
    </row>
    <row r="1571" spans="1:21" ht="14.45" customHeight="1" x14ac:dyDescent="0.2">
      <c r="A1571" s="821">
        <v>7</v>
      </c>
      <c r="B1571" s="822" t="s">
        <v>2407</v>
      </c>
      <c r="C1571" s="822" t="s">
        <v>2413</v>
      </c>
      <c r="D1571" s="823" t="s">
        <v>3782</v>
      </c>
      <c r="E1571" s="824" t="s">
        <v>2441</v>
      </c>
      <c r="F1571" s="822" t="s">
        <v>2408</v>
      </c>
      <c r="G1571" s="822" t="s">
        <v>2566</v>
      </c>
      <c r="H1571" s="822" t="s">
        <v>329</v>
      </c>
      <c r="I1571" s="822" t="s">
        <v>2567</v>
      </c>
      <c r="J1571" s="822" t="s">
        <v>1736</v>
      </c>
      <c r="K1571" s="822" t="s">
        <v>2568</v>
      </c>
      <c r="L1571" s="825">
        <v>24.68</v>
      </c>
      <c r="M1571" s="825">
        <v>592.31999999999994</v>
      </c>
      <c r="N1571" s="822">
        <v>24</v>
      </c>
      <c r="O1571" s="826">
        <v>3.5</v>
      </c>
      <c r="P1571" s="825">
        <v>148.07999999999998</v>
      </c>
      <c r="Q1571" s="827">
        <v>0.25</v>
      </c>
      <c r="R1571" s="822">
        <v>6</v>
      </c>
      <c r="S1571" s="827">
        <v>0.25</v>
      </c>
      <c r="T1571" s="826">
        <v>1.5</v>
      </c>
      <c r="U1571" s="828">
        <v>0.42857142857142855</v>
      </c>
    </row>
    <row r="1572" spans="1:21" ht="14.45" customHeight="1" x14ac:dyDescent="0.2">
      <c r="A1572" s="821">
        <v>7</v>
      </c>
      <c r="B1572" s="822" t="s">
        <v>2407</v>
      </c>
      <c r="C1572" s="822" t="s">
        <v>2413</v>
      </c>
      <c r="D1572" s="823" t="s">
        <v>3782</v>
      </c>
      <c r="E1572" s="824" t="s">
        <v>2441</v>
      </c>
      <c r="F1572" s="822" t="s">
        <v>2408</v>
      </c>
      <c r="G1572" s="822" t="s">
        <v>2566</v>
      </c>
      <c r="H1572" s="822" t="s">
        <v>329</v>
      </c>
      <c r="I1572" s="822" t="s">
        <v>3057</v>
      </c>
      <c r="J1572" s="822" t="s">
        <v>1736</v>
      </c>
      <c r="K1572" s="822" t="s">
        <v>3058</v>
      </c>
      <c r="L1572" s="825">
        <v>74.06</v>
      </c>
      <c r="M1572" s="825">
        <v>222.18</v>
      </c>
      <c r="N1572" s="822">
        <v>3</v>
      </c>
      <c r="O1572" s="826">
        <v>0.5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7</v>
      </c>
      <c r="B1573" s="822" t="s">
        <v>2407</v>
      </c>
      <c r="C1573" s="822" t="s">
        <v>2413</v>
      </c>
      <c r="D1573" s="823" t="s">
        <v>3782</v>
      </c>
      <c r="E1573" s="824" t="s">
        <v>2441</v>
      </c>
      <c r="F1573" s="822" t="s">
        <v>2408</v>
      </c>
      <c r="G1573" s="822" t="s">
        <v>3059</v>
      </c>
      <c r="H1573" s="822" t="s">
        <v>329</v>
      </c>
      <c r="I1573" s="822" t="s">
        <v>3060</v>
      </c>
      <c r="J1573" s="822" t="s">
        <v>3061</v>
      </c>
      <c r="K1573" s="822" t="s">
        <v>3062</v>
      </c>
      <c r="L1573" s="825">
        <v>561.76</v>
      </c>
      <c r="M1573" s="825">
        <v>6741.12</v>
      </c>
      <c r="N1573" s="822">
        <v>12</v>
      </c>
      <c r="O1573" s="826">
        <v>2.5</v>
      </c>
      <c r="P1573" s="825">
        <v>5055.84</v>
      </c>
      <c r="Q1573" s="827">
        <v>0.75</v>
      </c>
      <c r="R1573" s="822">
        <v>9</v>
      </c>
      <c r="S1573" s="827">
        <v>0.75</v>
      </c>
      <c r="T1573" s="826">
        <v>1.5</v>
      </c>
      <c r="U1573" s="828">
        <v>0.6</v>
      </c>
    </row>
    <row r="1574" spans="1:21" ht="14.45" customHeight="1" x14ac:dyDescent="0.2">
      <c r="A1574" s="821">
        <v>7</v>
      </c>
      <c r="B1574" s="822" t="s">
        <v>2407</v>
      </c>
      <c r="C1574" s="822" t="s">
        <v>2413</v>
      </c>
      <c r="D1574" s="823" t="s">
        <v>3782</v>
      </c>
      <c r="E1574" s="824" t="s">
        <v>2441</v>
      </c>
      <c r="F1574" s="822" t="s">
        <v>2408</v>
      </c>
      <c r="G1574" s="822" t="s">
        <v>3742</v>
      </c>
      <c r="H1574" s="822" t="s">
        <v>329</v>
      </c>
      <c r="I1574" s="822" t="s">
        <v>3743</v>
      </c>
      <c r="J1574" s="822" t="s">
        <v>3744</v>
      </c>
      <c r="K1574" s="822" t="s">
        <v>2840</v>
      </c>
      <c r="L1574" s="825">
        <v>138.76</v>
      </c>
      <c r="M1574" s="825">
        <v>138.76</v>
      </c>
      <c r="N1574" s="822">
        <v>1</v>
      </c>
      <c r="O1574" s="826">
        <v>1</v>
      </c>
      <c r="P1574" s="825">
        <v>138.76</v>
      </c>
      <c r="Q1574" s="827">
        <v>1</v>
      </c>
      <c r="R1574" s="822">
        <v>1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7</v>
      </c>
      <c r="B1575" s="822" t="s">
        <v>2407</v>
      </c>
      <c r="C1575" s="822" t="s">
        <v>2413</v>
      </c>
      <c r="D1575" s="823" t="s">
        <v>3782</v>
      </c>
      <c r="E1575" s="824" t="s">
        <v>2441</v>
      </c>
      <c r="F1575" s="822" t="s">
        <v>2408</v>
      </c>
      <c r="G1575" s="822" t="s">
        <v>3065</v>
      </c>
      <c r="H1575" s="822" t="s">
        <v>673</v>
      </c>
      <c r="I1575" s="822" t="s">
        <v>3344</v>
      </c>
      <c r="J1575" s="822" t="s">
        <v>2325</v>
      </c>
      <c r="K1575" s="822" t="s">
        <v>3345</v>
      </c>
      <c r="L1575" s="825">
        <v>232.68</v>
      </c>
      <c r="M1575" s="825">
        <v>2792.16</v>
      </c>
      <c r="N1575" s="822">
        <v>12</v>
      </c>
      <c r="O1575" s="826">
        <v>2</v>
      </c>
      <c r="P1575" s="825">
        <v>2792.16</v>
      </c>
      <c r="Q1575" s="827">
        <v>1</v>
      </c>
      <c r="R1575" s="822">
        <v>12</v>
      </c>
      <c r="S1575" s="827">
        <v>1</v>
      </c>
      <c r="T1575" s="826">
        <v>2</v>
      </c>
      <c r="U1575" s="828">
        <v>1</v>
      </c>
    </row>
    <row r="1576" spans="1:21" ht="14.45" customHeight="1" x14ac:dyDescent="0.2">
      <c r="A1576" s="821">
        <v>7</v>
      </c>
      <c r="B1576" s="822" t="s">
        <v>2407</v>
      </c>
      <c r="C1576" s="822" t="s">
        <v>2413</v>
      </c>
      <c r="D1576" s="823" t="s">
        <v>3782</v>
      </c>
      <c r="E1576" s="824" t="s">
        <v>2441</v>
      </c>
      <c r="F1576" s="822" t="s">
        <v>2408</v>
      </c>
      <c r="G1576" s="822" t="s">
        <v>3065</v>
      </c>
      <c r="H1576" s="822" t="s">
        <v>673</v>
      </c>
      <c r="I1576" s="822" t="s">
        <v>3074</v>
      </c>
      <c r="J1576" s="822" t="s">
        <v>2325</v>
      </c>
      <c r="K1576" s="822" t="s">
        <v>3075</v>
      </c>
      <c r="L1576" s="825">
        <v>1454.23</v>
      </c>
      <c r="M1576" s="825">
        <v>26176.140000000003</v>
      </c>
      <c r="N1576" s="822">
        <v>18</v>
      </c>
      <c r="O1576" s="826">
        <v>3</v>
      </c>
      <c r="P1576" s="825">
        <v>26176.140000000003</v>
      </c>
      <c r="Q1576" s="827">
        <v>1</v>
      </c>
      <c r="R1576" s="822">
        <v>18</v>
      </c>
      <c r="S1576" s="827">
        <v>1</v>
      </c>
      <c r="T1576" s="826">
        <v>3</v>
      </c>
      <c r="U1576" s="828">
        <v>1</v>
      </c>
    </row>
    <row r="1577" spans="1:21" ht="14.45" customHeight="1" x14ac:dyDescent="0.2">
      <c r="A1577" s="821">
        <v>7</v>
      </c>
      <c r="B1577" s="822" t="s">
        <v>2407</v>
      </c>
      <c r="C1577" s="822" t="s">
        <v>2413</v>
      </c>
      <c r="D1577" s="823" t="s">
        <v>3782</v>
      </c>
      <c r="E1577" s="824" t="s">
        <v>2441</v>
      </c>
      <c r="F1577" s="822" t="s">
        <v>2408</v>
      </c>
      <c r="G1577" s="822" t="s">
        <v>3065</v>
      </c>
      <c r="H1577" s="822" t="s">
        <v>673</v>
      </c>
      <c r="I1577" s="822" t="s">
        <v>2324</v>
      </c>
      <c r="J1577" s="822" t="s">
        <v>2325</v>
      </c>
      <c r="K1577" s="822" t="s">
        <v>2326</v>
      </c>
      <c r="L1577" s="825">
        <v>484.75</v>
      </c>
      <c r="M1577" s="825">
        <v>8725.5</v>
      </c>
      <c r="N1577" s="822">
        <v>18</v>
      </c>
      <c r="O1577" s="826">
        <v>3</v>
      </c>
      <c r="P1577" s="825">
        <v>8725.5</v>
      </c>
      <c r="Q1577" s="827">
        <v>1</v>
      </c>
      <c r="R1577" s="822">
        <v>18</v>
      </c>
      <c r="S1577" s="827">
        <v>1</v>
      </c>
      <c r="T1577" s="826">
        <v>3</v>
      </c>
      <c r="U1577" s="828">
        <v>1</v>
      </c>
    </row>
    <row r="1578" spans="1:21" ht="14.45" customHeight="1" x14ac:dyDescent="0.2">
      <c r="A1578" s="821">
        <v>7</v>
      </c>
      <c r="B1578" s="822" t="s">
        <v>2407</v>
      </c>
      <c r="C1578" s="822" t="s">
        <v>2413</v>
      </c>
      <c r="D1578" s="823" t="s">
        <v>3782</v>
      </c>
      <c r="E1578" s="824" t="s">
        <v>2441</v>
      </c>
      <c r="F1578" s="822" t="s">
        <v>2408</v>
      </c>
      <c r="G1578" s="822" t="s">
        <v>3065</v>
      </c>
      <c r="H1578" s="822" t="s">
        <v>673</v>
      </c>
      <c r="I1578" s="822" t="s">
        <v>2327</v>
      </c>
      <c r="J1578" s="822" t="s">
        <v>2325</v>
      </c>
      <c r="K1578" s="822" t="s">
        <v>2328</v>
      </c>
      <c r="L1578" s="825">
        <v>969.48</v>
      </c>
      <c r="M1578" s="825">
        <v>12603.240000000002</v>
      </c>
      <c r="N1578" s="822">
        <v>13</v>
      </c>
      <c r="O1578" s="826">
        <v>3</v>
      </c>
      <c r="P1578" s="825">
        <v>12603.240000000002</v>
      </c>
      <c r="Q1578" s="827">
        <v>1</v>
      </c>
      <c r="R1578" s="822">
        <v>13</v>
      </c>
      <c r="S1578" s="827">
        <v>1</v>
      </c>
      <c r="T1578" s="826">
        <v>3</v>
      </c>
      <c r="U1578" s="828">
        <v>1</v>
      </c>
    </row>
    <row r="1579" spans="1:21" ht="14.45" customHeight="1" x14ac:dyDescent="0.2">
      <c r="A1579" s="821">
        <v>7</v>
      </c>
      <c r="B1579" s="822" t="s">
        <v>2407</v>
      </c>
      <c r="C1579" s="822" t="s">
        <v>2413</v>
      </c>
      <c r="D1579" s="823" t="s">
        <v>3782</v>
      </c>
      <c r="E1579" s="824" t="s">
        <v>2441</v>
      </c>
      <c r="F1579" s="822" t="s">
        <v>2408</v>
      </c>
      <c r="G1579" s="822" t="s">
        <v>3065</v>
      </c>
      <c r="H1579" s="822" t="s">
        <v>673</v>
      </c>
      <c r="I1579" s="822" t="s">
        <v>2319</v>
      </c>
      <c r="J1579" s="822" t="s">
        <v>2320</v>
      </c>
      <c r="K1579" s="822" t="s">
        <v>2321</v>
      </c>
      <c r="L1579" s="825">
        <v>484.75</v>
      </c>
      <c r="M1579" s="825">
        <v>8725.5</v>
      </c>
      <c r="N1579" s="822">
        <v>18</v>
      </c>
      <c r="O1579" s="826">
        <v>3</v>
      </c>
      <c r="P1579" s="825">
        <v>8725.5</v>
      </c>
      <c r="Q1579" s="827">
        <v>1</v>
      </c>
      <c r="R1579" s="822">
        <v>18</v>
      </c>
      <c r="S1579" s="827">
        <v>1</v>
      </c>
      <c r="T1579" s="826">
        <v>3</v>
      </c>
      <c r="U1579" s="828">
        <v>1</v>
      </c>
    </row>
    <row r="1580" spans="1:21" ht="14.45" customHeight="1" x14ac:dyDescent="0.2">
      <c r="A1580" s="821">
        <v>7</v>
      </c>
      <c r="B1580" s="822" t="s">
        <v>2407</v>
      </c>
      <c r="C1580" s="822" t="s">
        <v>2413</v>
      </c>
      <c r="D1580" s="823" t="s">
        <v>3782</v>
      </c>
      <c r="E1580" s="824" t="s">
        <v>2441</v>
      </c>
      <c r="F1580" s="822" t="s">
        <v>2408</v>
      </c>
      <c r="G1580" s="822" t="s">
        <v>3065</v>
      </c>
      <c r="H1580" s="822" t="s">
        <v>673</v>
      </c>
      <c r="I1580" s="822" t="s">
        <v>2322</v>
      </c>
      <c r="J1580" s="822" t="s">
        <v>2320</v>
      </c>
      <c r="K1580" s="822" t="s">
        <v>2323</v>
      </c>
      <c r="L1580" s="825">
        <v>969.48</v>
      </c>
      <c r="M1580" s="825">
        <v>5816.88</v>
      </c>
      <c r="N1580" s="822">
        <v>6</v>
      </c>
      <c r="O1580" s="826">
        <v>1</v>
      </c>
      <c r="P1580" s="825">
        <v>5816.88</v>
      </c>
      <c r="Q1580" s="827">
        <v>1</v>
      </c>
      <c r="R1580" s="822">
        <v>6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7</v>
      </c>
      <c r="B1581" s="822" t="s">
        <v>2407</v>
      </c>
      <c r="C1581" s="822" t="s">
        <v>2413</v>
      </c>
      <c r="D1581" s="823" t="s">
        <v>3782</v>
      </c>
      <c r="E1581" s="824" t="s">
        <v>2441</v>
      </c>
      <c r="F1581" s="822" t="s">
        <v>2408</v>
      </c>
      <c r="G1581" s="822" t="s">
        <v>3065</v>
      </c>
      <c r="H1581" s="822" t="s">
        <v>673</v>
      </c>
      <c r="I1581" s="822" t="s">
        <v>3077</v>
      </c>
      <c r="J1581" s="822" t="s">
        <v>2320</v>
      </c>
      <c r="K1581" s="822" t="s">
        <v>3078</v>
      </c>
      <c r="L1581" s="825">
        <v>242.37</v>
      </c>
      <c r="M1581" s="825">
        <v>1454.22</v>
      </c>
      <c r="N1581" s="822">
        <v>6</v>
      </c>
      <c r="O1581" s="826">
        <v>1</v>
      </c>
      <c r="P1581" s="825">
        <v>1454.22</v>
      </c>
      <c r="Q1581" s="827">
        <v>1</v>
      </c>
      <c r="R1581" s="822">
        <v>6</v>
      </c>
      <c r="S1581" s="827">
        <v>1</v>
      </c>
      <c r="T1581" s="826">
        <v>1</v>
      </c>
      <c r="U1581" s="828">
        <v>1</v>
      </c>
    </row>
    <row r="1582" spans="1:21" ht="14.45" customHeight="1" x14ac:dyDescent="0.2">
      <c r="A1582" s="821">
        <v>7</v>
      </c>
      <c r="B1582" s="822" t="s">
        <v>2407</v>
      </c>
      <c r="C1582" s="822" t="s">
        <v>2413</v>
      </c>
      <c r="D1582" s="823" t="s">
        <v>3782</v>
      </c>
      <c r="E1582" s="824" t="s">
        <v>2441</v>
      </c>
      <c r="F1582" s="822" t="s">
        <v>2408</v>
      </c>
      <c r="G1582" s="822" t="s">
        <v>3065</v>
      </c>
      <c r="H1582" s="822" t="s">
        <v>673</v>
      </c>
      <c r="I1582" s="822" t="s">
        <v>3419</v>
      </c>
      <c r="J1582" s="822" t="s">
        <v>2320</v>
      </c>
      <c r="K1582" s="822" t="s">
        <v>3068</v>
      </c>
      <c r="L1582" s="825">
        <v>975.59</v>
      </c>
      <c r="M1582" s="825">
        <v>5853.54</v>
      </c>
      <c r="N1582" s="822">
        <v>6</v>
      </c>
      <c r="O1582" s="826">
        <v>1</v>
      </c>
      <c r="P1582" s="825">
        <v>5853.54</v>
      </c>
      <c r="Q1582" s="827">
        <v>1</v>
      </c>
      <c r="R1582" s="822">
        <v>6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7</v>
      </c>
      <c r="B1583" s="822" t="s">
        <v>2407</v>
      </c>
      <c r="C1583" s="822" t="s">
        <v>2413</v>
      </c>
      <c r="D1583" s="823" t="s">
        <v>3782</v>
      </c>
      <c r="E1583" s="824" t="s">
        <v>2441</v>
      </c>
      <c r="F1583" s="822" t="s">
        <v>2408</v>
      </c>
      <c r="G1583" s="822" t="s">
        <v>3065</v>
      </c>
      <c r="H1583" s="822" t="s">
        <v>329</v>
      </c>
      <c r="I1583" s="822" t="s">
        <v>3745</v>
      </c>
      <c r="J1583" s="822" t="s">
        <v>3746</v>
      </c>
      <c r="K1583" s="822" t="s">
        <v>2321</v>
      </c>
      <c r="L1583" s="825">
        <v>484.75</v>
      </c>
      <c r="M1583" s="825">
        <v>2908.5</v>
      </c>
      <c r="N1583" s="822">
        <v>6</v>
      </c>
      <c r="O1583" s="826">
        <v>1</v>
      </c>
      <c r="P1583" s="825">
        <v>2908.5</v>
      </c>
      <c r="Q1583" s="827">
        <v>1</v>
      </c>
      <c r="R1583" s="822">
        <v>6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7</v>
      </c>
      <c r="B1584" s="822" t="s">
        <v>2407</v>
      </c>
      <c r="C1584" s="822" t="s">
        <v>2413</v>
      </c>
      <c r="D1584" s="823" t="s">
        <v>3782</v>
      </c>
      <c r="E1584" s="824" t="s">
        <v>2441</v>
      </c>
      <c r="F1584" s="822" t="s">
        <v>2408</v>
      </c>
      <c r="G1584" s="822" t="s">
        <v>2760</v>
      </c>
      <c r="H1584" s="822" t="s">
        <v>673</v>
      </c>
      <c r="I1584" s="822" t="s">
        <v>3079</v>
      </c>
      <c r="J1584" s="822" t="s">
        <v>2207</v>
      </c>
      <c r="K1584" s="822" t="s">
        <v>3080</v>
      </c>
      <c r="L1584" s="825">
        <v>339.47</v>
      </c>
      <c r="M1584" s="825">
        <v>2715.76</v>
      </c>
      <c r="N1584" s="822">
        <v>8</v>
      </c>
      <c r="O1584" s="826">
        <v>1</v>
      </c>
      <c r="P1584" s="825">
        <v>2715.76</v>
      </c>
      <c r="Q1584" s="827">
        <v>1</v>
      </c>
      <c r="R1584" s="822">
        <v>8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7</v>
      </c>
      <c r="B1585" s="822" t="s">
        <v>2407</v>
      </c>
      <c r="C1585" s="822" t="s">
        <v>2413</v>
      </c>
      <c r="D1585" s="823" t="s">
        <v>3782</v>
      </c>
      <c r="E1585" s="824" t="s">
        <v>2441</v>
      </c>
      <c r="F1585" s="822" t="s">
        <v>2408</v>
      </c>
      <c r="G1585" s="822" t="s">
        <v>2760</v>
      </c>
      <c r="H1585" s="822" t="s">
        <v>673</v>
      </c>
      <c r="I1585" s="822" t="s">
        <v>2339</v>
      </c>
      <c r="J1585" s="822" t="s">
        <v>2207</v>
      </c>
      <c r="K1585" s="822" t="s">
        <v>2340</v>
      </c>
      <c r="L1585" s="825">
        <v>113.16</v>
      </c>
      <c r="M1585" s="825">
        <v>1018.4399999999999</v>
      </c>
      <c r="N1585" s="822">
        <v>9</v>
      </c>
      <c r="O1585" s="826">
        <v>3.5</v>
      </c>
      <c r="P1585" s="825">
        <v>565.79999999999995</v>
      </c>
      <c r="Q1585" s="827">
        <v>0.55555555555555558</v>
      </c>
      <c r="R1585" s="822">
        <v>5</v>
      </c>
      <c r="S1585" s="827">
        <v>0.55555555555555558</v>
      </c>
      <c r="T1585" s="826">
        <v>1.5</v>
      </c>
      <c r="U1585" s="828">
        <v>0.42857142857142855</v>
      </c>
    </row>
    <row r="1586" spans="1:21" ht="14.45" customHeight="1" x14ac:dyDescent="0.2">
      <c r="A1586" s="821">
        <v>7</v>
      </c>
      <c r="B1586" s="822" t="s">
        <v>2407</v>
      </c>
      <c r="C1586" s="822" t="s">
        <v>2413</v>
      </c>
      <c r="D1586" s="823" t="s">
        <v>3782</v>
      </c>
      <c r="E1586" s="824" t="s">
        <v>2441</v>
      </c>
      <c r="F1586" s="822" t="s">
        <v>2408</v>
      </c>
      <c r="G1586" s="822" t="s">
        <v>2760</v>
      </c>
      <c r="H1586" s="822" t="s">
        <v>673</v>
      </c>
      <c r="I1586" s="822" t="s">
        <v>2209</v>
      </c>
      <c r="J1586" s="822" t="s">
        <v>2207</v>
      </c>
      <c r="K1586" s="822" t="s">
        <v>2210</v>
      </c>
      <c r="L1586" s="825">
        <v>339.47</v>
      </c>
      <c r="M1586" s="825">
        <v>16634.03</v>
      </c>
      <c r="N1586" s="822">
        <v>49</v>
      </c>
      <c r="O1586" s="826">
        <v>14</v>
      </c>
      <c r="P1586" s="825">
        <v>10863.04</v>
      </c>
      <c r="Q1586" s="827">
        <v>0.65306122448979598</v>
      </c>
      <c r="R1586" s="822">
        <v>32</v>
      </c>
      <c r="S1586" s="827">
        <v>0.65306122448979587</v>
      </c>
      <c r="T1586" s="826">
        <v>9</v>
      </c>
      <c r="U1586" s="828">
        <v>0.6428571428571429</v>
      </c>
    </row>
    <row r="1587" spans="1:21" ht="14.45" customHeight="1" x14ac:dyDescent="0.2">
      <c r="A1587" s="821">
        <v>7</v>
      </c>
      <c r="B1587" s="822" t="s">
        <v>2407</v>
      </c>
      <c r="C1587" s="822" t="s">
        <v>2413</v>
      </c>
      <c r="D1587" s="823" t="s">
        <v>3782</v>
      </c>
      <c r="E1587" s="824" t="s">
        <v>2441</v>
      </c>
      <c r="F1587" s="822" t="s">
        <v>2408</v>
      </c>
      <c r="G1587" s="822" t="s">
        <v>2760</v>
      </c>
      <c r="H1587" s="822" t="s">
        <v>329</v>
      </c>
      <c r="I1587" s="822" t="s">
        <v>3426</v>
      </c>
      <c r="J1587" s="822" t="s">
        <v>3274</v>
      </c>
      <c r="K1587" s="822" t="s">
        <v>3085</v>
      </c>
      <c r="L1587" s="825">
        <v>305.51</v>
      </c>
      <c r="M1587" s="825">
        <v>305.51</v>
      </c>
      <c r="N1587" s="822">
        <v>1</v>
      </c>
      <c r="O1587" s="826">
        <v>1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7</v>
      </c>
      <c r="B1588" s="822" t="s">
        <v>2407</v>
      </c>
      <c r="C1588" s="822" t="s">
        <v>2413</v>
      </c>
      <c r="D1588" s="823" t="s">
        <v>3782</v>
      </c>
      <c r="E1588" s="824" t="s">
        <v>2441</v>
      </c>
      <c r="F1588" s="822" t="s">
        <v>2408</v>
      </c>
      <c r="G1588" s="822" t="s">
        <v>2760</v>
      </c>
      <c r="H1588" s="822" t="s">
        <v>673</v>
      </c>
      <c r="I1588" s="822" t="s">
        <v>3083</v>
      </c>
      <c r="J1588" s="822" t="s">
        <v>3084</v>
      </c>
      <c r="K1588" s="822" t="s">
        <v>3085</v>
      </c>
      <c r="L1588" s="825">
        <v>763.63</v>
      </c>
      <c r="M1588" s="825">
        <v>2290.89</v>
      </c>
      <c r="N1588" s="822">
        <v>3</v>
      </c>
      <c r="O1588" s="826">
        <v>1</v>
      </c>
      <c r="P1588" s="825">
        <v>2290.89</v>
      </c>
      <c r="Q1588" s="827">
        <v>1</v>
      </c>
      <c r="R1588" s="822">
        <v>3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7</v>
      </c>
      <c r="B1589" s="822" t="s">
        <v>2407</v>
      </c>
      <c r="C1589" s="822" t="s">
        <v>2413</v>
      </c>
      <c r="D1589" s="823" t="s">
        <v>3782</v>
      </c>
      <c r="E1589" s="824" t="s">
        <v>2441</v>
      </c>
      <c r="F1589" s="822" t="s">
        <v>2408</v>
      </c>
      <c r="G1589" s="822" t="s">
        <v>2654</v>
      </c>
      <c r="H1589" s="822" t="s">
        <v>329</v>
      </c>
      <c r="I1589" s="822" t="s">
        <v>3548</v>
      </c>
      <c r="J1589" s="822" t="s">
        <v>3549</v>
      </c>
      <c r="K1589" s="822" t="s">
        <v>2832</v>
      </c>
      <c r="L1589" s="825">
        <v>79.64</v>
      </c>
      <c r="M1589" s="825">
        <v>159.28</v>
      </c>
      <c r="N1589" s="822">
        <v>2</v>
      </c>
      <c r="O1589" s="826">
        <v>1</v>
      </c>
      <c r="P1589" s="825">
        <v>159.28</v>
      </c>
      <c r="Q1589" s="827">
        <v>1</v>
      </c>
      <c r="R1589" s="822">
        <v>2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7</v>
      </c>
      <c r="B1590" s="822" t="s">
        <v>2407</v>
      </c>
      <c r="C1590" s="822" t="s">
        <v>2413</v>
      </c>
      <c r="D1590" s="823" t="s">
        <v>3782</v>
      </c>
      <c r="E1590" s="824" t="s">
        <v>2441</v>
      </c>
      <c r="F1590" s="822" t="s">
        <v>2408</v>
      </c>
      <c r="G1590" s="822" t="s">
        <v>2582</v>
      </c>
      <c r="H1590" s="822" t="s">
        <v>329</v>
      </c>
      <c r="I1590" s="822" t="s">
        <v>2583</v>
      </c>
      <c r="J1590" s="822" t="s">
        <v>2584</v>
      </c>
      <c r="K1590" s="822" t="s">
        <v>2585</v>
      </c>
      <c r="L1590" s="825">
        <v>45.89</v>
      </c>
      <c r="M1590" s="825">
        <v>91.78</v>
      </c>
      <c r="N1590" s="822">
        <v>2</v>
      </c>
      <c r="O1590" s="826">
        <v>0.5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7</v>
      </c>
      <c r="B1591" s="822" t="s">
        <v>2407</v>
      </c>
      <c r="C1591" s="822" t="s">
        <v>2413</v>
      </c>
      <c r="D1591" s="823" t="s">
        <v>3782</v>
      </c>
      <c r="E1591" s="824" t="s">
        <v>2441</v>
      </c>
      <c r="F1591" s="822" t="s">
        <v>2408</v>
      </c>
      <c r="G1591" s="822" t="s">
        <v>2582</v>
      </c>
      <c r="H1591" s="822" t="s">
        <v>329</v>
      </c>
      <c r="I1591" s="822" t="s">
        <v>3275</v>
      </c>
      <c r="J1591" s="822" t="s">
        <v>2584</v>
      </c>
      <c r="K1591" s="822" t="s">
        <v>3276</v>
      </c>
      <c r="L1591" s="825">
        <v>91.78</v>
      </c>
      <c r="M1591" s="825">
        <v>183.56</v>
      </c>
      <c r="N1591" s="822">
        <v>2</v>
      </c>
      <c r="O1591" s="826">
        <v>1</v>
      </c>
      <c r="P1591" s="825">
        <v>183.56</v>
      </c>
      <c r="Q1591" s="827">
        <v>1</v>
      </c>
      <c r="R1591" s="822">
        <v>2</v>
      </c>
      <c r="S1591" s="827">
        <v>1</v>
      </c>
      <c r="T1591" s="826">
        <v>1</v>
      </c>
      <c r="U1591" s="828">
        <v>1</v>
      </c>
    </row>
    <row r="1592" spans="1:21" ht="14.45" customHeight="1" x14ac:dyDescent="0.2">
      <c r="A1592" s="821">
        <v>7</v>
      </c>
      <c r="B1592" s="822" t="s">
        <v>2407</v>
      </c>
      <c r="C1592" s="822" t="s">
        <v>2413</v>
      </c>
      <c r="D1592" s="823" t="s">
        <v>3782</v>
      </c>
      <c r="E1592" s="824" t="s">
        <v>2441</v>
      </c>
      <c r="F1592" s="822" t="s">
        <v>2408</v>
      </c>
      <c r="G1592" s="822" t="s">
        <v>3102</v>
      </c>
      <c r="H1592" s="822" t="s">
        <v>329</v>
      </c>
      <c r="I1592" s="822" t="s">
        <v>3357</v>
      </c>
      <c r="J1592" s="822" t="s">
        <v>3358</v>
      </c>
      <c r="K1592" s="822" t="s">
        <v>782</v>
      </c>
      <c r="L1592" s="825">
        <v>68.599999999999994</v>
      </c>
      <c r="M1592" s="825">
        <v>68.599999999999994</v>
      </c>
      <c r="N1592" s="822">
        <v>1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7</v>
      </c>
      <c r="B1593" s="822" t="s">
        <v>2407</v>
      </c>
      <c r="C1593" s="822" t="s">
        <v>2413</v>
      </c>
      <c r="D1593" s="823" t="s">
        <v>3782</v>
      </c>
      <c r="E1593" s="824" t="s">
        <v>2441</v>
      </c>
      <c r="F1593" s="822" t="s">
        <v>2408</v>
      </c>
      <c r="G1593" s="822" t="s">
        <v>3725</v>
      </c>
      <c r="H1593" s="822" t="s">
        <v>329</v>
      </c>
      <c r="I1593" s="822" t="s">
        <v>3726</v>
      </c>
      <c r="J1593" s="822" t="s">
        <v>3727</v>
      </c>
      <c r="K1593" s="822" t="s">
        <v>2729</v>
      </c>
      <c r="L1593" s="825">
        <v>46.99</v>
      </c>
      <c r="M1593" s="825">
        <v>422.91</v>
      </c>
      <c r="N1593" s="822">
        <v>9</v>
      </c>
      <c r="O1593" s="826">
        <v>1.5</v>
      </c>
      <c r="P1593" s="825">
        <v>234.95000000000002</v>
      </c>
      <c r="Q1593" s="827">
        <v>0.55555555555555558</v>
      </c>
      <c r="R1593" s="822">
        <v>5</v>
      </c>
      <c r="S1593" s="827">
        <v>0.55555555555555558</v>
      </c>
      <c r="T1593" s="826">
        <v>0.5</v>
      </c>
      <c r="U1593" s="828">
        <v>0.33333333333333331</v>
      </c>
    </row>
    <row r="1594" spans="1:21" ht="14.45" customHeight="1" x14ac:dyDescent="0.2">
      <c r="A1594" s="821">
        <v>7</v>
      </c>
      <c r="B1594" s="822" t="s">
        <v>2407</v>
      </c>
      <c r="C1594" s="822" t="s">
        <v>2413</v>
      </c>
      <c r="D1594" s="823" t="s">
        <v>3782</v>
      </c>
      <c r="E1594" s="824" t="s">
        <v>2441</v>
      </c>
      <c r="F1594" s="822" t="s">
        <v>2408</v>
      </c>
      <c r="G1594" s="822" t="s">
        <v>3636</v>
      </c>
      <c r="H1594" s="822" t="s">
        <v>673</v>
      </c>
      <c r="I1594" s="822" t="s">
        <v>3673</v>
      </c>
      <c r="J1594" s="822" t="s">
        <v>3674</v>
      </c>
      <c r="K1594" s="822" t="s">
        <v>3675</v>
      </c>
      <c r="L1594" s="825">
        <v>12.79</v>
      </c>
      <c r="M1594" s="825">
        <v>25.58</v>
      </c>
      <c r="N1594" s="822">
        <v>2</v>
      </c>
      <c r="O1594" s="826">
        <v>1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7</v>
      </c>
      <c r="B1595" s="822" t="s">
        <v>2407</v>
      </c>
      <c r="C1595" s="822" t="s">
        <v>2413</v>
      </c>
      <c r="D1595" s="823" t="s">
        <v>3782</v>
      </c>
      <c r="E1595" s="824" t="s">
        <v>2441</v>
      </c>
      <c r="F1595" s="822" t="s">
        <v>2408</v>
      </c>
      <c r="G1595" s="822" t="s">
        <v>3747</v>
      </c>
      <c r="H1595" s="822" t="s">
        <v>329</v>
      </c>
      <c r="I1595" s="822" t="s">
        <v>3748</v>
      </c>
      <c r="J1595" s="822" t="s">
        <v>3749</v>
      </c>
      <c r="K1595" s="822" t="s">
        <v>3750</v>
      </c>
      <c r="L1595" s="825">
        <v>248.55</v>
      </c>
      <c r="M1595" s="825">
        <v>248.55</v>
      </c>
      <c r="N1595" s="822">
        <v>1</v>
      </c>
      <c r="O1595" s="826">
        <v>1</v>
      </c>
      <c r="P1595" s="825">
        <v>248.55</v>
      </c>
      <c r="Q1595" s="827">
        <v>1</v>
      </c>
      <c r="R1595" s="822">
        <v>1</v>
      </c>
      <c r="S1595" s="827">
        <v>1</v>
      </c>
      <c r="T1595" s="826">
        <v>1</v>
      </c>
      <c r="U1595" s="828">
        <v>1</v>
      </c>
    </row>
    <row r="1596" spans="1:21" ht="14.45" customHeight="1" x14ac:dyDescent="0.2">
      <c r="A1596" s="821">
        <v>7</v>
      </c>
      <c r="B1596" s="822" t="s">
        <v>2407</v>
      </c>
      <c r="C1596" s="822" t="s">
        <v>2413</v>
      </c>
      <c r="D1596" s="823" t="s">
        <v>3782</v>
      </c>
      <c r="E1596" s="824" t="s">
        <v>2441</v>
      </c>
      <c r="F1596" s="822" t="s">
        <v>2408</v>
      </c>
      <c r="G1596" s="822" t="s">
        <v>2503</v>
      </c>
      <c r="H1596" s="822" t="s">
        <v>329</v>
      </c>
      <c r="I1596" s="822" t="s">
        <v>2504</v>
      </c>
      <c r="J1596" s="822" t="s">
        <v>1295</v>
      </c>
      <c r="K1596" s="822" t="s">
        <v>2505</v>
      </c>
      <c r="L1596" s="825">
        <v>90.95</v>
      </c>
      <c r="M1596" s="825">
        <v>90.95</v>
      </c>
      <c r="N1596" s="822">
        <v>1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7</v>
      </c>
      <c r="B1597" s="822" t="s">
        <v>2407</v>
      </c>
      <c r="C1597" s="822" t="s">
        <v>2413</v>
      </c>
      <c r="D1597" s="823" t="s">
        <v>3782</v>
      </c>
      <c r="E1597" s="824" t="s">
        <v>2441</v>
      </c>
      <c r="F1597" s="822" t="s">
        <v>2408</v>
      </c>
      <c r="G1597" s="822" t="s">
        <v>2604</v>
      </c>
      <c r="H1597" s="822" t="s">
        <v>673</v>
      </c>
      <c r="I1597" s="822" t="s">
        <v>2309</v>
      </c>
      <c r="J1597" s="822" t="s">
        <v>2310</v>
      </c>
      <c r="K1597" s="822" t="s">
        <v>2311</v>
      </c>
      <c r="L1597" s="825">
        <v>70.48</v>
      </c>
      <c r="M1597" s="825">
        <v>211.44</v>
      </c>
      <c r="N1597" s="822">
        <v>3</v>
      </c>
      <c r="O1597" s="826">
        <v>1.5</v>
      </c>
      <c r="P1597" s="825">
        <v>211.44</v>
      </c>
      <c r="Q1597" s="827">
        <v>1</v>
      </c>
      <c r="R1597" s="822">
        <v>3</v>
      </c>
      <c r="S1597" s="827">
        <v>1</v>
      </c>
      <c r="T1597" s="826">
        <v>1.5</v>
      </c>
      <c r="U1597" s="828">
        <v>1</v>
      </c>
    </row>
    <row r="1598" spans="1:21" ht="14.45" customHeight="1" x14ac:dyDescent="0.2">
      <c r="A1598" s="821">
        <v>7</v>
      </c>
      <c r="B1598" s="822" t="s">
        <v>2407</v>
      </c>
      <c r="C1598" s="822" t="s">
        <v>2413</v>
      </c>
      <c r="D1598" s="823" t="s">
        <v>3782</v>
      </c>
      <c r="E1598" s="824" t="s">
        <v>2441</v>
      </c>
      <c r="F1598" s="822" t="s">
        <v>2408</v>
      </c>
      <c r="G1598" s="822" t="s">
        <v>2604</v>
      </c>
      <c r="H1598" s="822" t="s">
        <v>673</v>
      </c>
      <c r="I1598" s="822" t="s">
        <v>2605</v>
      </c>
      <c r="J1598" s="822" t="s">
        <v>2310</v>
      </c>
      <c r="K1598" s="822" t="s">
        <v>2606</v>
      </c>
      <c r="L1598" s="825">
        <v>140.96</v>
      </c>
      <c r="M1598" s="825">
        <v>140.96</v>
      </c>
      <c r="N1598" s="822">
        <v>1</v>
      </c>
      <c r="O1598" s="826">
        <v>1</v>
      </c>
      <c r="P1598" s="825">
        <v>140.96</v>
      </c>
      <c r="Q1598" s="827">
        <v>1</v>
      </c>
      <c r="R1598" s="822">
        <v>1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7</v>
      </c>
      <c r="B1599" s="822" t="s">
        <v>2407</v>
      </c>
      <c r="C1599" s="822" t="s">
        <v>2413</v>
      </c>
      <c r="D1599" s="823" t="s">
        <v>3782</v>
      </c>
      <c r="E1599" s="824" t="s">
        <v>2441</v>
      </c>
      <c r="F1599" s="822" t="s">
        <v>2408</v>
      </c>
      <c r="G1599" s="822" t="s">
        <v>2867</v>
      </c>
      <c r="H1599" s="822" t="s">
        <v>329</v>
      </c>
      <c r="I1599" s="822" t="s">
        <v>2868</v>
      </c>
      <c r="J1599" s="822" t="s">
        <v>846</v>
      </c>
      <c r="K1599" s="822" t="s">
        <v>2869</v>
      </c>
      <c r="L1599" s="825">
        <v>53.57</v>
      </c>
      <c r="M1599" s="825">
        <v>107.14</v>
      </c>
      <c r="N1599" s="822">
        <v>2</v>
      </c>
      <c r="O1599" s="826">
        <v>0.5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7</v>
      </c>
      <c r="B1600" s="822" t="s">
        <v>2407</v>
      </c>
      <c r="C1600" s="822" t="s">
        <v>2413</v>
      </c>
      <c r="D1600" s="823" t="s">
        <v>3782</v>
      </c>
      <c r="E1600" s="824" t="s">
        <v>2441</v>
      </c>
      <c r="F1600" s="822" t="s">
        <v>2408</v>
      </c>
      <c r="G1600" s="822" t="s">
        <v>2956</v>
      </c>
      <c r="H1600" s="822" t="s">
        <v>329</v>
      </c>
      <c r="I1600" s="822" t="s">
        <v>3751</v>
      </c>
      <c r="J1600" s="822" t="s">
        <v>1693</v>
      </c>
      <c r="K1600" s="822" t="s">
        <v>1695</v>
      </c>
      <c r="L1600" s="825">
        <v>161.06</v>
      </c>
      <c r="M1600" s="825">
        <v>483.18</v>
      </c>
      <c r="N1600" s="822">
        <v>3</v>
      </c>
      <c r="O1600" s="826">
        <v>0.5</v>
      </c>
      <c r="P1600" s="825">
        <v>483.18</v>
      </c>
      <c r="Q1600" s="827">
        <v>1</v>
      </c>
      <c r="R1600" s="822">
        <v>3</v>
      </c>
      <c r="S1600" s="827">
        <v>1</v>
      </c>
      <c r="T1600" s="826">
        <v>0.5</v>
      </c>
      <c r="U1600" s="828">
        <v>1</v>
      </c>
    </row>
    <row r="1601" spans="1:21" ht="14.45" customHeight="1" x14ac:dyDescent="0.2">
      <c r="A1601" s="821">
        <v>7</v>
      </c>
      <c r="B1601" s="822" t="s">
        <v>2407</v>
      </c>
      <c r="C1601" s="822" t="s">
        <v>2413</v>
      </c>
      <c r="D1601" s="823" t="s">
        <v>3782</v>
      </c>
      <c r="E1601" s="824" t="s">
        <v>2441</v>
      </c>
      <c r="F1601" s="822" t="s">
        <v>2408</v>
      </c>
      <c r="G1601" s="822" t="s">
        <v>3282</v>
      </c>
      <c r="H1601" s="822" t="s">
        <v>329</v>
      </c>
      <c r="I1601" s="822" t="s">
        <v>3752</v>
      </c>
      <c r="J1601" s="822" t="s">
        <v>3753</v>
      </c>
      <c r="K1601" s="822" t="s">
        <v>3754</v>
      </c>
      <c r="L1601" s="825">
        <v>0</v>
      </c>
      <c r="M1601" s="825">
        <v>0</v>
      </c>
      <c r="N1601" s="822">
        <v>4</v>
      </c>
      <c r="O1601" s="826">
        <v>2</v>
      </c>
      <c r="P1601" s="825">
        <v>0</v>
      </c>
      <c r="Q1601" s="827"/>
      <c r="R1601" s="822">
        <v>4</v>
      </c>
      <c r="S1601" s="827">
        <v>1</v>
      </c>
      <c r="T1601" s="826">
        <v>2</v>
      </c>
      <c r="U1601" s="828">
        <v>1</v>
      </c>
    </row>
    <row r="1602" spans="1:21" ht="14.45" customHeight="1" x14ac:dyDescent="0.2">
      <c r="A1602" s="821">
        <v>7</v>
      </c>
      <c r="B1602" s="822" t="s">
        <v>2407</v>
      </c>
      <c r="C1602" s="822" t="s">
        <v>2413</v>
      </c>
      <c r="D1602" s="823" t="s">
        <v>3782</v>
      </c>
      <c r="E1602" s="824" t="s">
        <v>2441</v>
      </c>
      <c r="F1602" s="822" t="s">
        <v>2408</v>
      </c>
      <c r="G1602" s="822" t="s">
        <v>2506</v>
      </c>
      <c r="H1602" s="822" t="s">
        <v>329</v>
      </c>
      <c r="I1602" s="822" t="s">
        <v>3644</v>
      </c>
      <c r="J1602" s="822" t="s">
        <v>2753</v>
      </c>
      <c r="K1602" s="822" t="s">
        <v>803</v>
      </c>
      <c r="L1602" s="825">
        <v>35.25</v>
      </c>
      <c r="M1602" s="825">
        <v>70.5</v>
      </c>
      <c r="N1602" s="822">
        <v>2</v>
      </c>
      <c r="O1602" s="826">
        <v>1</v>
      </c>
      <c r="P1602" s="825">
        <v>70.5</v>
      </c>
      <c r="Q1602" s="827">
        <v>1</v>
      </c>
      <c r="R1602" s="822">
        <v>2</v>
      </c>
      <c r="S1602" s="827">
        <v>1</v>
      </c>
      <c r="T1602" s="826">
        <v>1</v>
      </c>
      <c r="U1602" s="828">
        <v>1</v>
      </c>
    </row>
    <row r="1603" spans="1:21" ht="14.45" customHeight="1" x14ac:dyDescent="0.2">
      <c r="A1603" s="821">
        <v>7</v>
      </c>
      <c r="B1603" s="822" t="s">
        <v>2407</v>
      </c>
      <c r="C1603" s="822" t="s">
        <v>2413</v>
      </c>
      <c r="D1603" s="823" t="s">
        <v>3782</v>
      </c>
      <c r="E1603" s="824" t="s">
        <v>2441</v>
      </c>
      <c r="F1603" s="822" t="s">
        <v>2408</v>
      </c>
      <c r="G1603" s="822" t="s">
        <v>2611</v>
      </c>
      <c r="H1603" s="822" t="s">
        <v>329</v>
      </c>
      <c r="I1603" s="822" t="s">
        <v>2612</v>
      </c>
      <c r="J1603" s="822" t="s">
        <v>978</v>
      </c>
      <c r="K1603" s="822" t="s">
        <v>2613</v>
      </c>
      <c r="L1603" s="825">
        <v>87.98</v>
      </c>
      <c r="M1603" s="825">
        <v>87.98</v>
      </c>
      <c r="N1603" s="822">
        <v>1</v>
      </c>
      <c r="O1603" s="826">
        <v>0.5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7</v>
      </c>
      <c r="B1604" s="822" t="s">
        <v>2407</v>
      </c>
      <c r="C1604" s="822" t="s">
        <v>2413</v>
      </c>
      <c r="D1604" s="823" t="s">
        <v>3782</v>
      </c>
      <c r="E1604" s="824" t="s">
        <v>2441</v>
      </c>
      <c r="F1604" s="822" t="s">
        <v>2408</v>
      </c>
      <c r="G1604" s="822" t="s">
        <v>2611</v>
      </c>
      <c r="H1604" s="822" t="s">
        <v>329</v>
      </c>
      <c r="I1604" s="822" t="s">
        <v>2838</v>
      </c>
      <c r="J1604" s="822" t="s">
        <v>978</v>
      </c>
      <c r="K1604" s="822" t="s">
        <v>2613</v>
      </c>
      <c r="L1604" s="825">
        <v>301.2</v>
      </c>
      <c r="M1604" s="825">
        <v>301.2</v>
      </c>
      <c r="N1604" s="822">
        <v>1</v>
      </c>
      <c r="O1604" s="826">
        <v>0.5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7</v>
      </c>
      <c r="B1605" s="822" t="s">
        <v>2407</v>
      </c>
      <c r="C1605" s="822" t="s">
        <v>2413</v>
      </c>
      <c r="D1605" s="823" t="s">
        <v>3782</v>
      </c>
      <c r="E1605" s="824" t="s">
        <v>2441</v>
      </c>
      <c r="F1605" s="822" t="s">
        <v>2408</v>
      </c>
      <c r="G1605" s="822" t="s">
        <v>3137</v>
      </c>
      <c r="H1605" s="822" t="s">
        <v>329</v>
      </c>
      <c r="I1605" s="822" t="s">
        <v>3138</v>
      </c>
      <c r="J1605" s="822" t="s">
        <v>3139</v>
      </c>
      <c r="K1605" s="822" t="s">
        <v>3140</v>
      </c>
      <c r="L1605" s="825">
        <v>2038.93</v>
      </c>
      <c r="M1605" s="825">
        <v>16311.439999999999</v>
      </c>
      <c r="N1605" s="822">
        <v>8</v>
      </c>
      <c r="O1605" s="826">
        <v>2</v>
      </c>
      <c r="P1605" s="825">
        <v>16311.439999999999</v>
      </c>
      <c r="Q1605" s="827">
        <v>1</v>
      </c>
      <c r="R1605" s="822">
        <v>8</v>
      </c>
      <c r="S1605" s="827">
        <v>1</v>
      </c>
      <c r="T1605" s="826">
        <v>2</v>
      </c>
      <c r="U1605" s="828">
        <v>1</v>
      </c>
    </row>
    <row r="1606" spans="1:21" ht="14.45" customHeight="1" x14ac:dyDescent="0.2">
      <c r="A1606" s="821">
        <v>7</v>
      </c>
      <c r="B1606" s="822" t="s">
        <v>2407</v>
      </c>
      <c r="C1606" s="822" t="s">
        <v>2413</v>
      </c>
      <c r="D1606" s="823" t="s">
        <v>3782</v>
      </c>
      <c r="E1606" s="824" t="s">
        <v>2441</v>
      </c>
      <c r="F1606" s="822" t="s">
        <v>2408</v>
      </c>
      <c r="G1606" s="822" t="s">
        <v>3137</v>
      </c>
      <c r="H1606" s="822" t="s">
        <v>673</v>
      </c>
      <c r="I1606" s="822" t="s">
        <v>3147</v>
      </c>
      <c r="J1606" s="822" t="s">
        <v>3148</v>
      </c>
      <c r="K1606" s="822" t="s">
        <v>3140</v>
      </c>
      <c r="L1606" s="825">
        <v>2038.93</v>
      </c>
      <c r="M1606" s="825">
        <v>16311.44</v>
      </c>
      <c r="N1606" s="822">
        <v>8</v>
      </c>
      <c r="O1606" s="826">
        <v>3</v>
      </c>
      <c r="P1606" s="825">
        <v>16311.44</v>
      </c>
      <c r="Q1606" s="827">
        <v>1</v>
      </c>
      <c r="R1606" s="822">
        <v>8</v>
      </c>
      <c r="S1606" s="827">
        <v>1</v>
      </c>
      <c r="T1606" s="826">
        <v>3</v>
      </c>
      <c r="U1606" s="828">
        <v>1</v>
      </c>
    </row>
    <row r="1607" spans="1:21" ht="14.45" customHeight="1" x14ac:dyDescent="0.2">
      <c r="A1607" s="821">
        <v>7</v>
      </c>
      <c r="B1607" s="822" t="s">
        <v>2407</v>
      </c>
      <c r="C1607" s="822" t="s">
        <v>2413</v>
      </c>
      <c r="D1607" s="823" t="s">
        <v>3782</v>
      </c>
      <c r="E1607" s="824" t="s">
        <v>2441</v>
      </c>
      <c r="F1607" s="822" t="s">
        <v>2408</v>
      </c>
      <c r="G1607" s="822" t="s">
        <v>3137</v>
      </c>
      <c r="H1607" s="822" t="s">
        <v>673</v>
      </c>
      <c r="I1607" s="822" t="s">
        <v>3149</v>
      </c>
      <c r="J1607" s="822" t="s">
        <v>3148</v>
      </c>
      <c r="K1607" s="822" t="s">
        <v>3144</v>
      </c>
      <c r="L1607" s="825">
        <v>355.79</v>
      </c>
      <c r="M1607" s="825">
        <v>4981.0600000000004</v>
      </c>
      <c r="N1607" s="822">
        <v>14</v>
      </c>
      <c r="O1607" s="826">
        <v>4</v>
      </c>
      <c r="P1607" s="825">
        <v>3913.6900000000005</v>
      </c>
      <c r="Q1607" s="827">
        <v>0.7857142857142857</v>
      </c>
      <c r="R1607" s="822">
        <v>11</v>
      </c>
      <c r="S1607" s="827">
        <v>0.7857142857142857</v>
      </c>
      <c r="T1607" s="826">
        <v>3</v>
      </c>
      <c r="U1607" s="828">
        <v>0.75</v>
      </c>
    </row>
    <row r="1608" spans="1:21" ht="14.45" customHeight="1" x14ac:dyDescent="0.2">
      <c r="A1608" s="821">
        <v>7</v>
      </c>
      <c r="B1608" s="822" t="s">
        <v>2407</v>
      </c>
      <c r="C1608" s="822" t="s">
        <v>2413</v>
      </c>
      <c r="D1608" s="823" t="s">
        <v>3782</v>
      </c>
      <c r="E1608" s="824" t="s">
        <v>2441</v>
      </c>
      <c r="F1608" s="822" t="s">
        <v>2408</v>
      </c>
      <c r="G1608" s="822" t="s">
        <v>3137</v>
      </c>
      <c r="H1608" s="822" t="s">
        <v>673</v>
      </c>
      <c r="I1608" s="822" t="s">
        <v>3150</v>
      </c>
      <c r="J1608" s="822" t="s">
        <v>3148</v>
      </c>
      <c r="K1608" s="822" t="s">
        <v>3142</v>
      </c>
      <c r="L1608" s="825">
        <v>552.64</v>
      </c>
      <c r="M1608" s="825">
        <v>21552.960000000003</v>
      </c>
      <c r="N1608" s="822">
        <v>39</v>
      </c>
      <c r="O1608" s="826">
        <v>11</v>
      </c>
      <c r="P1608" s="825">
        <v>18237.120000000003</v>
      </c>
      <c r="Q1608" s="827">
        <v>0.84615384615384615</v>
      </c>
      <c r="R1608" s="822">
        <v>33</v>
      </c>
      <c r="S1608" s="827">
        <v>0.84615384615384615</v>
      </c>
      <c r="T1608" s="826">
        <v>9</v>
      </c>
      <c r="U1608" s="828">
        <v>0.81818181818181823</v>
      </c>
    </row>
    <row r="1609" spans="1:21" ht="14.45" customHeight="1" x14ac:dyDescent="0.2">
      <c r="A1609" s="821">
        <v>7</v>
      </c>
      <c r="B1609" s="822" t="s">
        <v>2407</v>
      </c>
      <c r="C1609" s="822" t="s">
        <v>2413</v>
      </c>
      <c r="D1609" s="823" t="s">
        <v>3782</v>
      </c>
      <c r="E1609" s="824" t="s">
        <v>2441</v>
      </c>
      <c r="F1609" s="822" t="s">
        <v>2408</v>
      </c>
      <c r="G1609" s="822" t="s">
        <v>3137</v>
      </c>
      <c r="H1609" s="822" t="s">
        <v>673</v>
      </c>
      <c r="I1609" s="822" t="s">
        <v>3151</v>
      </c>
      <c r="J1609" s="822" t="s">
        <v>3148</v>
      </c>
      <c r="K1609" s="822" t="s">
        <v>3146</v>
      </c>
      <c r="L1609" s="825">
        <v>1019.46</v>
      </c>
      <c r="M1609" s="825">
        <v>28544.880000000001</v>
      </c>
      <c r="N1609" s="822">
        <v>28</v>
      </c>
      <c r="O1609" s="826">
        <v>7</v>
      </c>
      <c r="P1609" s="825">
        <v>25486.5</v>
      </c>
      <c r="Q1609" s="827">
        <v>0.89285714285714279</v>
      </c>
      <c r="R1609" s="822">
        <v>25</v>
      </c>
      <c r="S1609" s="827">
        <v>0.8928571428571429</v>
      </c>
      <c r="T1609" s="826">
        <v>6</v>
      </c>
      <c r="U1609" s="828">
        <v>0.8571428571428571</v>
      </c>
    </row>
    <row r="1610" spans="1:21" ht="14.45" customHeight="1" x14ac:dyDescent="0.2">
      <c r="A1610" s="821">
        <v>7</v>
      </c>
      <c r="B1610" s="822" t="s">
        <v>2407</v>
      </c>
      <c r="C1610" s="822" t="s">
        <v>2413</v>
      </c>
      <c r="D1610" s="823" t="s">
        <v>3782</v>
      </c>
      <c r="E1610" s="824" t="s">
        <v>2441</v>
      </c>
      <c r="F1610" s="822" t="s">
        <v>2408</v>
      </c>
      <c r="G1610" s="822" t="s">
        <v>3137</v>
      </c>
      <c r="H1610" s="822" t="s">
        <v>329</v>
      </c>
      <c r="I1610" s="822" t="s">
        <v>3755</v>
      </c>
      <c r="J1610" s="822" t="s">
        <v>3455</v>
      </c>
      <c r="K1610" s="822" t="s">
        <v>3140</v>
      </c>
      <c r="L1610" s="825">
        <v>2038.93</v>
      </c>
      <c r="M1610" s="825">
        <v>10194.65</v>
      </c>
      <c r="N1610" s="822">
        <v>5</v>
      </c>
      <c r="O1610" s="826">
        <v>1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7</v>
      </c>
      <c r="B1611" s="822" t="s">
        <v>2407</v>
      </c>
      <c r="C1611" s="822" t="s">
        <v>2413</v>
      </c>
      <c r="D1611" s="823" t="s">
        <v>3782</v>
      </c>
      <c r="E1611" s="824" t="s">
        <v>2441</v>
      </c>
      <c r="F1611" s="822" t="s">
        <v>2408</v>
      </c>
      <c r="G1611" s="822" t="s">
        <v>3137</v>
      </c>
      <c r="H1611" s="822" t="s">
        <v>329</v>
      </c>
      <c r="I1611" s="822" t="s">
        <v>3558</v>
      </c>
      <c r="J1611" s="822" t="s">
        <v>3153</v>
      </c>
      <c r="K1611" s="822" t="s">
        <v>3559</v>
      </c>
      <c r="L1611" s="825">
        <v>254.86</v>
      </c>
      <c r="M1611" s="825">
        <v>764.58</v>
      </c>
      <c r="N1611" s="822">
        <v>3</v>
      </c>
      <c r="O1611" s="826">
        <v>2</v>
      </c>
      <c r="P1611" s="825">
        <v>509.72</v>
      </c>
      <c r="Q1611" s="827">
        <v>0.66666666666666663</v>
      </c>
      <c r="R1611" s="822">
        <v>2</v>
      </c>
      <c r="S1611" s="827">
        <v>0.66666666666666663</v>
      </c>
      <c r="T1611" s="826">
        <v>1</v>
      </c>
      <c r="U1611" s="828">
        <v>0.5</v>
      </c>
    </row>
    <row r="1612" spans="1:21" ht="14.45" customHeight="1" x14ac:dyDescent="0.2">
      <c r="A1612" s="821">
        <v>7</v>
      </c>
      <c r="B1612" s="822" t="s">
        <v>2407</v>
      </c>
      <c r="C1612" s="822" t="s">
        <v>2413</v>
      </c>
      <c r="D1612" s="823" t="s">
        <v>3782</v>
      </c>
      <c r="E1612" s="824" t="s">
        <v>2441</v>
      </c>
      <c r="F1612" s="822" t="s">
        <v>2408</v>
      </c>
      <c r="G1612" s="822" t="s">
        <v>3137</v>
      </c>
      <c r="H1612" s="822" t="s">
        <v>329</v>
      </c>
      <c r="I1612" s="822" t="s">
        <v>3152</v>
      </c>
      <c r="J1612" s="822" t="s">
        <v>3153</v>
      </c>
      <c r="K1612" s="822" t="s">
        <v>3154</v>
      </c>
      <c r="L1612" s="825">
        <v>0</v>
      </c>
      <c r="M1612" s="825">
        <v>0</v>
      </c>
      <c r="N1612" s="822">
        <v>3</v>
      </c>
      <c r="O1612" s="826">
        <v>1</v>
      </c>
      <c r="P1612" s="825"/>
      <c r="Q1612" s="827"/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7</v>
      </c>
      <c r="B1613" s="822" t="s">
        <v>2407</v>
      </c>
      <c r="C1613" s="822" t="s">
        <v>2413</v>
      </c>
      <c r="D1613" s="823" t="s">
        <v>3782</v>
      </c>
      <c r="E1613" s="824" t="s">
        <v>2441</v>
      </c>
      <c r="F1613" s="822" t="s">
        <v>2408</v>
      </c>
      <c r="G1613" s="822" t="s">
        <v>2513</v>
      </c>
      <c r="H1613" s="822" t="s">
        <v>329</v>
      </c>
      <c r="I1613" s="822" t="s">
        <v>2514</v>
      </c>
      <c r="J1613" s="822" t="s">
        <v>724</v>
      </c>
      <c r="K1613" s="822" t="s">
        <v>2515</v>
      </c>
      <c r="L1613" s="825">
        <v>127.91</v>
      </c>
      <c r="M1613" s="825">
        <v>383.73</v>
      </c>
      <c r="N1613" s="822">
        <v>3</v>
      </c>
      <c r="O1613" s="826">
        <v>2.5</v>
      </c>
      <c r="P1613" s="825">
        <v>255.82</v>
      </c>
      <c r="Q1613" s="827">
        <v>0.66666666666666663</v>
      </c>
      <c r="R1613" s="822">
        <v>2</v>
      </c>
      <c r="S1613" s="827">
        <v>0.66666666666666663</v>
      </c>
      <c r="T1613" s="826">
        <v>2</v>
      </c>
      <c r="U1613" s="828">
        <v>0.8</v>
      </c>
    </row>
    <row r="1614" spans="1:21" ht="14.45" customHeight="1" x14ac:dyDescent="0.2">
      <c r="A1614" s="821">
        <v>7</v>
      </c>
      <c r="B1614" s="822" t="s">
        <v>2407</v>
      </c>
      <c r="C1614" s="822" t="s">
        <v>2413</v>
      </c>
      <c r="D1614" s="823" t="s">
        <v>3782</v>
      </c>
      <c r="E1614" s="824" t="s">
        <v>2441</v>
      </c>
      <c r="F1614" s="822" t="s">
        <v>2408</v>
      </c>
      <c r="G1614" s="822" t="s">
        <v>2616</v>
      </c>
      <c r="H1614" s="822" t="s">
        <v>329</v>
      </c>
      <c r="I1614" s="822" t="s">
        <v>2617</v>
      </c>
      <c r="J1614" s="822" t="s">
        <v>2618</v>
      </c>
      <c r="K1614" s="822" t="s">
        <v>2619</v>
      </c>
      <c r="L1614" s="825">
        <v>87.67</v>
      </c>
      <c r="M1614" s="825">
        <v>350.68</v>
      </c>
      <c r="N1614" s="822">
        <v>4</v>
      </c>
      <c r="O1614" s="826">
        <v>1.5</v>
      </c>
      <c r="P1614" s="825">
        <v>263.01</v>
      </c>
      <c r="Q1614" s="827">
        <v>0.75</v>
      </c>
      <c r="R1614" s="822">
        <v>3</v>
      </c>
      <c r="S1614" s="827">
        <v>0.75</v>
      </c>
      <c r="T1614" s="826">
        <v>1</v>
      </c>
      <c r="U1614" s="828">
        <v>0.66666666666666663</v>
      </c>
    </row>
    <row r="1615" spans="1:21" ht="14.45" customHeight="1" x14ac:dyDescent="0.2">
      <c r="A1615" s="821">
        <v>7</v>
      </c>
      <c r="B1615" s="822" t="s">
        <v>2407</v>
      </c>
      <c r="C1615" s="822" t="s">
        <v>2413</v>
      </c>
      <c r="D1615" s="823" t="s">
        <v>3782</v>
      </c>
      <c r="E1615" s="824" t="s">
        <v>2441</v>
      </c>
      <c r="F1615" s="822" t="s">
        <v>2408</v>
      </c>
      <c r="G1615" s="822" t="s">
        <v>3155</v>
      </c>
      <c r="H1615" s="822" t="s">
        <v>329</v>
      </c>
      <c r="I1615" s="822" t="s">
        <v>3362</v>
      </c>
      <c r="J1615" s="822" t="s">
        <v>2352</v>
      </c>
      <c r="K1615" s="822" t="s">
        <v>3160</v>
      </c>
      <c r="L1615" s="825">
        <v>169.29</v>
      </c>
      <c r="M1615" s="825">
        <v>846.45</v>
      </c>
      <c r="N1615" s="822">
        <v>5</v>
      </c>
      <c r="O1615" s="826">
        <v>1.5</v>
      </c>
      <c r="P1615" s="825">
        <v>338.58</v>
      </c>
      <c r="Q1615" s="827">
        <v>0.39999999999999997</v>
      </c>
      <c r="R1615" s="822">
        <v>2</v>
      </c>
      <c r="S1615" s="827">
        <v>0.4</v>
      </c>
      <c r="T1615" s="826">
        <v>0.5</v>
      </c>
      <c r="U1615" s="828">
        <v>0.33333333333333331</v>
      </c>
    </row>
    <row r="1616" spans="1:21" ht="14.45" customHeight="1" x14ac:dyDescent="0.2">
      <c r="A1616" s="821">
        <v>7</v>
      </c>
      <c r="B1616" s="822" t="s">
        <v>2407</v>
      </c>
      <c r="C1616" s="822" t="s">
        <v>2413</v>
      </c>
      <c r="D1616" s="823" t="s">
        <v>3782</v>
      </c>
      <c r="E1616" s="824" t="s">
        <v>2441</v>
      </c>
      <c r="F1616" s="822" t="s">
        <v>2408</v>
      </c>
      <c r="G1616" s="822" t="s">
        <v>3155</v>
      </c>
      <c r="H1616" s="822" t="s">
        <v>329</v>
      </c>
      <c r="I1616" s="822" t="s">
        <v>3363</v>
      </c>
      <c r="J1616" s="822" t="s">
        <v>2352</v>
      </c>
      <c r="K1616" s="822" t="s">
        <v>1731</v>
      </c>
      <c r="L1616" s="825">
        <v>338.58</v>
      </c>
      <c r="M1616" s="825">
        <v>1015.74</v>
      </c>
      <c r="N1616" s="822">
        <v>3</v>
      </c>
      <c r="O1616" s="826">
        <v>0.5</v>
      </c>
      <c r="P1616" s="825">
        <v>1015.74</v>
      </c>
      <c r="Q1616" s="827">
        <v>1</v>
      </c>
      <c r="R1616" s="822">
        <v>3</v>
      </c>
      <c r="S1616" s="827">
        <v>1</v>
      </c>
      <c r="T1616" s="826">
        <v>0.5</v>
      </c>
      <c r="U1616" s="828">
        <v>1</v>
      </c>
    </row>
    <row r="1617" spans="1:21" ht="14.45" customHeight="1" x14ac:dyDescent="0.2">
      <c r="A1617" s="821">
        <v>7</v>
      </c>
      <c r="B1617" s="822" t="s">
        <v>2407</v>
      </c>
      <c r="C1617" s="822" t="s">
        <v>2413</v>
      </c>
      <c r="D1617" s="823" t="s">
        <v>3782</v>
      </c>
      <c r="E1617" s="824" t="s">
        <v>2441</v>
      </c>
      <c r="F1617" s="822" t="s">
        <v>2408</v>
      </c>
      <c r="G1617" s="822" t="s">
        <v>3155</v>
      </c>
      <c r="H1617" s="822" t="s">
        <v>329</v>
      </c>
      <c r="I1617" s="822" t="s">
        <v>2351</v>
      </c>
      <c r="J1617" s="822" t="s">
        <v>2352</v>
      </c>
      <c r="K1617" s="822" t="s">
        <v>2348</v>
      </c>
      <c r="L1617" s="825">
        <v>677.17</v>
      </c>
      <c r="M1617" s="825">
        <v>4063.0199999999995</v>
      </c>
      <c r="N1617" s="822">
        <v>6</v>
      </c>
      <c r="O1617" s="826">
        <v>1.5</v>
      </c>
      <c r="P1617" s="825">
        <v>2031.5099999999998</v>
      </c>
      <c r="Q1617" s="827">
        <v>0.5</v>
      </c>
      <c r="R1617" s="822">
        <v>3</v>
      </c>
      <c r="S1617" s="827">
        <v>0.5</v>
      </c>
      <c r="T1617" s="826">
        <v>0.5</v>
      </c>
      <c r="U1617" s="828">
        <v>0.33333333333333331</v>
      </c>
    </row>
    <row r="1618" spans="1:21" ht="14.45" customHeight="1" x14ac:dyDescent="0.2">
      <c r="A1618" s="821">
        <v>7</v>
      </c>
      <c r="B1618" s="822" t="s">
        <v>2407</v>
      </c>
      <c r="C1618" s="822" t="s">
        <v>2413</v>
      </c>
      <c r="D1618" s="823" t="s">
        <v>3782</v>
      </c>
      <c r="E1618" s="824" t="s">
        <v>2441</v>
      </c>
      <c r="F1618" s="822" t="s">
        <v>2408</v>
      </c>
      <c r="G1618" s="822" t="s">
        <v>3155</v>
      </c>
      <c r="H1618" s="822" t="s">
        <v>673</v>
      </c>
      <c r="I1618" s="822" t="s">
        <v>2345</v>
      </c>
      <c r="J1618" s="822" t="s">
        <v>1725</v>
      </c>
      <c r="K1618" s="822" t="s">
        <v>1726</v>
      </c>
      <c r="L1618" s="825">
        <v>1286.6199999999999</v>
      </c>
      <c r="M1618" s="825">
        <v>2573.2399999999998</v>
      </c>
      <c r="N1618" s="822">
        <v>2</v>
      </c>
      <c r="O1618" s="826">
        <v>1</v>
      </c>
      <c r="P1618" s="825">
        <v>2573.2399999999998</v>
      </c>
      <c r="Q1618" s="827">
        <v>1</v>
      </c>
      <c r="R1618" s="822">
        <v>2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7</v>
      </c>
      <c r="B1619" s="822" t="s">
        <v>2407</v>
      </c>
      <c r="C1619" s="822" t="s">
        <v>2413</v>
      </c>
      <c r="D1619" s="823" t="s">
        <v>3782</v>
      </c>
      <c r="E1619" s="824" t="s">
        <v>2441</v>
      </c>
      <c r="F1619" s="822" t="s">
        <v>2408</v>
      </c>
      <c r="G1619" s="822" t="s">
        <v>3155</v>
      </c>
      <c r="H1619" s="822" t="s">
        <v>673</v>
      </c>
      <c r="I1619" s="822" t="s">
        <v>2347</v>
      </c>
      <c r="J1619" s="822" t="s">
        <v>1725</v>
      </c>
      <c r="K1619" s="822" t="s">
        <v>2348</v>
      </c>
      <c r="L1619" s="825">
        <v>677.17</v>
      </c>
      <c r="M1619" s="825">
        <v>4063.0199999999995</v>
      </c>
      <c r="N1619" s="822">
        <v>6</v>
      </c>
      <c r="O1619" s="826">
        <v>1.5</v>
      </c>
      <c r="P1619" s="825">
        <v>4063.0199999999995</v>
      </c>
      <c r="Q1619" s="827">
        <v>1</v>
      </c>
      <c r="R1619" s="822">
        <v>6</v>
      </c>
      <c r="S1619" s="827">
        <v>1</v>
      </c>
      <c r="T1619" s="826">
        <v>1.5</v>
      </c>
      <c r="U1619" s="828">
        <v>1</v>
      </c>
    </row>
    <row r="1620" spans="1:21" ht="14.45" customHeight="1" x14ac:dyDescent="0.2">
      <c r="A1620" s="821">
        <v>7</v>
      </c>
      <c r="B1620" s="822" t="s">
        <v>2407</v>
      </c>
      <c r="C1620" s="822" t="s">
        <v>2413</v>
      </c>
      <c r="D1620" s="823" t="s">
        <v>3782</v>
      </c>
      <c r="E1620" s="824" t="s">
        <v>2441</v>
      </c>
      <c r="F1620" s="822" t="s">
        <v>2408</v>
      </c>
      <c r="G1620" s="822" t="s">
        <v>3155</v>
      </c>
      <c r="H1620" s="822" t="s">
        <v>673</v>
      </c>
      <c r="I1620" s="822" t="s">
        <v>2346</v>
      </c>
      <c r="J1620" s="822" t="s">
        <v>1725</v>
      </c>
      <c r="K1620" s="822" t="s">
        <v>1728</v>
      </c>
      <c r="L1620" s="825">
        <v>2573.2199999999998</v>
      </c>
      <c r="M1620" s="825">
        <v>36025.079999999994</v>
      </c>
      <c r="N1620" s="822">
        <v>14</v>
      </c>
      <c r="O1620" s="826">
        <v>7</v>
      </c>
      <c r="P1620" s="825">
        <v>15439.319999999998</v>
      </c>
      <c r="Q1620" s="827">
        <v>0.4285714285714286</v>
      </c>
      <c r="R1620" s="822">
        <v>6</v>
      </c>
      <c r="S1620" s="827">
        <v>0.42857142857142855</v>
      </c>
      <c r="T1620" s="826">
        <v>3</v>
      </c>
      <c r="U1620" s="828">
        <v>0.42857142857142855</v>
      </c>
    </row>
    <row r="1621" spans="1:21" ht="14.45" customHeight="1" x14ac:dyDescent="0.2">
      <c r="A1621" s="821">
        <v>7</v>
      </c>
      <c r="B1621" s="822" t="s">
        <v>2407</v>
      </c>
      <c r="C1621" s="822" t="s">
        <v>2413</v>
      </c>
      <c r="D1621" s="823" t="s">
        <v>3782</v>
      </c>
      <c r="E1621" s="824" t="s">
        <v>2441</v>
      </c>
      <c r="F1621" s="822" t="s">
        <v>2408</v>
      </c>
      <c r="G1621" s="822" t="s">
        <v>3155</v>
      </c>
      <c r="H1621" s="822" t="s">
        <v>329</v>
      </c>
      <c r="I1621" s="822" t="s">
        <v>3170</v>
      </c>
      <c r="J1621" s="822" t="s">
        <v>2352</v>
      </c>
      <c r="K1621" s="822" t="s">
        <v>3171</v>
      </c>
      <c r="L1621" s="825">
        <v>1929.92</v>
      </c>
      <c r="M1621" s="825">
        <v>1929.92</v>
      </c>
      <c r="N1621" s="822">
        <v>1</v>
      </c>
      <c r="O1621" s="826">
        <v>0.5</v>
      </c>
      <c r="P1621" s="825">
        <v>1929.92</v>
      </c>
      <c r="Q1621" s="827">
        <v>1</v>
      </c>
      <c r="R1621" s="822">
        <v>1</v>
      </c>
      <c r="S1621" s="827">
        <v>1</v>
      </c>
      <c r="T1621" s="826">
        <v>0.5</v>
      </c>
      <c r="U1621" s="828">
        <v>1</v>
      </c>
    </row>
    <row r="1622" spans="1:21" ht="14.45" customHeight="1" x14ac:dyDescent="0.2">
      <c r="A1622" s="821">
        <v>7</v>
      </c>
      <c r="B1622" s="822" t="s">
        <v>2407</v>
      </c>
      <c r="C1622" s="822" t="s">
        <v>2413</v>
      </c>
      <c r="D1622" s="823" t="s">
        <v>3782</v>
      </c>
      <c r="E1622" s="824" t="s">
        <v>2441</v>
      </c>
      <c r="F1622" s="822" t="s">
        <v>2408</v>
      </c>
      <c r="G1622" s="822" t="s">
        <v>3155</v>
      </c>
      <c r="H1622" s="822" t="s">
        <v>329</v>
      </c>
      <c r="I1622" s="822" t="s">
        <v>3172</v>
      </c>
      <c r="J1622" s="822" t="s">
        <v>3173</v>
      </c>
      <c r="K1622" s="822" t="s">
        <v>3160</v>
      </c>
      <c r="L1622" s="825">
        <v>1286.19</v>
      </c>
      <c r="M1622" s="825">
        <v>9003.33</v>
      </c>
      <c r="N1622" s="822">
        <v>7</v>
      </c>
      <c r="O1622" s="826">
        <v>2</v>
      </c>
      <c r="P1622" s="825">
        <v>3858.57</v>
      </c>
      <c r="Q1622" s="827">
        <v>0.4285714285714286</v>
      </c>
      <c r="R1622" s="822">
        <v>3</v>
      </c>
      <c r="S1622" s="827">
        <v>0.42857142857142855</v>
      </c>
      <c r="T1622" s="826">
        <v>1</v>
      </c>
      <c r="U1622" s="828">
        <v>0.5</v>
      </c>
    </row>
    <row r="1623" spans="1:21" ht="14.45" customHeight="1" x14ac:dyDescent="0.2">
      <c r="A1623" s="821">
        <v>7</v>
      </c>
      <c r="B1623" s="822" t="s">
        <v>2407</v>
      </c>
      <c r="C1623" s="822" t="s">
        <v>2413</v>
      </c>
      <c r="D1623" s="823" t="s">
        <v>3782</v>
      </c>
      <c r="E1623" s="824" t="s">
        <v>2441</v>
      </c>
      <c r="F1623" s="822" t="s">
        <v>2408</v>
      </c>
      <c r="G1623" s="822" t="s">
        <v>3155</v>
      </c>
      <c r="H1623" s="822" t="s">
        <v>329</v>
      </c>
      <c r="I1623" s="822" t="s">
        <v>3366</v>
      </c>
      <c r="J1623" s="822" t="s">
        <v>1721</v>
      </c>
      <c r="K1623" s="822" t="s">
        <v>1726</v>
      </c>
      <c r="L1623" s="825">
        <v>1286.6199999999999</v>
      </c>
      <c r="M1623" s="825">
        <v>1286.6199999999999</v>
      </c>
      <c r="N1623" s="822">
        <v>1</v>
      </c>
      <c r="O1623" s="826">
        <v>0.5</v>
      </c>
      <c r="P1623" s="825">
        <v>1286.6199999999999</v>
      </c>
      <c r="Q1623" s="827">
        <v>1</v>
      </c>
      <c r="R1623" s="822">
        <v>1</v>
      </c>
      <c r="S1623" s="827">
        <v>1</v>
      </c>
      <c r="T1623" s="826">
        <v>0.5</v>
      </c>
      <c r="U1623" s="828">
        <v>1</v>
      </c>
    </row>
    <row r="1624" spans="1:21" ht="14.45" customHeight="1" x14ac:dyDescent="0.2">
      <c r="A1624" s="821">
        <v>7</v>
      </c>
      <c r="B1624" s="822" t="s">
        <v>2407</v>
      </c>
      <c r="C1624" s="822" t="s">
        <v>2413</v>
      </c>
      <c r="D1624" s="823" t="s">
        <v>3782</v>
      </c>
      <c r="E1624" s="824" t="s">
        <v>2441</v>
      </c>
      <c r="F1624" s="822" t="s">
        <v>2408</v>
      </c>
      <c r="G1624" s="822" t="s">
        <v>3756</v>
      </c>
      <c r="H1624" s="822" t="s">
        <v>329</v>
      </c>
      <c r="I1624" s="822" t="s">
        <v>3757</v>
      </c>
      <c r="J1624" s="822" t="s">
        <v>3758</v>
      </c>
      <c r="K1624" s="822" t="s">
        <v>3759</v>
      </c>
      <c r="L1624" s="825">
        <v>51.06</v>
      </c>
      <c r="M1624" s="825">
        <v>102.12</v>
      </c>
      <c r="N1624" s="822">
        <v>2</v>
      </c>
      <c r="O1624" s="826">
        <v>0.5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7</v>
      </c>
      <c r="B1625" s="822" t="s">
        <v>2407</v>
      </c>
      <c r="C1625" s="822" t="s">
        <v>2413</v>
      </c>
      <c r="D1625" s="823" t="s">
        <v>3782</v>
      </c>
      <c r="E1625" s="824" t="s">
        <v>2441</v>
      </c>
      <c r="F1625" s="822" t="s">
        <v>2408</v>
      </c>
      <c r="G1625" s="822" t="s">
        <v>2841</v>
      </c>
      <c r="H1625" s="822" t="s">
        <v>673</v>
      </c>
      <c r="I1625" s="822" t="s">
        <v>2189</v>
      </c>
      <c r="J1625" s="822" t="s">
        <v>700</v>
      </c>
      <c r="K1625" s="822" t="s">
        <v>1133</v>
      </c>
      <c r="L1625" s="825">
        <v>0</v>
      </c>
      <c r="M1625" s="825">
        <v>0</v>
      </c>
      <c r="N1625" s="822">
        <v>16</v>
      </c>
      <c r="O1625" s="826">
        <v>6</v>
      </c>
      <c r="P1625" s="825">
        <v>0</v>
      </c>
      <c r="Q1625" s="827"/>
      <c r="R1625" s="822">
        <v>7</v>
      </c>
      <c r="S1625" s="827">
        <v>0.4375</v>
      </c>
      <c r="T1625" s="826">
        <v>3</v>
      </c>
      <c r="U1625" s="828">
        <v>0.5</v>
      </c>
    </row>
    <row r="1626" spans="1:21" ht="14.45" customHeight="1" x14ac:dyDescent="0.2">
      <c r="A1626" s="821">
        <v>7</v>
      </c>
      <c r="B1626" s="822" t="s">
        <v>2407</v>
      </c>
      <c r="C1626" s="822" t="s">
        <v>2413</v>
      </c>
      <c r="D1626" s="823" t="s">
        <v>3782</v>
      </c>
      <c r="E1626" s="824" t="s">
        <v>2441</v>
      </c>
      <c r="F1626" s="822" t="s">
        <v>2408</v>
      </c>
      <c r="G1626" s="822" t="s">
        <v>3193</v>
      </c>
      <c r="H1626" s="822" t="s">
        <v>329</v>
      </c>
      <c r="I1626" s="822" t="s">
        <v>3197</v>
      </c>
      <c r="J1626" s="822" t="s">
        <v>3195</v>
      </c>
      <c r="K1626" s="822" t="s">
        <v>3198</v>
      </c>
      <c r="L1626" s="825">
        <v>552.64</v>
      </c>
      <c r="M1626" s="825">
        <v>1657.92</v>
      </c>
      <c r="N1626" s="822">
        <v>3</v>
      </c>
      <c r="O1626" s="826">
        <v>1</v>
      </c>
      <c r="P1626" s="825">
        <v>1657.92</v>
      </c>
      <c r="Q1626" s="827">
        <v>1</v>
      </c>
      <c r="R1626" s="822">
        <v>3</v>
      </c>
      <c r="S1626" s="827">
        <v>1</v>
      </c>
      <c r="T1626" s="826">
        <v>1</v>
      </c>
      <c r="U1626" s="828">
        <v>1</v>
      </c>
    </row>
    <row r="1627" spans="1:21" ht="14.45" customHeight="1" x14ac:dyDescent="0.2">
      <c r="A1627" s="821">
        <v>7</v>
      </c>
      <c r="B1627" s="822" t="s">
        <v>2407</v>
      </c>
      <c r="C1627" s="822" t="s">
        <v>2413</v>
      </c>
      <c r="D1627" s="823" t="s">
        <v>3782</v>
      </c>
      <c r="E1627" s="824" t="s">
        <v>2441</v>
      </c>
      <c r="F1627" s="822" t="s">
        <v>2408</v>
      </c>
      <c r="G1627" s="822" t="s">
        <v>3193</v>
      </c>
      <c r="H1627" s="822" t="s">
        <v>329</v>
      </c>
      <c r="I1627" s="822" t="s">
        <v>3199</v>
      </c>
      <c r="J1627" s="822" t="s">
        <v>3195</v>
      </c>
      <c r="K1627" s="822" t="s">
        <v>3200</v>
      </c>
      <c r="L1627" s="825">
        <v>1019.46</v>
      </c>
      <c r="M1627" s="825">
        <v>3058.38</v>
      </c>
      <c r="N1627" s="822">
        <v>3</v>
      </c>
      <c r="O1627" s="826">
        <v>1</v>
      </c>
      <c r="P1627" s="825">
        <v>3058.38</v>
      </c>
      <c r="Q1627" s="827">
        <v>1</v>
      </c>
      <c r="R1627" s="822">
        <v>3</v>
      </c>
      <c r="S1627" s="827">
        <v>1</v>
      </c>
      <c r="T1627" s="826">
        <v>1</v>
      </c>
      <c r="U1627" s="828">
        <v>1</v>
      </c>
    </row>
    <row r="1628" spans="1:21" ht="14.45" customHeight="1" x14ac:dyDescent="0.2">
      <c r="A1628" s="821">
        <v>7</v>
      </c>
      <c r="B1628" s="822" t="s">
        <v>2407</v>
      </c>
      <c r="C1628" s="822" t="s">
        <v>2413</v>
      </c>
      <c r="D1628" s="823" t="s">
        <v>3782</v>
      </c>
      <c r="E1628" s="824" t="s">
        <v>2441</v>
      </c>
      <c r="F1628" s="822" t="s">
        <v>2408</v>
      </c>
      <c r="G1628" s="822" t="s">
        <v>3193</v>
      </c>
      <c r="H1628" s="822" t="s">
        <v>329</v>
      </c>
      <c r="I1628" s="822" t="s">
        <v>3201</v>
      </c>
      <c r="J1628" s="822" t="s">
        <v>3195</v>
      </c>
      <c r="K1628" s="822" t="s">
        <v>3202</v>
      </c>
      <c r="L1628" s="825">
        <v>764.6</v>
      </c>
      <c r="M1628" s="825">
        <v>4587.6000000000004</v>
      </c>
      <c r="N1628" s="822">
        <v>6</v>
      </c>
      <c r="O1628" s="826">
        <v>2</v>
      </c>
      <c r="P1628" s="825">
        <v>4587.6000000000004</v>
      </c>
      <c r="Q1628" s="827">
        <v>1</v>
      </c>
      <c r="R1628" s="822">
        <v>6</v>
      </c>
      <c r="S1628" s="827">
        <v>1</v>
      </c>
      <c r="T1628" s="826">
        <v>2</v>
      </c>
      <c r="U1628" s="828">
        <v>1</v>
      </c>
    </row>
    <row r="1629" spans="1:21" ht="14.45" customHeight="1" x14ac:dyDescent="0.2">
      <c r="A1629" s="821">
        <v>7</v>
      </c>
      <c r="B1629" s="822" t="s">
        <v>2407</v>
      </c>
      <c r="C1629" s="822" t="s">
        <v>2413</v>
      </c>
      <c r="D1629" s="823" t="s">
        <v>3782</v>
      </c>
      <c r="E1629" s="824" t="s">
        <v>2441</v>
      </c>
      <c r="F1629" s="822" t="s">
        <v>2408</v>
      </c>
      <c r="G1629" s="822" t="s">
        <v>3193</v>
      </c>
      <c r="H1629" s="822" t="s">
        <v>329</v>
      </c>
      <c r="I1629" s="822" t="s">
        <v>3367</v>
      </c>
      <c r="J1629" s="822" t="s">
        <v>3368</v>
      </c>
      <c r="K1629" s="822" t="s">
        <v>3369</v>
      </c>
      <c r="L1629" s="825">
        <v>92.11</v>
      </c>
      <c r="M1629" s="825">
        <v>276.33</v>
      </c>
      <c r="N1629" s="822">
        <v>3</v>
      </c>
      <c r="O1629" s="826">
        <v>2</v>
      </c>
      <c r="P1629" s="825">
        <v>276.33</v>
      </c>
      <c r="Q1629" s="827">
        <v>1</v>
      </c>
      <c r="R1629" s="822">
        <v>3</v>
      </c>
      <c r="S1629" s="827">
        <v>1</v>
      </c>
      <c r="T1629" s="826">
        <v>2</v>
      </c>
      <c r="U1629" s="828">
        <v>1</v>
      </c>
    </row>
    <row r="1630" spans="1:21" ht="14.45" customHeight="1" x14ac:dyDescent="0.2">
      <c r="A1630" s="821">
        <v>7</v>
      </c>
      <c r="B1630" s="822" t="s">
        <v>2407</v>
      </c>
      <c r="C1630" s="822" t="s">
        <v>2413</v>
      </c>
      <c r="D1630" s="823" t="s">
        <v>3782</v>
      </c>
      <c r="E1630" s="824" t="s">
        <v>2441</v>
      </c>
      <c r="F1630" s="822" t="s">
        <v>2408</v>
      </c>
      <c r="G1630" s="822" t="s">
        <v>3205</v>
      </c>
      <c r="H1630" s="822" t="s">
        <v>329</v>
      </c>
      <c r="I1630" s="822" t="s">
        <v>3504</v>
      </c>
      <c r="J1630" s="822" t="s">
        <v>3505</v>
      </c>
      <c r="K1630" s="822" t="s">
        <v>3506</v>
      </c>
      <c r="L1630" s="825">
        <v>320.55</v>
      </c>
      <c r="M1630" s="825">
        <v>320.55</v>
      </c>
      <c r="N1630" s="822">
        <v>1</v>
      </c>
      <c r="O1630" s="826">
        <v>1</v>
      </c>
      <c r="P1630" s="825">
        <v>320.55</v>
      </c>
      <c r="Q1630" s="827">
        <v>1</v>
      </c>
      <c r="R1630" s="822">
        <v>1</v>
      </c>
      <c r="S1630" s="827">
        <v>1</v>
      </c>
      <c r="T1630" s="826">
        <v>1</v>
      </c>
      <c r="U1630" s="828">
        <v>1</v>
      </c>
    </row>
    <row r="1631" spans="1:21" ht="14.45" customHeight="1" x14ac:dyDescent="0.2">
      <c r="A1631" s="821">
        <v>7</v>
      </c>
      <c r="B1631" s="822" t="s">
        <v>2407</v>
      </c>
      <c r="C1631" s="822" t="s">
        <v>2413</v>
      </c>
      <c r="D1631" s="823" t="s">
        <v>3782</v>
      </c>
      <c r="E1631" s="824" t="s">
        <v>2441</v>
      </c>
      <c r="F1631" s="822" t="s">
        <v>2408</v>
      </c>
      <c r="G1631" s="822" t="s">
        <v>3205</v>
      </c>
      <c r="H1631" s="822" t="s">
        <v>329</v>
      </c>
      <c r="I1631" s="822" t="s">
        <v>3507</v>
      </c>
      <c r="J1631" s="822" t="s">
        <v>1887</v>
      </c>
      <c r="K1631" s="822" t="s">
        <v>3506</v>
      </c>
      <c r="L1631" s="825">
        <v>320.55</v>
      </c>
      <c r="M1631" s="825">
        <v>961.65000000000009</v>
      </c>
      <c r="N1631" s="822">
        <v>3</v>
      </c>
      <c r="O1631" s="826">
        <v>0.5</v>
      </c>
      <c r="P1631" s="825">
        <v>961.65000000000009</v>
      </c>
      <c r="Q1631" s="827">
        <v>1</v>
      </c>
      <c r="R1631" s="822">
        <v>3</v>
      </c>
      <c r="S1631" s="827">
        <v>1</v>
      </c>
      <c r="T1631" s="826">
        <v>0.5</v>
      </c>
      <c r="U1631" s="828">
        <v>1</v>
      </c>
    </row>
    <row r="1632" spans="1:21" ht="14.45" customHeight="1" x14ac:dyDescent="0.2">
      <c r="A1632" s="821">
        <v>7</v>
      </c>
      <c r="B1632" s="822" t="s">
        <v>2407</v>
      </c>
      <c r="C1632" s="822" t="s">
        <v>2413</v>
      </c>
      <c r="D1632" s="823" t="s">
        <v>3782</v>
      </c>
      <c r="E1632" s="824" t="s">
        <v>2441</v>
      </c>
      <c r="F1632" s="822" t="s">
        <v>2408</v>
      </c>
      <c r="G1632" s="822" t="s">
        <v>3205</v>
      </c>
      <c r="H1632" s="822" t="s">
        <v>329</v>
      </c>
      <c r="I1632" s="822" t="s">
        <v>3372</v>
      </c>
      <c r="J1632" s="822" t="s">
        <v>3373</v>
      </c>
      <c r="K1632" s="822" t="s">
        <v>2862</v>
      </c>
      <c r="L1632" s="825">
        <v>166.96</v>
      </c>
      <c r="M1632" s="825">
        <v>166.96</v>
      </c>
      <c r="N1632" s="822">
        <v>1</v>
      </c>
      <c r="O1632" s="826">
        <v>1</v>
      </c>
      <c r="P1632" s="825">
        <v>166.96</v>
      </c>
      <c r="Q1632" s="827">
        <v>1</v>
      </c>
      <c r="R1632" s="822">
        <v>1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7</v>
      </c>
      <c r="B1633" s="822" t="s">
        <v>2407</v>
      </c>
      <c r="C1633" s="822" t="s">
        <v>2413</v>
      </c>
      <c r="D1633" s="823" t="s">
        <v>3782</v>
      </c>
      <c r="E1633" s="824" t="s">
        <v>2441</v>
      </c>
      <c r="F1633" s="822" t="s">
        <v>2408</v>
      </c>
      <c r="G1633" s="822" t="s">
        <v>3205</v>
      </c>
      <c r="H1633" s="822" t="s">
        <v>329</v>
      </c>
      <c r="I1633" s="822" t="s">
        <v>3216</v>
      </c>
      <c r="J1633" s="822" t="s">
        <v>3217</v>
      </c>
      <c r="K1633" s="822" t="s">
        <v>3218</v>
      </c>
      <c r="L1633" s="825">
        <v>200.34</v>
      </c>
      <c r="M1633" s="825">
        <v>1803.06</v>
      </c>
      <c r="N1633" s="822">
        <v>9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7</v>
      </c>
      <c r="B1634" s="822" t="s">
        <v>2407</v>
      </c>
      <c r="C1634" s="822" t="s">
        <v>2413</v>
      </c>
      <c r="D1634" s="823" t="s">
        <v>3782</v>
      </c>
      <c r="E1634" s="824" t="s">
        <v>2441</v>
      </c>
      <c r="F1634" s="822" t="s">
        <v>2408</v>
      </c>
      <c r="G1634" s="822" t="s">
        <v>3205</v>
      </c>
      <c r="H1634" s="822" t="s">
        <v>329</v>
      </c>
      <c r="I1634" s="822" t="s">
        <v>3374</v>
      </c>
      <c r="J1634" s="822" t="s">
        <v>3217</v>
      </c>
      <c r="K1634" s="822" t="s">
        <v>3375</v>
      </c>
      <c r="L1634" s="825">
        <v>400.68</v>
      </c>
      <c r="M1634" s="825">
        <v>3205.44</v>
      </c>
      <c r="N1634" s="822">
        <v>8</v>
      </c>
      <c r="O1634" s="826">
        <v>1.5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7</v>
      </c>
      <c r="B1635" s="822" t="s">
        <v>2407</v>
      </c>
      <c r="C1635" s="822" t="s">
        <v>2413</v>
      </c>
      <c r="D1635" s="823" t="s">
        <v>3782</v>
      </c>
      <c r="E1635" s="824" t="s">
        <v>2441</v>
      </c>
      <c r="F1635" s="822" t="s">
        <v>2408</v>
      </c>
      <c r="G1635" s="822" t="s">
        <v>3205</v>
      </c>
      <c r="H1635" s="822" t="s">
        <v>329</v>
      </c>
      <c r="I1635" s="822" t="s">
        <v>3223</v>
      </c>
      <c r="J1635" s="822" t="s">
        <v>3222</v>
      </c>
      <c r="K1635" s="822" t="s">
        <v>2862</v>
      </c>
      <c r="L1635" s="825">
        <v>166.96</v>
      </c>
      <c r="M1635" s="825">
        <v>667.84</v>
      </c>
      <c r="N1635" s="822">
        <v>4</v>
      </c>
      <c r="O1635" s="826">
        <v>0.5</v>
      </c>
      <c r="P1635" s="825">
        <v>667.84</v>
      </c>
      <c r="Q1635" s="827">
        <v>1</v>
      </c>
      <c r="R1635" s="822">
        <v>4</v>
      </c>
      <c r="S1635" s="827">
        <v>1</v>
      </c>
      <c r="T1635" s="826">
        <v>0.5</v>
      </c>
      <c r="U1635" s="828">
        <v>1</v>
      </c>
    </row>
    <row r="1636" spans="1:21" ht="14.45" customHeight="1" x14ac:dyDescent="0.2">
      <c r="A1636" s="821">
        <v>7</v>
      </c>
      <c r="B1636" s="822" t="s">
        <v>2407</v>
      </c>
      <c r="C1636" s="822" t="s">
        <v>2413</v>
      </c>
      <c r="D1636" s="823" t="s">
        <v>3782</v>
      </c>
      <c r="E1636" s="824" t="s">
        <v>2441</v>
      </c>
      <c r="F1636" s="822" t="s">
        <v>2408</v>
      </c>
      <c r="G1636" s="822" t="s">
        <v>3228</v>
      </c>
      <c r="H1636" s="822" t="s">
        <v>673</v>
      </c>
      <c r="I1636" s="822" t="s">
        <v>3229</v>
      </c>
      <c r="J1636" s="822" t="s">
        <v>2372</v>
      </c>
      <c r="K1636" s="822" t="s">
        <v>3230</v>
      </c>
      <c r="L1636" s="825">
        <v>80.53</v>
      </c>
      <c r="M1636" s="825">
        <v>241.59</v>
      </c>
      <c r="N1636" s="822">
        <v>3</v>
      </c>
      <c r="O1636" s="826">
        <v>0.5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7</v>
      </c>
      <c r="B1637" s="822" t="s">
        <v>2407</v>
      </c>
      <c r="C1637" s="822" t="s">
        <v>2413</v>
      </c>
      <c r="D1637" s="823" t="s">
        <v>3782</v>
      </c>
      <c r="E1637" s="824" t="s">
        <v>2441</v>
      </c>
      <c r="F1637" s="822" t="s">
        <v>2408</v>
      </c>
      <c r="G1637" s="822" t="s">
        <v>3228</v>
      </c>
      <c r="H1637" s="822" t="s">
        <v>673</v>
      </c>
      <c r="I1637" s="822" t="s">
        <v>2373</v>
      </c>
      <c r="J1637" s="822" t="s">
        <v>2372</v>
      </c>
      <c r="K1637" s="822" t="s">
        <v>1780</v>
      </c>
      <c r="L1637" s="825">
        <v>400.17</v>
      </c>
      <c r="M1637" s="825">
        <v>400.17</v>
      </c>
      <c r="N1637" s="822">
        <v>1</v>
      </c>
      <c r="O1637" s="826">
        <v>1</v>
      </c>
      <c r="P1637" s="825">
        <v>400.17</v>
      </c>
      <c r="Q1637" s="827">
        <v>1</v>
      </c>
      <c r="R1637" s="822">
        <v>1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7</v>
      </c>
      <c r="B1638" s="822" t="s">
        <v>2407</v>
      </c>
      <c r="C1638" s="822" t="s">
        <v>2413</v>
      </c>
      <c r="D1638" s="823" t="s">
        <v>3782</v>
      </c>
      <c r="E1638" s="824" t="s">
        <v>2441</v>
      </c>
      <c r="F1638" s="822" t="s">
        <v>2408</v>
      </c>
      <c r="G1638" s="822" t="s">
        <v>2530</v>
      </c>
      <c r="H1638" s="822" t="s">
        <v>329</v>
      </c>
      <c r="I1638" s="822" t="s">
        <v>3652</v>
      </c>
      <c r="J1638" s="822" t="s">
        <v>3653</v>
      </c>
      <c r="K1638" s="822" t="s">
        <v>2368</v>
      </c>
      <c r="L1638" s="825">
        <v>0</v>
      </c>
      <c r="M1638" s="825">
        <v>0</v>
      </c>
      <c r="N1638" s="822">
        <v>2</v>
      </c>
      <c r="O1638" s="826">
        <v>1</v>
      </c>
      <c r="P1638" s="825"/>
      <c r="Q1638" s="827"/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7</v>
      </c>
      <c r="B1639" s="822" t="s">
        <v>2407</v>
      </c>
      <c r="C1639" s="822" t="s">
        <v>2413</v>
      </c>
      <c r="D1639" s="823" t="s">
        <v>3782</v>
      </c>
      <c r="E1639" s="824" t="s">
        <v>2441</v>
      </c>
      <c r="F1639" s="822" t="s">
        <v>2408</v>
      </c>
      <c r="G1639" s="822" t="s">
        <v>2530</v>
      </c>
      <c r="H1639" s="822" t="s">
        <v>673</v>
      </c>
      <c r="I1639" s="822" t="s">
        <v>2230</v>
      </c>
      <c r="J1639" s="822" t="s">
        <v>1322</v>
      </c>
      <c r="K1639" s="822" t="s">
        <v>2231</v>
      </c>
      <c r="L1639" s="825">
        <v>0</v>
      </c>
      <c r="M1639" s="825">
        <v>0</v>
      </c>
      <c r="N1639" s="822">
        <v>9</v>
      </c>
      <c r="O1639" s="826">
        <v>4.5</v>
      </c>
      <c r="P1639" s="825">
        <v>0</v>
      </c>
      <c r="Q1639" s="827"/>
      <c r="R1639" s="822">
        <v>7</v>
      </c>
      <c r="S1639" s="827">
        <v>0.77777777777777779</v>
      </c>
      <c r="T1639" s="826">
        <v>3.5</v>
      </c>
      <c r="U1639" s="828">
        <v>0.77777777777777779</v>
      </c>
    </row>
    <row r="1640" spans="1:21" ht="14.45" customHeight="1" x14ac:dyDescent="0.2">
      <c r="A1640" s="821">
        <v>7</v>
      </c>
      <c r="B1640" s="822" t="s">
        <v>2407</v>
      </c>
      <c r="C1640" s="822" t="s">
        <v>2413</v>
      </c>
      <c r="D1640" s="823" t="s">
        <v>3782</v>
      </c>
      <c r="E1640" s="824" t="s">
        <v>2441</v>
      </c>
      <c r="F1640" s="822" t="s">
        <v>2408</v>
      </c>
      <c r="G1640" s="822" t="s">
        <v>2640</v>
      </c>
      <c r="H1640" s="822" t="s">
        <v>329</v>
      </c>
      <c r="I1640" s="822" t="s">
        <v>3236</v>
      </c>
      <c r="J1640" s="822" t="s">
        <v>2642</v>
      </c>
      <c r="K1640" s="822" t="s">
        <v>3237</v>
      </c>
      <c r="L1640" s="825">
        <v>99.94</v>
      </c>
      <c r="M1640" s="825">
        <v>599.64</v>
      </c>
      <c r="N1640" s="822">
        <v>6</v>
      </c>
      <c r="O1640" s="826">
        <v>1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7</v>
      </c>
      <c r="B1641" s="822" t="s">
        <v>2407</v>
      </c>
      <c r="C1641" s="822" t="s">
        <v>2413</v>
      </c>
      <c r="D1641" s="823" t="s">
        <v>3782</v>
      </c>
      <c r="E1641" s="824" t="s">
        <v>2441</v>
      </c>
      <c r="F1641" s="822" t="s">
        <v>2408</v>
      </c>
      <c r="G1641" s="822" t="s">
        <v>2640</v>
      </c>
      <c r="H1641" s="822" t="s">
        <v>329</v>
      </c>
      <c r="I1641" s="822" t="s">
        <v>2641</v>
      </c>
      <c r="J1641" s="822" t="s">
        <v>2642</v>
      </c>
      <c r="K1641" s="822" t="s">
        <v>2643</v>
      </c>
      <c r="L1641" s="825">
        <v>299.83999999999997</v>
      </c>
      <c r="M1641" s="825">
        <v>6596.48</v>
      </c>
      <c r="N1641" s="822">
        <v>22</v>
      </c>
      <c r="O1641" s="826">
        <v>12</v>
      </c>
      <c r="P1641" s="825">
        <v>4197.7599999999993</v>
      </c>
      <c r="Q1641" s="827">
        <v>0.63636363636363635</v>
      </c>
      <c r="R1641" s="822">
        <v>14</v>
      </c>
      <c r="S1641" s="827">
        <v>0.63636363636363635</v>
      </c>
      <c r="T1641" s="826">
        <v>7.5</v>
      </c>
      <c r="U1641" s="828">
        <v>0.625</v>
      </c>
    </row>
    <row r="1642" spans="1:21" ht="14.45" customHeight="1" x14ac:dyDescent="0.2">
      <c r="A1642" s="821">
        <v>7</v>
      </c>
      <c r="B1642" s="822" t="s">
        <v>2407</v>
      </c>
      <c r="C1642" s="822" t="s">
        <v>2413</v>
      </c>
      <c r="D1642" s="823" t="s">
        <v>3782</v>
      </c>
      <c r="E1642" s="824" t="s">
        <v>2441</v>
      </c>
      <c r="F1642" s="822" t="s">
        <v>2408</v>
      </c>
      <c r="G1642" s="822" t="s">
        <v>2640</v>
      </c>
      <c r="H1642" s="822" t="s">
        <v>329</v>
      </c>
      <c r="I1642" s="822" t="s">
        <v>3581</v>
      </c>
      <c r="J1642" s="822" t="s">
        <v>1312</v>
      </c>
      <c r="K1642" s="822" t="s">
        <v>1313</v>
      </c>
      <c r="L1642" s="825">
        <v>50.32</v>
      </c>
      <c r="M1642" s="825">
        <v>603.84</v>
      </c>
      <c r="N1642" s="822">
        <v>12</v>
      </c>
      <c r="O1642" s="826">
        <v>2</v>
      </c>
      <c r="P1642" s="825">
        <v>150.96</v>
      </c>
      <c r="Q1642" s="827">
        <v>0.25</v>
      </c>
      <c r="R1642" s="822">
        <v>3</v>
      </c>
      <c r="S1642" s="827">
        <v>0.25</v>
      </c>
      <c r="T1642" s="826">
        <v>1</v>
      </c>
      <c r="U1642" s="828">
        <v>0.5</v>
      </c>
    </row>
    <row r="1643" spans="1:21" ht="14.45" customHeight="1" x14ac:dyDescent="0.2">
      <c r="A1643" s="821">
        <v>7</v>
      </c>
      <c r="B1643" s="822" t="s">
        <v>2407</v>
      </c>
      <c r="C1643" s="822" t="s">
        <v>2413</v>
      </c>
      <c r="D1643" s="823" t="s">
        <v>3782</v>
      </c>
      <c r="E1643" s="824" t="s">
        <v>2441</v>
      </c>
      <c r="F1643" s="822" t="s">
        <v>2408</v>
      </c>
      <c r="G1643" s="822" t="s">
        <v>2640</v>
      </c>
      <c r="H1643" s="822" t="s">
        <v>329</v>
      </c>
      <c r="I1643" s="822" t="s">
        <v>3241</v>
      </c>
      <c r="J1643" s="822" t="s">
        <v>3242</v>
      </c>
      <c r="K1643" s="822" t="s">
        <v>3243</v>
      </c>
      <c r="L1643" s="825">
        <v>99.94</v>
      </c>
      <c r="M1643" s="825">
        <v>1099.3399999999999</v>
      </c>
      <c r="N1643" s="822">
        <v>11</v>
      </c>
      <c r="O1643" s="826">
        <v>4.5</v>
      </c>
      <c r="P1643" s="825">
        <v>999.4</v>
      </c>
      <c r="Q1643" s="827">
        <v>0.90909090909090917</v>
      </c>
      <c r="R1643" s="822">
        <v>10</v>
      </c>
      <c r="S1643" s="827">
        <v>0.90909090909090906</v>
      </c>
      <c r="T1643" s="826">
        <v>3.5</v>
      </c>
      <c r="U1643" s="828">
        <v>0.77777777777777779</v>
      </c>
    </row>
    <row r="1644" spans="1:21" ht="14.45" customHeight="1" x14ac:dyDescent="0.2">
      <c r="A1644" s="821">
        <v>7</v>
      </c>
      <c r="B1644" s="822" t="s">
        <v>2407</v>
      </c>
      <c r="C1644" s="822" t="s">
        <v>2413</v>
      </c>
      <c r="D1644" s="823" t="s">
        <v>3782</v>
      </c>
      <c r="E1644" s="824" t="s">
        <v>2441</v>
      </c>
      <c r="F1644" s="822" t="s">
        <v>2408</v>
      </c>
      <c r="G1644" s="822" t="s">
        <v>2640</v>
      </c>
      <c r="H1644" s="822" t="s">
        <v>329</v>
      </c>
      <c r="I1644" s="822" t="s">
        <v>2879</v>
      </c>
      <c r="J1644" s="822" t="s">
        <v>1312</v>
      </c>
      <c r="K1644" s="822" t="s">
        <v>2880</v>
      </c>
      <c r="L1644" s="825">
        <v>50.32</v>
      </c>
      <c r="M1644" s="825">
        <v>956.08</v>
      </c>
      <c r="N1644" s="822">
        <v>19</v>
      </c>
      <c r="O1644" s="826">
        <v>3</v>
      </c>
      <c r="P1644" s="825">
        <v>603.84</v>
      </c>
      <c r="Q1644" s="827">
        <v>0.63157894736842102</v>
      </c>
      <c r="R1644" s="822">
        <v>12</v>
      </c>
      <c r="S1644" s="827">
        <v>0.63157894736842102</v>
      </c>
      <c r="T1644" s="826">
        <v>2</v>
      </c>
      <c r="U1644" s="828">
        <v>0.66666666666666663</v>
      </c>
    </row>
    <row r="1645" spans="1:21" ht="14.45" customHeight="1" x14ac:dyDescent="0.2">
      <c r="A1645" s="821">
        <v>7</v>
      </c>
      <c r="B1645" s="822" t="s">
        <v>2407</v>
      </c>
      <c r="C1645" s="822" t="s">
        <v>2413</v>
      </c>
      <c r="D1645" s="823" t="s">
        <v>3782</v>
      </c>
      <c r="E1645" s="824" t="s">
        <v>2441</v>
      </c>
      <c r="F1645" s="822" t="s">
        <v>2408</v>
      </c>
      <c r="G1645" s="822" t="s">
        <v>2640</v>
      </c>
      <c r="H1645" s="822" t="s">
        <v>329</v>
      </c>
      <c r="I1645" s="822" t="s">
        <v>3760</v>
      </c>
      <c r="J1645" s="822" t="s">
        <v>3761</v>
      </c>
      <c r="K1645" s="822" t="s">
        <v>3762</v>
      </c>
      <c r="L1645" s="825">
        <v>16.77</v>
      </c>
      <c r="M1645" s="825">
        <v>50.31</v>
      </c>
      <c r="N1645" s="822">
        <v>3</v>
      </c>
      <c r="O1645" s="826">
        <v>0.5</v>
      </c>
      <c r="P1645" s="825">
        <v>50.31</v>
      </c>
      <c r="Q1645" s="827">
        <v>1</v>
      </c>
      <c r="R1645" s="822">
        <v>3</v>
      </c>
      <c r="S1645" s="827">
        <v>1</v>
      </c>
      <c r="T1645" s="826">
        <v>0.5</v>
      </c>
      <c r="U1645" s="828">
        <v>1</v>
      </c>
    </row>
    <row r="1646" spans="1:21" ht="14.45" customHeight="1" x14ac:dyDescent="0.2">
      <c r="A1646" s="821">
        <v>7</v>
      </c>
      <c r="B1646" s="822" t="s">
        <v>2407</v>
      </c>
      <c r="C1646" s="822" t="s">
        <v>2413</v>
      </c>
      <c r="D1646" s="823" t="s">
        <v>3782</v>
      </c>
      <c r="E1646" s="824" t="s">
        <v>2441</v>
      </c>
      <c r="F1646" s="822" t="s">
        <v>2408</v>
      </c>
      <c r="G1646" s="822" t="s">
        <v>2640</v>
      </c>
      <c r="H1646" s="822" t="s">
        <v>329</v>
      </c>
      <c r="I1646" s="822" t="s">
        <v>3515</v>
      </c>
      <c r="J1646" s="822" t="s">
        <v>3239</v>
      </c>
      <c r="K1646" s="822" t="s">
        <v>3240</v>
      </c>
      <c r="L1646" s="825">
        <v>50.32</v>
      </c>
      <c r="M1646" s="825">
        <v>452.88</v>
      </c>
      <c r="N1646" s="822">
        <v>9</v>
      </c>
      <c r="O1646" s="826">
        <v>1</v>
      </c>
      <c r="P1646" s="825">
        <v>452.88</v>
      </c>
      <c r="Q1646" s="827">
        <v>1</v>
      </c>
      <c r="R1646" s="822">
        <v>9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7</v>
      </c>
      <c r="B1647" s="822" t="s">
        <v>2407</v>
      </c>
      <c r="C1647" s="822" t="s">
        <v>2413</v>
      </c>
      <c r="D1647" s="823" t="s">
        <v>3782</v>
      </c>
      <c r="E1647" s="824" t="s">
        <v>2441</v>
      </c>
      <c r="F1647" s="822" t="s">
        <v>2408</v>
      </c>
      <c r="G1647" s="822" t="s">
        <v>2852</v>
      </c>
      <c r="H1647" s="822" t="s">
        <v>329</v>
      </c>
      <c r="I1647" s="822" t="s">
        <v>3246</v>
      </c>
      <c r="J1647" s="822" t="s">
        <v>1772</v>
      </c>
      <c r="K1647" s="822" t="s">
        <v>3247</v>
      </c>
      <c r="L1647" s="825">
        <v>65.36</v>
      </c>
      <c r="M1647" s="825">
        <v>2352.96</v>
      </c>
      <c r="N1647" s="822">
        <v>36</v>
      </c>
      <c r="O1647" s="826">
        <v>5</v>
      </c>
      <c r="P1647" s="825">
        <v>2091.52</v>
      </c>
      <c r="Q1647" s="827">
        <v>0.88888888888888884</v>
      </c>
      <c r="R1647" s="822">
        <v>32</v>
      </c>
      <c r="S1647" s="827">
        <v>0.88888888888888884</v>
      </c>
      <c r="T1647" s="826">
        <v>4</v>
      </c>
      <c r="U1647" s="828">
        <v>0.8</v>
      </c>
    </row>
    <row r="1648" spans="1:21" ht="14.45" customHeight="1" x14ac:dyDescent="0.2">
      <c r="A1648" s="821">
        <v>7</v>
      </c>
      <c r="B1648" s="822" t="s">
        <v>2407</v>
      </c>
      <c r="C1648" s="822" t="s">
        <v>2413</v>
      </c>
      <c r="D1648" s="823" t="s">
        <v>3782</v>
      </c>
      <c r="E1648" s="824" t="s">
        <v>2441</v>
      </c>
      <c r="F1648" s="822" t="s">
        <v>2408</v>
      </c>
      <c r="G1648" s="822" t="s">
        <v>3248</v>
      </c>
      <c r="H1648" s="822" t="s">
        <v>329</v>
      </c>
      <c r="I1648" s="822" t="s">
        <v>3249</v>
      </c>
      <c r="J1648" s="822" t="s">
        <v>3250</v>
      </c>
      <c r="K1648" s="822" t="s">
        <v>3251</v>
      </c>
      <c r="L1648" s="825">
        <v>775.17</v>
      </c>
      <c r="M1648" s="825">
        <v>3100.68</v>
      </c>
      <c r="N1648" s="822">
        <v>4</v>
      </c>
      <c r="O1648" s="826">
        <v>2</v>
      </c>
      <c r="P1648" s="825">
        <v>2325.5099999999998</v>
      </c>
      <c r="Q1648" s="827">
        <v>0.75</v>
      </c>
      <c r="R1648" s="822">
        <v>3</v>
      </c>
      <c r="S1648" s="827">
        <v>0.75</v>
      </c>
      <c r="T1648" s="826">
        <v>1</v>
      </c>
      <c r="U1648" s="828">
        <v>0.5</v>
      </c>
    </row>
    <row r="1649" spans="1:21" ht="14.45" customHeight="1" x14ac:dyDescent="0.2">
      <c r="A1649" s="821">
        <v>7</v>
      </c>
      <c r="B1649" s="822" t="s">
        <v>2407</v>
      </c>
      <c r="C1649" s="822" t="s">
        <v>2413</v>
      </c>
      <c r="D1649" s="823" t="s">
        <v>3782</v>
      </c>
      <c r="E1649" s="824" t="s">
        <v>2441</v>
      </c>
      <c r="F1649" s="822" t="s">
        <v>2408</v>
      </c>
      <c r="G1649" s="822" t="s">
        <v>3248</v>
      </c>
      <c r="H1649" s="822" t="s">
        <v>329</v>
      </c>
      <c r="I1649" s="822" t="s">
        <v>3252</v>
      </c>
      <c r="J1649" s="822" t="s">
        <v>3250</v>
      </c>
      <c r="K1649" s="822" t="s">
        <v>3253</v>
      </c>
      <c r="L1649" s="825">
        <v>1391.97</v>
      </c>
      <c r="M1649" s="825">
        <v>1391.97</v>
      </c>
      <c r="N1649" s="822">
        <v>1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7</v>
      </c>
      <c r="B1650" s="822" t="s">
        <v>2407</v>
      </c>
      <c r="C1650" s="822" t="s">
        <v>2413</v>
      </c>
      <c r="D1650" s="823" t="s">
        <v>3782</v>
      </c>
      <c r="E1650" s="824" t="s">
        <v>2441</v>
      </c>
      <c r="F1650" s="822" t="s">
        <v>2408</v>
      </c>
      <c r="G1650" s="822" t="s">
        <v>3248</v>
      </c>
      <c r="H1650" s="822" t="s">
        <v>329</v>
      </c>
      <c r="I1650" s="822" t="s">
        <v>3254</v>
      </c>
      <c r="J1650" s="822" t="s">
        <v>3250</v>
      </c>
      <c r="K1650" s="822" t="s">
        <v>3255</v>
      </c>
      <c r="L1650" s="825">
        <v>2620.2600000000002</v>
      </c>
      <c r="M1650" s="825">
        <v>23582.340000000004</v>
      </c>
      <c r="N1650" s="822">
        <v>9</v>
      </c>
      <c r="O1650" s="826">
        <v>2</v>
      </c>
      <c r="P1650" s="825">
        <v>7860.7800000000007</v>
      </c>
      <c r="Q1650" s="827">
        <v>0.33333333333333331</v>
      </c>
      <c r="R1650" s="822">
        <v>3</v>
      </c>
      <c r="S1650" s="827">
        <v>0.33333333333333331</v>
      </c>
      <c r="T1650" s="826">
        <v>1</v>
      </c>
      <c r="U1650" s="828">
        <v>0.5</v>
      </c>
    </row>
    <row r="1651" spans="1:21" ht="14.45" customHeight="1" x14ac:dyDescent="0.2">
      <c r="A1651" s="821">
        <v>7</v>
      </c>
      <c r="B1651" s="822" t="s">
        <v>2407</v>
      </c>
      <c r="C1651" s="822" t="s">
        <v>2413</v>
      </c>
      <c r="D1651" s="823" t="s">
        <v>3782</v>
      </c>
      <c r="E1651" s="824" t="s">
        <v>2441</v>
      </c>
      <c r="F1651" s="822" t="s">
        <v>2408</v>
      </c>
      <c r="G1651" s="822" t="s">
        <v>2539</v>
      </c>
      <c r="H1651" s="822" t="s">
        <v>329</v>
      </c>
      <c r="I1651" s="822" t="s">
        <v>2917</v>
      </c>
      <c r="J1651" s="822" t="s">
        <v>1089</v>
      </c>
      <c r="K1651" s="822" t="s">
        <v>1090</v>
      </c>
      <c r="L1651" s="825">
        <v>107.27</v>
      </c>
      <c r="M1651" s="825">
        <v>107.27</v>
      </c>
      <c r="N1651" s="822">
        <v>1</v>
      </c>
      <c r="O1651" s="826">
        <v>1</v>
      </c>
      <c r="P1651" s="825">
        <v>107.27</v>
      </c>
      <c r="Q1651" s="827">
        <v>1</v>
      </c>
      <c r="R1651" s="822">
        <v>1</v>
      </c>
      <c r="S1651" s="827">
        <v>1</v>
      </c>
      <c r="T1651" s="826">
        <v>1</v>
      </c>
      <c r="U1651" s="828">
        <v>1</v>
      </c>
    </row>
    <row r="1652" spans="1:21" ht="14.45" customHeight="1" x14ac:dyDescent="0.2">
      <c r="A1652" s="821">
        <v>7</v>
      </c>
      <c r="B1652" s="822" t="s">
        <v>2407</v>
      </c>
      <c r="C1652" s="822" t="s">
        <v>2413</v>
      </c>
      <c r="D1652" s="823" t="s">
        <v>3782</v>
      </c>
      <c r="E1652" s="824" t="s">
        <v>2441</v>
      </c>
      <c r="F1652" s="822" t="s">
        <v>2408</v>
      </c>
      <c r="G1652" s="822" t="s">
        <v>3263</v>
      </c>
      <c r="H1652" s="822" t="s">
        <v>329</v>
      </c>
      <c r="I1652" s="822" t="s">
        <v>3264</v>
      </c>
      <c r="J1652" s="822" t="s">
        <v>1700</v>
      </c>
      <c r="K1652" s="822" t="s">
        <v>3265</v>
      </c>
      <c r="L1652" s="825">
        <v>1933.92</v>
      </c>
      <c r="M1652" s="825">
        <v>5801.76</v>
      </c>
      <c r="N1652" s="822">
        <v>3</v>
      </c>
      <c r="O1652" s="826">
        <v>1</v>
      </c>
      <c r="P1652" s="825">
        <v>1933.92</v>
      </c>
      <c r="Q1652" s="827">
        <v>0.33333333333333331</v>
      </c>
      <c r="R1652" s="822">
        <v>1</v>
      </c>
      <c r="S1652" s="827">
        <v>0.33333333333333331</v>
      </c>
      <c r="T1652" s="826">
        <v>0.5</v>
      </c>
      <c r="U1652" s="828">
        <v>0.5</v>
      </c>
    </row>
    <row r="1653" spans="1:21" ht="14.45" customHeight="1" x14ac:dyDescent="0.2">
      <c r="A1653" s="821">
        <v>7</v>
      </c>
      <c r="B1653" s="822" t="s">
        <v>2407</v>
      </c>
      <c r="C1653" s="822" t="s">
        <v>2413</v>
      </c>
      <c r="D1653" s="823" t="s">
        <v>3782</v>
      </c>
      <c r="E1653" s="824" t="s">
        <v>2434</v>
      </c>
      <c r="F1653" s="822" t="s">
        <v>2408</v>
      </c>
      <c r="G1653" s="822" t="s">
        <v>3742</v>
      </c>
      <c r="H1653" s="822" t="s">
        <v>329</v>
      </c>
      <c r="I1653" s="822" t="s">
        <v>3743</v>
      </c>
      <c r="J1653" s="822" t="s">
        <v>3744</v>
      </c>
      <c r="K1653" s="822" t="s">
        <v>2840</v>
      </c>
      <c r="L1653" s="825">
        <v>138.76</v>
      </c>
      <c r="M1653" s="825">
        <v>416.28</v>
      </c>
      <c r="N1653" s="822">
        <v>3</v>
      </c>
      <c r="O1653" s="826">
        <v>1</v>
      </c>
      <c r="P1653" s="825">
        <v>416.28</v>
      </c>
      <c r="Q1653" s="827">
        <v>1</v>
      </c>
      <c r="R1653" s="822">
        <v>3</v>
      </c>
      <c r="S1653" s="827">
        <v>1</v>
      </c>
      <c r="T1653" s="826">
        <v>1</v>
      </c>
      <c r="U1653" s="828">
        <v>1</v>
      </c>
    </row>
    <row r="1654" spans="1:21" ht="14.45" customHeight="1" x14ac:dyDescent="0.2">
      <c r="A1654" s="821">
        <v>7</v>
      </c>
      <c r="B1654" s="822" t="s">
        <v>2407</v>
      </c>
      <c r="C1654" s="822" t="s">
        <v>2413</v>
      </c>
      <c r="D1654" s="823" t="s">
        <v>3782</v>
      </c>
      <c r="E1654" s="824" t="s">
        <v>2434</v>
      </c>
      <c r="F1654" s="822" t="s">
        <v>2408</v>
      </c>
      <c r="G1654" s="822" t="s">
        <v>3763</v>
      </c>
      <c r="H1654" s="822" t="s">
        <v>329</v>
      </c>
      <c r="I1654" s="822" t="s">
        <v>3764</v>
      </c>
      <c r="J1654" s="822" t="s">
        <v>3765</v>
      </c>
      <c r="K1654" s="822" t="s">
        <v>3766</v>
      </c>
      <c r="L1654" s="825">
        <v>168.9</v>
      </c>
      <c r="M1654" s="825">
        <v>168.9</v>
      </c>
      <c r="N1654" s="822">
        <v>1</v>
      </c>
      <c r="O1654" s="826">
        <v>1</v>
      </c>
      <c r="P1654" s="825">
        <v>168.9</v>
      </c>
      <c r="Q1654" s="827">
        <v>1</v>
      </c>
      <c r="R1654" s="822">
        <v>1</v>
      </c>
      <c r="S1654" s="827">
        <v>1</v>
      </c>
      <c r="T1654" s="826">
        <v>1</v>
      </c>
      <c r="U1654" s="828">
        <v>1</v>
      </c>
    </row>
    <row r="1655" spans="1:21" ht="14.45" customHeight="1" x14ac:dyDescent="0.2">
      <c r="A1655" s="821">
        <v>7</v>
      </c>
      <c r="B1655" s="822" t="s">
        <v>2407</v>
      </c>
      <c r="C1655" s="822" t="s">
        <v>2413</v>
      </c>
      <c r="D1655" s="823" t="s">
        <v>3782</v>
      </c>
      <c r="E1655" s="824" t="s">
        <v>2434</v>
      </c>
      <c r="F1655" s="822" t="s">
        <v>2408</v>
      </c>
      <c r="G1655" s="822" t="s">
        <v>2513</v>
      </c>
      <c r="H1655" s="822" t="s">
        <v>329</v>
      </c>
      <c r="I1655" s="822" t="s">
        <v>2514</v>
      </c>
      <c r="J1655" s="822" t="s">
        <v>724</v>
      </c>
      <c r="K1655" s="822" t="s">
        <v>2515</v>
      </c>
      <c r="L1655" s="825">
        <v>127.91</v>
      </c>
      <c r="M1655" s="825">
        <v>255.82</v>
      </c>
      <c r="N1655" s="822">
        <v>2</v>
      </c>
      <c r="O1655" s="826">
        <v>2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7</v>
      </c>
      <c r="B1656" s="822" t="s">
        <v>2407</v>
      </c>
      <c r="C1656" s="822" t="s">
        <v>2413</v>
      </c>
      <c r="D1656" s="823" t="s">
        <v>3782</v>
      </c>
      <c r="E1656" s="824" t="s">
        <v>2434</v>
      </c>
      <c r="F1656" s="822" t="s">
        <v>2408</v>
      </c>
      <c r="G1656" s="822" t="s">
        <v>2697</v>
      </c>
      <c r="H1656" s="822" t="s">
        <v>673</v>
      </c>
      <c r="I1656" s="822" t="s">
        <v>2404</v>
      </c>
      <c r="J1656" s="822" t="s">
        <v>1880</v>
      </c>
      <c r="K1656" s="822" t="s">
        <v>1881</v>
      </c>
      <c r="L1656" s="825">
        <v>63.75</v>
      </c>
      <c r="M1656" s="825">
        <v>63.75</v>
      </c>
      <c r="N1656" s="822">
        <v>1</v>
      </c>
      <c r="O1656" s="826">
        <v>1</v>
      </c>
      <c r="P1656" s="825">
        <v>63.75</v>
      </c>
      <c r="Q1656" s="827">
        <v>1</v>
      </c>
      <c r="R1656" s="822">
        <v>1</v>
      </c>
      <c r="S1656" s="827">
        <v>1</v>
      </c>
      <c r="T1656" s="826">
        <v>1</v>
      </c>
      <c r="U1656" s="828">
        <v>1</v>
      </c>
    </row>
    <row r="1657" spans="1:21" ht="14.45" customHeight="1" x14ac:dyDescent="0.2">
      <c r="A1657" s="821">
        <v>7</v>
      </c>
      <c r="B1657" s="822" t="s">
        <v>2407</v>
      </c>
      <c r="C1657" s="822" t="s">
        <v>2413</v>
      </c>
      <c r="D1657" s="823" t="s">
        <v>3782</v>
      </c>
      <c r="E1657" s="824" t="s">
        <v>2434</v>
      </c>
      <c r="F1657" s="822" t="s">
        <v>2408</v>
      </c>
      <c r="G1657" s="822" t="s">
        <v>2697</v>
      </c>
      <c r="H1657" s="822" t="s">
        <v>673</v>
      </c>
      <c r="I1657" s="822" t="s">
        <v>2246</v>
      </c>
      <c r="J1657" s="822" t="s">
        <v>1293</v>
      </c>
      <c r="K1657" s="822" t="s">
        <v>1294</v>
      </c>
      <c r="L1657" s="825">
        <v>25.5</v>
      </c>
      <c r="M1657" s="825">
        <v>25.5</v>
      </c>
      <c r="N1657" s="822">
        <v>1</v>
      </c>
      <c r="O1657" s="826">
        <v>1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7</v>
      </c>
      <c r="B1658" s="822" t="s">
        <v>2407</v>
      </c>
      <c r="C1658" s="822" t="s">
        <v>2413</v>
      </c>
      <c r="D1658" s="823" t="s">
        <v>3782</v>
      </c>
      <c r="E1658" s="824" t="s">
        <v>2434</v>
      </c>
      <c r="F1658" s="822" t="s">
        <v>2408</v>
      </c>
      <c r="G1658" s="822" t="s">
        <v>3767</v>
      </c>
      <c r="H1658" s="822" t="s">
        <v>329</v>
      </c>
      <c r="I1658" s="822" t="s">
        <v>3768</v>
      </c>
      <c r="J1658" s="822" t="s">
        <v>1255</v>
      </c>
      <c r="K1658" s="822" t="s">
        <v>3769</v>
      </c>
      <c r="L1658" s="825">
        <v>73.09</v>
      </c>
      <c r="M1658" s="825">
        <v>219.27</v>
      </c>
      <c r="N1658" s="822">
        <v>3</v>
      </c>
      <c r="O1658" s="826">
        <v>2</v>
      </c>
      <c r="P1658" s="825">
        <v>219.27</v>
      </c>
      <c r="Q1658" s="827">
        <v>1</v>
      </c>
      <c r="R1658" s="822">
        <v>3</v>
      </c>
      <c r="S1658" s="827">
        <v>1</v>
      </c>
      <c r="T1658" s="826">
        <v>2</v>
      </c>
      <c r="U1658" s="828">
        <v>1</v>
      </c>
    </row>
    <row r="1659" spans="1:21" ht="14.45" customHeight="1" x14ac:dyDescent="0.2">
      <c r="A1659" s="821">
        <v>7</v>
      </c>
      <c r="B1659" s="822" t="s">
        <v>2407</v>
      </c>
      <c r="C1659" s="822" t="s">
        <v>2413</v>
      </c>
      <c r="D1659" s="823" t="s">
        <v>3782</v>
      </c>
      <c r="E1659" s="824" t="s">
        <v>2434</v>
      </c>
      <c r="F1659" s="822" t="s">
        <v>2408</v>
      </c>
      <c r="G1659" s="822" t="s">
        <v>2622</v>
      </c>
      <c r="H1659" s="822" t="s">
        <v>329</v>
      </c>
      <c r="I1659" s="822" t="s">
        <v>2623</v>
      </c>
      <c r="J1659" s="822" t="s">
        <v>1569</v>
      </c>
      <c r="K1659" s="822" t="s">
        <v>1570</v>
      </c>
      <c r="L1659" s="825">
        <v>59.56</v>
      </c>
      <c r="M1659" s="825">
        <v>59.56</v>
      </c>
      <c r="N1659" s="822">
        <v>1</v>
      </c>
      <c r="O1659" s="826">
        <v>1</v>
      </c>
      <c r="P1659" s="825">
        <v>59.56</v>
      </c>
      <c r="Q1659" s="827">
        <v>1</v>
      </c>
      <c r="R1659" s="822">
        <v>1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7</v>
      </c>
      <c r="B1660" s="822" t="s">
        <v>2407</v>
      </c>
      <c r="C1660" s="822" t="s">
        <v>2413</v>
      </c>
      <c r="D1660" s="823" t="s">
        <v>3782</v>
      </c>
      <c r="E1660" s="824" t="s">
        <v>2434</v>
      </c>
      <c r="F1660" s="822" t="s">
        <v>2408</v>
      </c>
      <c r="G1660" s="822" t="s">
        <v>2624</v>
      </c>
      <c r="H1660" s="822" t="s">
        <v>329</v>
      </c>
      <c r="I1660" s="822" t="s">
        <v>3770</v>
      </c>
      <c r="J1660" s="822" t="s">
        <v>3771</v>
      </c>
      <c r="K1660" s="822" t="s">
        <v>3772</v>
      </c>
      <c r="L1660" s="825">
        <v>264</v>
      </c>
      <c r="M1660" s="825">
        <v>264</v>
      </c>
      <c r="N1660" s="822">
        <v>1</v>
      </c>
      <c r="O1660" s="826">
        <v>1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7</v>
      </c>
      <c r="B1661" s="822" t="s">
        <v>2407</v>
      </c>
      <c r="C1661" s="822" t="s">
        <v>2413</v>
      </c>
      <c r="D1661" s="823" t="s">
        <v>3782</v>
      </c>
      <c r="E1661" s="824" t="s">
        <v>2434</v>
      </c>
      <c r="F1661" s="822" t="s">
        <v>2408</v>
      </c>
      <c r="G1661" s="822" t="s">
        <v>2539</v>
      </c>
      <c r="H1661" s="822" t="s">
        <v>329</v>
      </c>
      <c r="I1661" s="822" t="s">
        <v>2540</v>
      </c>
      <c r="J1661" s="822" t="s">
        <v>1089</v>
      </c>
      <c r="K1661" s="822" t="s">
        <v>1090</v>
      </c>
      <c r="L1661" s="825">
        <v>121.92</v>
      </c>
      <c r="M1661" s="825">
        <v>365.76</v>
      </c>
      <c r="N1661" s="822">
        <v>3</v>
      </c>
      <c r="O1661" s="826">
        <v>3</v>
      </c>
      <c r="P1661" s="825">
        <v>121.92</v>
      </c>
      <c r="Q1661" s="827">
        <v>0.33333333333333337</v>
      </c>
      <c r="R1661" s="822">
        <v>1</v>
      </c>
      <c r="S1661" s="827">
        <v>0.33333333333333331</v>
      </c>
      <c r="T1661" s="826">
        <v>1</v>
      </c>
      <c r="U1661" s="828">
        <v>0.33333333333333331</v>
      </c>
    </row>
    <row r="1662" spans="1:21" ht="14.45" customHeight="1" x14ac:dyDescent="0.2">
      <c r="A1662" s="821">
        <v>7</v>
      </c>
      <c r="B1662" s="822" t="s">
        <v>2407</v>
      </c>
      <c r="C1662" s="822" t="s">
        <v>2413</v>
      </c>
      <c r="D1662" s="823" t="s">
        <v>3782</v>
      </c>
      <c r="E1662" s="824" t="s">
        <v>2434</v>
      </c>
      <c r="F1662" s="822" t="s">
        <v>2408</v>
      </c>
      <c r="G1662" s="822" t="s">
        <v>2539</v>
      </c>
      <c r="H1662" s="822" t="s">
        <v>329</v>
      </c>
      <c r="I1662" s="822" t="s">
        <v>2540</v>
      </c>
      <c r="J1662" s="822" t="s">
        <v>1089</v>
      </c>
      <c r="K1662" s="822" t="s">
        <v>1090</v>
      </c>
      <c r="L1662" s="825">
        <v>107.27</v>
      </c>
      <c r="M1662" s="825">
        <v>107.27</v>
      </c>
      <c r="N1662" s="822">
        <v>1</v>
      </c>
      <c r="O1662" s="826">
        <v>1</v>
      </c>
      <c r="P1662" s="825">
        <v>107.27</v>
      </c>
      <c r="Q1662" s="827">
        <v>1</v>
      </c>
      <c r="R1662" s="822">
        <v>1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7</v>
      </c>
      <c r="B1663" s="822" t="s">
        <v>2407</v>
      </c>
      <c r="C1663" s="822" t="s">
        <v>2413</v>
      </c>
      <c r="D1663" s="823" t="s">
        <v>3782</v>
      </c>
      <c r="E1663" s="824" t="s">
        <v>2420</v>
      </c>
      <c r="F1663" s="822" t="s">
        <v>2408</v>
      </c>
      <c r="G1663" s="822" t="s">
        <v>3773</v>
      </c>
      <c r="H1663" s="822" t="s">
        <v>329</v>
      </c>
      <c r="I1663" s="822" t="s">
        <v>3774</v>
      </c>
      <c r="J1663" s="822" t="s">
        <v>3775</v>
      </c>
      <c r="K1663" s="822" t="s">
        <v>3776</v>
      </c>
      <c r="L1663" s="825">
        <v>100.91</v>
      </c>
      <c r="M1663" s="825">
        <v>201.82</v>
      </c>
      <c r="N1663" s="822">
        <v>2</v>
      </c>
      <c r="O1663" s="826">
        <v>0.5</v>
      </c>
      <c r="P1663" s="825">
        <v>201.82</v>
      </c>
      <c r="Q1663" s="827">
        <v>1</v>
      </c>
      <c r="R1663" s="822">
        <v>2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7</v>
      </c>
      <c r="B1664" s="822" t="s">
        <v>2407</v>
      </c>
      <c r="C1664" s="822" t="s">
        <v>2413</v>
      </c>
      <c r="D1664" s="823" t="s">
        <v>3782</v>
      </c>
      <c r="E1664" s="824" t="s">
        <v>2420</v>
      </c>
      <c r="F1664" s="822" t="s">
        <v>2408</v>
      </c>
      <c r="G1664" s="822" t="s">
        <v>2465</v>
      </c>
      <c r="H1664" s="822" t="s">
        <v>673</v>
      </c>
      <c r="I1664" s="822" t="s">
        <v>2780</v>
      </c>
      <c r="J1664" s="822" t="s">
        <v>2781</v>
      </c>
      <c r="K1664" s="822" t="s">
        <v>2472</v>
      </c>
      <c r="L1664" s="825">
        <v>176.32</v>
      </c>
      <c r="M1664" s="825">
        <v>176.32</v>
      </c>
      <c r="N1664" s="822">
        <v>1</v>
      </c>
      <c r="O1664" s="826">
        <v>0.5</v>
      </c>
      <c r="P1664" s="825">
        <v>176.32</v>
      </c>
      <c r="Q1664" s="827">
        <v>1</v>
      </c>
      <c r="R1664" s="822">
        <v>1</v>
      </c>
      <c r="S1664" s="827">
        <v>1</v>
      </c>
      <c r="T1664" s="826">
        <v>0.5</v>
      </c>
      <c r="U1664" s="828">
        <v>1</v>
      </c>
    </row>
    <row r="1665" spans="1:21" ht="14.45" customHeight="1" x14ac:dyDescent="0.2">
      <c r="A1665" s="821">
        <v>7</v>
      </c>
      <c r="B1665" s="822" t="s">
        <v>2407</v>
      </c>
      <c r="C1665" s="822" t="s">
        <v>2413</v>
      </c>
      <c r="D1665" s="823" t="s">
        <v>3782</v>
      </c>
      <c r="E1665" s="824" t="s">
        <v>2420</v>
      </c>
      <c r="F1665" s="822" t="s">
        <v>2408</v>
      </c>
      <c r="G1665" s="822" t="s">
        <v>3777</v>
      </c>
      <c r="H1665" s="822" t="s">
        <v>329</v>
      </c>
      <c r="I1665" s="822" t="s">
        <v>3778</v>
      </c>
      <c r="J1665" s="822" t="s">
        <v>3779</v>
      </c>
      <c r="K1665" s="822" t="s">
        <v>3780</v>
      </c>
      <c r="L1665" s="825">
        <v>0</v>
      </c>
      <c r="M1665" s="825">
        <v>0</v>
      </c>
      <c r="N1665" s="822">
        <v>1</v>
      </c>
      <c r="O1665" s="826">
        <v>1</v>
      </c>
      <c r="P1665" s="825">
        <v>0</v>
      </c>
      <c r="Q1665" s="827"/>
      <c r="R1665" s="822">
        <v>1</v>
      </c>
      <c r="S1665" s="827">
        <v>1</v>
      </c>
      <c r="T1665" s="826">
        <v>1</v>
      </c>
      <c r="U1665" s="828">
        <v>1</v>
      </c>
    </row>
    <row r="1666" spans="1:21" ht="14.45" customHeight="1" thickBot="1" x14ac:dyDescent="0.25">
      <c r="A1666" s="813">
        <v>7</v>
      </c>
      <c r="B1666" s="814" t="s">
        <v>2407</v>
      </c>
      <c r="C1666" s="814" t="s">
        <v>2413</v>
      </c>
      <c r="D1666" s="815" t="s">
        <v>3782</v>
      </c>
      <c r="E1666" s="816" t="s">
        <v>2420</v>
      </c>
      <c r="F1666" s="814" t="s">
        <v>2408</v>
      </c>
      <c r="G1666" s="814" t="s">
        <v>2530</v>
      </c>
      <c r="H1666" s="814" t="s">
        <v>329</v>
      </c>
      <c r="I1666" s="814" t="s">
        <v>3022</v>
      </c>
      <c r="J1666" s="814" t="s">
        <v>3023</v>
      </c>
      <c r="K1666" s="814" t="s">
        <v>3024</v>
      </c>
      <c r="L1666" s="817">
        <v>0</v>
      </c>
      <c r="M1666" s="817">
        <v>0</v>
      </c>
      <c r="N1666" s="814">
        <v>1</v>
      </c>
      <c r="O1666" s="818">
        <v>1</v>
      </c>
      <c r="P1666" s="817">
        <v>0</v>
      </c>
      <c r="Q1666" s="819"/>
      <c r="R1666" s="814">
        <v>1</v>
      </c>
      <c r="S1666" s="819">
        <v>1</v>
      </c>
      <c r="T1666" s="818">
        <v>1</v>
      </c>
      <c r="U1666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FFBA5916-4307-4393-A000-7175B15A0365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0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3784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2432</v>
      </c>
      <c r="B5" s="225">
        <v>166370.7000000001</v>
      </c>
      <c r="C5" s="812">
        <v>0.19140209352996482</v>
      </c>
      <c r="D5" s="225">
        <v>702850.19999999937</v>
      </c>
      <c r="E5" s="812">
        <v>0.80859790647003515</v>
      </c>
      <c r="F5" s="830">
        <v>869220.89999999944</v>
      </c>
    </row>
    <row r="6" spans="1:6" ht="14.45" customHeight="1" x14ac:dyDescent="0.2">
      <c r="A6" s="836" t="s">
        <v>2439</v>
      </c>
      <c r="B6" s="831">
        <v>121821.09999999999</v>
      </c>
      <c r="C6" s="827">
        <v>0.17357982966446803</v>
      </c>
      <c r="D6" s="831">
        <v>579994.89</v>
      </c>
      <c r="E6" s="827">
        <v>0.82642017033553195</v>
      </c>
      <c r="F6" s="832">
        <v>701815.99</v>
      </c>
    </row>
    <row r="7" spans="1:6" ht="14.45" customHeight="1" x14ac:dyDescent="0.2">
      <c r="A7" s="836" t="s">
        <v>2430</v>
      </c>
      <c r="B7" s="831">
        <v>109855.71</v>
      </c>
      <c r="C7" s="827">
        <v>0.17495256658956143</v>
      </c>
      <c r="D7" s="831">
        <v>518061.4000000002</v>
      </c>
      <c r="E7" s="827">
        <v>0.82504743341043851</v>
      </c>
      <c r="F7" s="832">
        <v>627917.11000000022</v>
      </c>
    </row>
    <row r="8" spans="1:6" ht="14.45" customHeight="1" x14ac:dyDescent="0.2">
      <c r="A8" s="836" t="s">
        <v>2448</v>
      </c>
      <c r="B8" s="831">
        <v>105298.28000000001</v>
      </c>
      <c r="C8" s="827">
        <v>0.16833933095293688</v>
      </c>
      <c r="D8" s="831">
        <v>520213.77</v>
      </c>
      <c r="E8" s="827">
        <v>0.83166066904706304</v>
      </c>
      <c r="F8" s="832">
        <v>625512.05000000005</v>
      </c>
    </row>
    <row r="9" spans="1:6" ht="14.45" customHeight="1" x14ac:dyDescent="0.2">
      <c r="A9" s="836" t="s">
        <v>2419</v>
      </c>
      <c r="B9" s="831">
        <v>77814.719999999987</v>
      </c>
      <c r="C9" s="827">
        <v>0.20831986180886328</v>
      </c>
      <c r="D9" s="831">
        <v>295720.08999999997</v>
      </c>
      <c r="E9" s="827">
        <v>0.79168013819113681</v>
      </c>
      <c r="F9" s="832">
        <v>373534.80999999994</v>
      </c>
    </row>
    <row r="10" spans="1:6" ht="14.45" customHeight="1" x14ac:dyDescent="0.2">
      <c r="A10" s="836" t="s">
        <v>2441</v>
      </c>
      <c r="B10" s="831">
        <v>60419.93</v>
      </c>
      <c r="C10" s="827">
        <v>0.17669697063191767</v>
      </c>
      <c r="D10" s="831">
        <v>281521.01999999984</v>
      </c>
      <c r="E10" s="827">
        <v>0.82330302936808231</v>
      </c>
      <c r="F10" s="832">
        <v>341940.94999999984</v>
      </c>
    </row>
    <row r="11" spans="1:6" ht="14.45" customHeight="1" x14ac:dyDescent="0.2">
      <c r="A11" s="836" t="s">
        <v>2429</v>
      </c>
      <c r="B11" s="831">
        <v>60320.359999999993</v>
      </c>
      <c r="C11" s="827">
        <v>8.6208481706339199E-2</v>
      </c>
      <c r="D11" s="831">
        <v>639382.95000000007</v>
      </c>
      <c r="E11" s="827">
        <v>0.91379151829366079</v>
      </c>
      <c r="F11" s="832">
        <v>699703.31</v>
      </c>
    </row>
    <row r="12" spans="1:6" ht="14.45" customHeight="1" x14ac:dyDescent="0.2">
      <c r="A12" s="836" t="s">
        <v>2421</v>
      </c>
      <c r="B12" s="831">
        <v>46176.4</v>
      </c>
      <c r="C12" s="827">
        <v>0.26945556046632863</v>
      </c>
      <c r="D12" s="831">
        <v>125192.86000000004</v>
      </c>
      <c r="E12" s="827">
        <v>0.73054443953367143</v>
      </c>
      <c r="F12" s="832">
        <v>171369.26000000004</v>
      </c>
    </row>
    <row r="13" spans="1:6" ht="14.45" customHeight="1" x14ac:dyDescent="0.2">
      <c r="A13" s="836" t="s">
        <v>2437</v>
      </c>
      <c r="B13" s="831">
        <v>45841.439999999995</v>
      </c>
      <c r="C13" s="827">
        <v>0.15666046469283415</v>
      </c>
      <c r="D13" s="831">
        <v>246775.07999999996</v>
      </c>
      <c r="E13" s="827">
        <v>0.84333953530716577</v>
      </c>
      <c r="F13" s="832">
        <v>292616.51999999996</v>
      </c>
    </row>
    <row r="14" spans="1:6" ht="14.45" customHeight="1" x14ac:dyDescent="0.2">
      <c r="A14" s="836" t="s">
        <v>2428</v>
      </c>
      <c r="B14" s="831">
        <v>4144.7699999999995</v>
      </c>
      <c r="C14" s="827">
        <v>0.11259905259414631</v>
      </c>
      <c r="D14" s="831">
        <v>32665.219999999998</v>
      </c>
      <c r="E14" s="827">
        <v>0.88740094740585362</v>
      </c>
      <c r="F14" s="832">
        <v>36809.99</v>
      </c>
    </row>
    <row r="15" spans="1:6" ht="14.45" customHeight="1" x14ac:dyDescent="0.2">
      <c r="A15" s="836" t="s">
        <v>2461</v>
      </c>
      <c r="B15" s="831">
        <v>1702.91</v>
      </c>
      <c r="C15" s="827">
        <v>0.73390221302820691</v>
      </c>
      <c r="D15" s="831">
        <v>617.44000000000005</v>
      </c>
      <c r="E15" s="827">
        <v>0.26609778697179304</v>
      </c>
      <c r="F15" s="832">
        <v>2320.3500000000004</v>
      </c>
    </row>
    <row r="16" spans="1:6" ht="14.45" customHeight="1" x14ac:dyDescent="0.2">
      <c r="A16" s="836" t="s">
        <v>2431</v>
      </c>
      <c r="B16" s="831">
        <v>1017.8199999999999</v>
      </c>
      <c r="C16" s="827">
        <v>0.8435088882443128</v>
      </c>
      <c r="D16" s="831">
        <v>188.83</v>
      </c>
      <c r="E16" s="827">
        <v>0.15649111175568725</v>
      </c>
      <c r="F16" s="832">
        <v>1206.6499999999999</v>
      </c>
    </row>
    <row r="17" spans="1:6" ht="14.45" customHeight="1" x14ac:dyDescent="0.2">
      <c r="A17" s="836" t="s">
        <v>2451</v>
      </c>
      <c r="B17" s="831">
        <v>847.5</v>
      </c>
      <c r="C17" s="827">
        <v>0.73241554535791131</v>
      </c>
      <c r="D17" s="831">
        <v>309.63</v>
      </c>
      <c r="E17" s="827">
        <v>0.26758445464208858</v>
      </c>
      <c r="F17" s="832">
        <v>1157.1300000000001</v>
      </c>
    </row>
    <row r="18" spans="1:6" ht="14.45" customHeight="1" x14ac:dyDescent="0.2">
      <c r="A18" s="836" t="s">
        <v>2449</v>
      </c>
      <c r="B18" s="831">
        <v>739.17</v>
      </c>
      <c r="C18" s="827">
        <v>1</v>
      </c>
      <c r="D18" s="831">
        <v>0</v>
      </c>
      <c r="E18" s="827">
        <v>0</v>
      </c>
      <c r="F18" s="832">
        <v>739.17</v>
      </c>
    </row>
    <row r="19" spans="1:6" ht="14.45" customHeight="1" x14ac:dyDescent="0.2">
      <c r="A19" s="836" t="s">
        <v>2425</v>
      </c>
      <c r="B19" s="831">
        <v>708.61</v>
      </c>
      <c r="C19" s="827">
        <v>0.33208362428122207</v>
      </c>
      <c r="D19" s="831">
        <v>1425.22</v>
      </c>
      <c r="E19" s="827">
        <v>0.66791637571877804</v>
      </c>
      <c r="F19" s="832">
        <v>2133.83</v>
      </c>
    </row>
    <row r="20" spans="1:6" ht="14.45" customHeight="1" x14ac:dyDescent="0.2">
      <c r="A20" s="836" t="s">
        <v>2460</v>
      </c>
      <c r="B20" s="831">
        <v>546.48</v>
      </c>
      <c r="C20" s="827">
        <v>1</v>
      </c>
      <c r="D20" s="831"/>
      <c r="E20" s="827">
        <v>0</v>
      </c>
      <c r="F20" s="832">
        <v>546.48</v>
      </c>
    </row>
    <row r="21" spans="1:6" ht="14.45" customHeight="1" x14ac:dyDescent="0.2">
      <c r="A21" s="836" t="s">
        <v>2440</v>
      </c>
      <c r="B21" s="831">
        <v>453.95</v>
      </c>
      <c r="C21" s="827">
        <v>0.10016040668721579</v>
      </c>
      <c r="D21" s="831">
        <v>4078.2799999999997</v>
      </c>
      <c r="E21" s="827">
        <v>0.89983959331278429</v>
      </c>
      <c r="F21" s="832">
        <v>4532.2299999999996</v>
      </c>
    </row>
    <row r="22" spans="1:6" ht="14.45" customHeight="1" x14ac:dyDescent="0.2">
      <c r="A22" s="836" t="s">
        <v>2433</v>
      </c>
      <c r="B22" s="831">
        <v>154.36000000000001</v>
      </c>
      <c r="C22" s="827">
        <v>0.14537030061026143</v>
      </c>
      <c r="D22" s="831">
        <v>907.48</v>
      </c>
      <c r="E22" s="827">
        <v>0.85462969938973843</v>
      </c>
      <c r="F22" s="832">
        <v>1061.8400000000001</v>
      </c>
    </row>
    <row r="23" spans="1:6" ht="14.45" customHeight="1" x14ac:dyDescent="0.2">
      <c r="A23" s="836" t="s">
        <v>2427</v>
      </c>
      <c r="B23" s="831">
        <v>148.16</v>
      </c>
      <c r="C23" s="827">
        <v>5.7010270006118136E-2</v>
      </c>
      <c r="D23" s="831">
        <v>2450.67</v>
      </c>
      <c r="E23" s="827">
        <v>0.94298972999388186</v>
      </c>
      <c r="F23" s="832">
        <v>2598.83</v>
      </c>
    </row>
    <row r="24" spans="1:6" ht="14.45" customHeight="1" x14ac:dyDescent="0.2">
      <c r="A24" s="836" t="s">
        <v>2447</v>
      </c>
      <c r="B24" s="831">
        <v>96.04</v>
      </c>
      <c r="C24" s="827">
        <v>2.2469859645264462E-2</v>
      </c>
      <c r="D24" s="831">
        <v>4178.13</v>
      </c>
      <c r="E24" s="827">
        <v>0.97753014035473551</v>
      </c>
      <c r="F24" s="832">
        <v>4274.17</v>
      </c>
    </row>
    <row r="25" spans="1:6" ht="14.45" customHeight="1" x14ac:dyDescent="0.2">
      <c r="A25" s="836" t="s">
        <v>2442</v>
      </c>
      <c r="B25" s="831">
        <v>49.08</v>
      </c>
      <c r="C25" s="827">
        <v>1</v>
      </c>
      <c r="D25" s="831"/>
      <c r="E25" s="827">
        <v>0</v>
      </c>
      <c r="F25" s="832">
        <v>49.08</v>
      </c>
    </row>
    <row r="26" spans="1:6" ht="14.45" customHeight="1" x14ac:dyDescent="0.2">
      <c r="A26" s="836" t="s">
        <v>2443</v>
      </c>
      <c r="B26" s="831"/>
      <c r="C26" s="827">
        <v>0</v>
      </c>
      <c r="D26" s="831">
        <v>119.7</v>
      </c>
      <c r="E26" s="827">
        <v>1</v>
      </c>
      <c r="F26" s="832">
        <v>119.7</v>
      </c>
    </row>
    <row r="27" spans="1:6" ht="14.45" customHeight="1" x14ac:dyDescent="0.2">
      <c r="A27" s="836" t="s">
        <v>2459</v>
      </c>
      <c r="B27" s="831"/>
      <c r="C27" s="827">
        <v>0</v>
      </c>
      <c r="D27" s="831">
        <v>662.52</v>
      </c>
      <c r="E27" s="827">
        <v>1</v>
      </c>
      <c r="F27" s="832">
        <v>662.52</v>
      </c>
    </row>
    <row r="28" spans="1:6" ht="14.45" customHeight="1" x14ac:dyDescent="0.2">
      <c r="A28" s="836" t="s">
        <v>2446</v>
      </c>
      <c r="B28" s="831"/>
      <c r="C28" s="827">
        <v>0</v>
      </c>
      <c r="D28" s="831">
        <v>63.75</v>
      </c>
      <c r="E28" s="827">
        <v>1</v>
      </c>
      <c r="F28" s="832">
        <v>63.75</v>
      </c>
    </row>
    <row r="29" spans="1:6" ht="14.45" customHeight="1" x14ac:dyDescent="0.2">
      <c r="A29" s="836" t="s">
        <v>2457</v>
      </c>
      <c r="B29" s="831"/>
      <c r="C29" s="827">
        <v>0</v>
      </c>
      <c r="D29" s="831">
        <v>239.4</v>
      </c>
      <c r="E29" s="827">
        <v>1</v>
      </c>
      <c r="F29" s="832">
        <v>239.4</v>
      </c>
    </row>
    <row r="30" spans="1:6" ht="14.45" customHeight="1" x14ac:dyDescent="0.2">
      <c r="A30" s="836" t="s">
        <v>2420</v>
      </c>
      <c r="B30" s="831"/>
      <c r="C30" s="827">
        <v>0</v>
      </c>
      <c r="D30" s="831">
        <v>176.32</v>
      </c>
      <c r="E30" s="827">
        <v>1</v>
      </c>
      <c r="F30" s="832">
        <v>176.32</v>
      </c>
    </row>
    <row r="31" spans="1:6" ht="14.45" customHeight="1" x14ac:dyDescent="0.2">
      <c r="A31" s="836" t="s">
        <v>2453</v>
      </c>
      <c r="B31" s="831"/>
      <c r="C31" s="827">
        <v>0</v>
      </c>
      <c r="D31" s="831">
        <v>396.35</v>
      </c>
      <c r="E31" s="827">
        <v>1</v>
      </c>
      <c r="F31" s="832">
        <v>396.35</v>
      </c>
    </row>
    <row r="32" spans="1:6" ht="14.45" customHeight="1" x14ac:dyDescent="0.2">
      <c r="A32" s="836" t="s">
        <v>2455</v>
      </c>
      <c r="B32" s="831"/>
      <c r="C32" s="827">
        <v>0</v>
      </c>
      <c r="D32" s="831">
        <v>478.8</v>
      </c>
      <c r="E32" s="827">
        <v>1</v>
      </c>
      <c r="F32" s="832">
        <v>478.8</v>
      </c>
    </row>
    <row r="33" spans="1:6" ht="14.45" customHeight="1" x14ac:dyDescent="0.2">
      <c r="A33" s="836" t="s">
        <v>2445</v>
      </c>
      <c r="B33" s="831"/>
      <c r="C33" s="827">
        <v>0</v>
      </c>
      <c r="D33" s="831">
        <v>163.80000000000001</v>
      </c>
      <c r="E33" s="827">
        <v>1</v>
      </c>
      <c r="F33" s="832">
        <v>163.80000000000001</v>
      </c>
    </row>
    <row r="34" spans="1:6" ht="14.45" customHeight="1" x14ac:dyDescent="0.2">
      <c r="A34" s="836" t="s">
        <v>2454</v>
      </c>
      <c r="B34" s="831"/>
      <c r="C34" s="827">
        <v>0</v>
      </c>
      <c r="D34" s="831">
        <v>391.65000000000003</v>
      </c>
      <c r="E34" s="827">
        <v>1</v>
      </c>
      <c r="F34" s="832">
        <v>391.65000000000003</v>
      </c>
    </row>
    <row r="35" spans="1:6" ht="14.45" customHeight="1" x14ac:dyDescent="0.2">
      <c r="A35" s="836" t="s">
        <v>2436</v>
      </c>
      <c r="B35" s="831"/>
      <c r="C35" s="827">
        <v>0</v>
      </c>
      <c r="D35" s="831">
        <v>408.43</v>
      </c>
      <c r="E35" s="827">
        <v>1</v>
      </c>
      <c r="F35" s="832">
        <v>408.43</v>
      </c>
    </row>
    <row r="36" spans="1:6" ht="14.45" customHeight="1" x14ac:dyDescent="0.2">
      <c r="A36" s="836" t="s">
        <v>2434</v>
      </c>
      <c r="B36" s="831"/>
      <c r="C36" s="827">
        <v>0</v>
      </c>
      <c r="D36" s="831">
        <v>89.25</v>
      </c>
      <c r="E36" s="827">
        <v>1</v>
      </c>
      <c r="F36" s="832">
        <v>89.25</v>
      </c>
    </row>
    <row r="37" spans="1:6" ht="14.45" customHeight="1" x14ac:dyDescent="0.2">
      <c r="A37" s="836" t="s">
        <v>2450</v>
      </c>
      <c r="B37" s="831"/>
      <c r="C37" s="827">
        <v>0</v>
      </c>
      <c r="D37" s="831">
        <v>2503.39</v>
      </c>
      <c r="E37" s="827">
        <v>1</v>
      </c>
      <c r="F37" s="832">
        <v>2503.39</v>
      </c>
    </row>
    <row r="38" spans="1:6" ht="14.45" customHeight="1" x14ac:dyDescent="0.2">
      <c r="A38" s="836" t="s">
        <v>2424</v>
      </c>
      <c r="B38" s="831"/>
      <c r="C38" s="827">
        <v>0</v>
      </c>
      <c r="D38" s="831">
        <v>191.25</v>
      </c>
      <c r="E38" s="827">
        <v>1</v>
      </c>
      <c r="F38" s="832">
        <v>191.25</v>
      </c>
    </row>
    <row r="39" spans="1:6" ht="14.45" customHeight="1" x14ac:dyDescent="0.2">
      <c r="A39" s="836" t="s">
        <v>2456</v>
      </c>
      <c r="B39" s="831"/>
      <c r="C39" s="827">
        <v>0</v>
      </c>
      <c r="D39" s="831">
        <v>405.03</v>
      </c>
      <c r="E39" s="827">
        <v>1</v>
      </c>
      <c r="F39" s="832">
        <v>405.03</v>
      </c>
    </row>
    <row r="40" spans="1:6" ht="14.45" customHeight="1" x14ac:dyDescent="0.2">
      <c r="A40" s="836" t="s">
        <v>2438</v>
      </c>
      <c r="B40" s="831"/>
      <c r="C40" s="827"/>
      <c r="D40" s="831">
        <v>0</v>
      </c>
      <c r="E40" s="827"/>
      <c r="F40" s="832">
        <v>0</v>
      </c>
    </row>
    <row r="41" spans="1:6" ht="14.45" customHeight="1" x14ac:dyDescent="0.2">
      <c r="A41" s="836" t="s">
        <v>2444</v>
      </c>
      <c r="B41" s="831"/>
      <c r="C41" s="827">
        <v>0</v>
      </c>
      <c r="D41" s="831">
        <v>103.8</v>
      </c>
      <c r="E41" s="827">
        <v>1</v>
      </c>
      <c r="F41" s="832">
        <v>103.8</v>
      </c>
    </row>
    <row r="42" spans="1:6" ht="14.45" customHeight="1" thickBot="1" x14ac:dyDescent="0.25">
      <c r="A42" s="759" t="s">
        <v>2426</v>
      </c>
      <c r="B42" s="750"/>
      <c r="C42" s="751">
        <v>0</v>
      </c>
      <c r="D42" s="750">
        <v>385.9</v>
      </c>
      <c r="E42" s="751">
        <v>1</v>
      </c>
      <c r="F42" s="752">
        <v>385.9</v>
      </c>
    </row>
    <row r="43" spans="1:6" ht="14.45" customHeight="1" thickBot="1" x14ac:dyDescent="0.25">
      <c r="A43" s="753" t="s">
        <v>3</v>
      </c>
      <c r="B43" s="754">
        <v>804527.49</v>
      </c>
      <c r="C43" s="755">
        <v>0.16874045515105468</v>
      </c>
      <c r="D43" s="754">
        <v>3963312.4999999991</v>
      </c>
      <c r="E43" s="755">
        <v>0.83125954484894504</v>
      </c>
      <c r="F43" s="756">
        <v>4767839.99</v>
      </c>
    </row>
    <row r="44" spans="1:6" ht="14.45" customHeight="1" thickBot="1" x14ac:dyDescent="0.25"/>
    <row r="45" spans="1:6" ht="14.45" customHeight="1" x14ac:dyDescent="0.2">
      <c r="A45" s="835" t="s">
        <v>1959</v>
      </c>
      <c r="B45" s="225">
        <v>284517.12000000017</v>
      </c>
      <c r="C45" s="812">
        <v>0.19941506285275687</v>
      </c>
      <c r="D45" s="225">
        <v>1142241.3000000003</v>
      </c>
      <c r="E45" s="812">
        <v>0.80058493714724321</v>
      </c>
      <c r="F45" s="830">
        <v>1426758.4200000004</v>
      </c>
    </row>
    <row r="46" spans="1:6" ht="14.45" customHeight="1" x14ac:dyDescent="0.2">
      <c r="A46" s="836" t="s">
        <v>3785</v>
      </c>
      <c r="B46" s="831">
        <v>226128.16000000006</v>
      </c>
      <c r="C46" s="827">
        <v>0.21359128496638824</v>
      </c>
      <c r="D46" s="831">
        <v>832567.47000000044</v>
      </c>
      <c r="E46" s="827">
        <v>0.78640871503361165</v>
      </c>
      <c r="F46" s="832">
        <v>1058695.6300000006</v>
      </c>
    </row>
    <row r="47" spans="1:6" ht="14.45" customHeight="1" x14ac:dyDescent="0.2">
      <c r="A47" s="836" t="s">
        <v>1952</v>
      </c>
      <c r="B47" s="831">
        <v>144511.28</v>
      </c>
      <c r="C47" s="827">
        <v>0.12545582051338594</v>
      </c>
      <c r="D47" s="831">
        <v>1007378.5199999998</v>
      </c>
      <c r="E47" s="827">
        <v>0.874544179486614</v>
      </c>
      <c r="F47" s="832">
        <v>1151889.7999999998</v>
      </c>
    </row>
    <row r="48" spans="1:6" ht="14.45" customHeight="1" x14ac:dyDescent="0.2">
      <c r="A48" s="836" t="s">
        <v>1953</v>
      </c>
      <c r="B48" s="831">
        <v>108238.62999999999</v>
      </c>
      <c r="C48" s="827">
        <v>0.16398991606818966</v>
      </c>
      <c r="D48" s="831">
        <v>551793.59999999963</v>
      </c>
      <c r="E48" s="827">
        <v>0.83601008393181031</v>
      </c>
      <c r="F48" s="832">
        <v>660032.22999999963</v>
      </c>
    </row>
    <row r="49" spans="1:6" ht="14.45" customHeight="1" x14ac:dyDescent="0.2">
      <c r="A49" s="836" t="s">
        <v>1957</v>
      </c>
      <c r="B49" s="831">
        <v>11824.69</v>
      </c>
      <c r="C49" s="827">
        <v>3.2428198589516052E-2</v>
      </c>
      <c r="D49" s="831">
        <v>352817.51999999955</v>
      </c>
      <c r="E49" s="827">
        <v>0.96757180141048393</v>
      </c>
      <c r="F49" s="832">
        <v>364642.20999999956</v>
      </c>
    </row>
    <row r="50" spans="1:6" ht="14.45" customHeight="1" x14ac:dyDescent="0.2">
      <c r="A50" s="836" t="s">
        <v>1968</v>
      </c>
      <c r="B50" s="831">
        <v>10403.64</v>
      </c>
      <c r="C50" s="827">
        <v>0.27019423804614029</v>
      </c>
      <c r="D50" s="831">
        <v>28100.660000000003</v>
      </c>
      <c r="E50" s="827">
        <v>0.72980576195385971</v>
      </c>
      <c r="F50" s="832">
        <v>38504.300000000003</v>
      </c>
    </row>
    <row r="51" spans="1:6" ht="14.45" customHeight="1" x14ac:dyDescent="0.2">
      <c r="A51" s="836" t="s">
        <v>3786</v>
      </c>
      <c r="B51" s="831">
        <v>4897.6500000000005</v>
      </c>
      <c r="C51" s="827">
        <v>1</v>
      </c>
      <c r="D51" s="831"/>
      <c r="E51" s="827">
        <v>0</v>
      </c>
      <c r="F51" s="832">
        <v>4897.6500000000005</v>
      </c>
    </row>
    <row r="52" spans="1:6" ht="14.45" customHeight="1" x14ac:dyDescent="0.2">
      <c r="A52" s="836" t="s">
        <v>1967</v>
      </c>
      <c r="B52" s="831">
        <v>4602.29</v>
      </c>
      <c r="C52" s="827">
        <v>1</v>
      </c>
      <c r="D52" s="831"/>
      <c r="E52" s="827">
        <v>0</v>
      </c>
      <c r="F52" s="832">
        <v>4602.29</v>
      </c>
    </row>
    <row r="53" spans="1:6" ht="14.45" customHeight="1" x14ac:dyDescent="0.2">
      <c r="A53" s="836" t="s">
        <v>3787</v>
      </c>
      <c r="B53" s="831">
        <v>1062.24</v>
      </c>
      <c r="C53" s="827">
        <v>1</v>
      </c>
      <c r="D53" s="831"/>
      <c r="E53" s="827">
        <v>0</v>
      </c>
      <c r="F53" s="832">
        <v>1062.24</v>
      </c>
    </row>
    <row r="54" spans="1:6" ht="14.45" customHeight="1" x14ac:dyDescent="0.2">
      <c r="A54" s="836" t="s">
        <v>3788</v>
      </c>
      <c r="B54" s="831">
        <v>847.5</v>
      </c>
      <c r="C54" s="827">
        <v>0.5</v>
      </c>
      <c r="D54" s="831">
        <v>847.5</v>
      </c>
      <c r="E54" s="827">
        <v>0.5</v>
      </c>
      <c r="F54" s="832">
        <v>1695</v>
      </c>
    </row>
    <row r="55" spans="1:6" ht="14.45" customHeight="1" x14ac:dyDescent="0.2">
      <c r="A55" s="836" t="s">
        <v>3789</v>
      </c>
      <c r="B55" s="831">
        <v>841.5</v>
      </c>
      <c r="C55" s="827">
        <v>1</v>
      </c>
      <c r="D55" s="831"/>
      <c r="E55" s="827">
        <v>0</v>
      </c>
      <c r="F55" s="832">
        <v>841.5</v>
      </c>
    </row>
    <row r="56" spans="1:6" ht="14.45" customHeight="1" x14ac:dyDescent="0.2">
      <c r="A56" s="836" t="s">
        <v>1973</v>
      </c>
      <c r="B56" s="831">
        <v>828.14</v>
      </c>
      <c r="C56" s="827">
        <v>0.15624958727271696</v>
      </c>
      <c r="D56" s="831">
        <v>4471.97</v>
      </c>
      <c r="E56" s="827">
        <v>0.84375041272728302</v>
      </c>
      <c r="F56" s="832">
        <v>5300.1100000000006</v>
      </c>
    </row>
    <row r="57" spans="1:6" ht="14.45" customHeight="1" x14ac:dyDescent="0.2">
      <c r="A57" s="836" t="s">
        <v>1979</v>
      </c>
      <c r="B57" s="831">
        <v>795.68000000000018</v>
      </c>
      <c r="C57" s="827">
        <v>0.72977410094376838</v>
      </c>
      <c r="D57" s="831">
        <v>294.63</v>
      </c>
      <c r="E57" s="827">
        <v>0.27022589905623168</v>
      </c>
      <c r="F57" s="832">
        <v>1090.3100000000002</v>
      </c>
    </row>
    <row r="58" spans="1:6" ht="14.45" customHeight="1" x14ac:dyDescent="0.2">
      <c r="A58" s="836" t="s">
        <v>1956</v>
      </c>
      <c r="B58" s="831">
        <v>659.34</v>
      </c>
      <c r="C58" s="827">
        <v>1</v>
      </c>
      <c r="D58" s="831"/>
      <c r="E58" s="827">
        <v>0</v>
      </c>
      <c r="F58" s="832">
        <v>659.34</v>
      </c>
    </row>
    <row r="59" spans="1:6" ht="14.45" customHeight="1" x14ac:dyDescent="0.2">
      <c r="A59" s="836" t="s">
        <v>3790</v>
      </c>
      <c r="B59" s="831">
        <v>602.4</v>
      </c>
      <c r="C59" s="827">
        <v>1</v>
      </c>
      <c r="D59" s="831"/>
      <c r="E59" s="827">
        <v>0</v>
      </c>
      <c r="F59" s="832">
        <v>602.4</v>
      </c>
    </row>
    <row r="60" spans="1:6" ht="14.45" customHeight="1" x14ac:dyDescent="0.2">
      <c r="A60" s="836" t="s">
        <v>1929</v>
      </c>
      <c r="B60" s="831">
        <v>595.42999999999995</v>
      </c>
      <c r="C60" s="827">
        <v>0.57943752432853246</v>
      </c>
      <c r="D60" s="831">
        <v>432.17</v>
      </c>
      <c r="E60" s="827">
        <v>0.42056247567146754</v>
      </c>
      <c r="F60" s="832">
        <v>1027.5999999999999</v>
      </c>
    </row>
    <row r="61" spans="1:6" ht="14.45" customHeight="1" x14ac:dyDescent="0.2">
      <c r="A61" s="836" t="s">
        <v>3791</v>
      </c>
      <c r="B61" s="831">
        <v>546.48</v>
      </c>
      <c r="C61" s="827">
        <v>1</v>
      </c>
      <c r="D61" s="831"/>
      <c r="E61" s="827">
        <v>0</v>
      </c>
      <c r="F61" s="832">
        <v>546.48</v>
      </c>
    </row>
    <row r="62" spans="1:6" ht="14.45" customHeight="1" x14ac:dyDescent="0.2">
      <c r="A62" s="836" t="s">
        <v>3792</v>
      </c>
      <c r="B62" s="831">
        <v>495.69</v>
      </c>
      <c r="C62" s="827">
        <v>1</v>
      </c>
      <c r="D62" s="831"/>
      <c r="E62" s="827">
        <v>0</v>
      </c>
      <c r="F62" s="832">
        <v>495.69</v>
      </c>
    </row>
    <row r="63" spans="1:6" ht="14.45" customHeight="1" x14ac:dyDescent="0.2">
      <c r="A63" s="836" t="s">
        <v>1962</v>
      </c>
      <c r="B63" s="831">
        <v>444.68</v>
      </c>
      <c r="C63" s="827">
        <v>0.48101074128960386</v>
      </c>
      <c r="D63" s="831">
        <v>479.78999999999985</v>
      </c>
      <c r="E63" s="827">
        <v>0.51898925871039614</v>
      </c>
      <c r="F63" s="832">
        <v>924.4699999999998</v>
      </c>
    </row>
    <row r="64" spans="1:6" ht="14.45" customHeight="1" x14ac:dyDescent="0.2">
      <c r="A64" s="836" t="s">
        <v>1915</v>
      </c>
      <c r="B64" s="831">
        <v>344.03</v>
      </c>
      <c r="C64" s="827">
        <v>0.7577920218507016</v>
      </c>
      <c r="D64" s="831">
        <v>109.96</v>
      </c>
      <c r="E64" s="827">
        <v>0.24220797814929845</v>
      </c>
      <c r="F64" s="832">
        <v>453.98999999999995</v>
      </c>
    </row>
    <row r="65" spans="1:6" ht="14.45" customHeight="1" x14ac:dyDescent="0.2">
      <c r="A65" s="836" t="s">
        <v>3793</v>
      </c>
      <c r="B65" s="831">
        <v>301.95</v>
      </c>
      <c r="C65" s="827">
        <v>1</v>
      </c>
      <c r="D65" s="831"/>
      <c r="E65" s="827">
        <v>0</v>
      </c>
      <c r="F65" s="832">
        <v>301.95</v>
      </c>
    </row>
    <row r="66" spans="1:6" ht="14.45" customHeight="1" x14ac:dyDescent="0.2">
      <c r="A66" s="836" t="s">
        <v>3794</v>
      </c>
      <c r="B66" s="831">
        <v>293.86</v>
      </c>
      <c r="C66" s="827">
        <v>0.45453982985305491</v>
      </c>
      <c r="D66" s="831">
        <v>352.64</v>
      </c>
      <c r="E66" s="827">
        <v>0.54546017014694503</v>
      </c>
      <c r="F66" s="832">
        <v>646.5</v>
      </c>
    </row>
    <row r="67" spans="1:6" ht="14.45" customHeight="1" x14ac:dyDescent="0.2">
      <c r="A67" s="836" t="s">
        <v>3795</v>
      </c>
      <c r="B67" s="831">
        <v>193.6</v>
      </c>
      <c r="C67" s="827">
        <v>1</v>
      </c>
      <c r="D67" s="831"/>
      <c r="E67" s="827">
        <v>0</v>
      </c>
      <c r="F67" s="832">
        <v>193.6</v>
      </c>
    </row>
    <row r="68" spans="1:6" ht="14.45" customHeight="1" x14ac:dyDescent="0.2">
      <c r="A68" s="836" t="s">
        <v>3796</v>
      </c>
      <c r="B68" s="831">
        <v>155.69999999999999</v>
      </c>
      <c r="C68" s="827">
        <v>0.6</v>
      </c>
      <c r="D68" s="831">
        <v>103.8</v>
      </c>
      <c r="E68" s="827">
        <v>0.39999999999999997</v>
      </c>
      <c r="F68" s="832">
        <v>259.5</v>
      </c>
    </row>
    <row r="69" spans="1:6" ht="14.45" customHeight="1" x14ac:dyDescent="0.2">
      <c r="A69" s="836" t="s">
        <v>1976</v>
      </c>
      <c r="B69" s="831">
        <v>154.36000000000001</v>
      </c>
      <c r="C69" s="827">
        <v>4.3478260869565209E-2</v>
      </c>
      <c r="D69" s="831">
        <v>3395.920000000001</v>
      </c>
      <c r="E69" s="827">
        <v>0.95652173913043481</v>
      </c>
      <c r="F69" s="832">
        <v>3550.2800000000011</v>
      </c>
    </row>
    <row r="70" spans="1:6" ht="14.45" customHeight="1" x14ac:dyDescent="0.2">
      <c r="A70" s="836" t="s">
        <v>1948</v>
      </c>
      <c r="B70" s="831">
        <v>121.75</v>
      </c>
      <c r="C70" s="827">
        <v>1</v>
      </c>
      <c r="D70" s="831"/>
      <c r="E70" s="827">
        <v>0</v>
      </c>
      <c r="F70" s="832">
        <v>121.75</v>
      </c>
    </row>
    <row r="71" spans="1:6" ht="14.45" customHeight="1" x14ac:dyDescent="0.2">
      <c r="A71" s="836" t="s">
        <v>1935</v>
      </c>
      <c r="B71" s="831">
        <v>119.7</v>
      </c>
      <c r="C71" s="827">
        <v>3.7037037037037035E-2</v>
      </c>
      <c r="D71" s="831">
        <v>3112.2000000000007</v>
      </c>
      <c r="E71" s="827">
        <v>0.96296296296296302</v>
      </c>
      <c r="F71" s="832">
        <v>3231.9000000000005</v>
      </c>
    </row>
    <row r="72" spans="1:6" ht="14.45" customHeight="1" x14ac:dyDescent="0.2">
      <c r="A72" s="836" t="s">
        <v>3797</v>
      </c>
      <c r="B72" s="831"/>
      <c r="C72" s="827">
        <v>0</v>
      </c>
      <c r="D72" s="831">
        <v>705.28</v>
      </c>
      <c r="E72" s="827">
        <v>1</v>
      </c>
      <c r="F72" s="832">
        <v>705.28</v>
      </c>
    </row>
    <row r="73" spans="1:6" ht="14.45" customHeight="1" x14ac:dyDescent="0.2">
      <c r="A73" s="836" t="s">
        <v>1970</v>
      </c>
      <c r="B73" s="831"/>
      <c r="C73" s="827">
        <v>0</v>
      </c>
      <c r="D73" s="831">
        <v>522.75</v>
      </c>
      <c r="E73" s="827">
        <v>1</v>
      </c>
      <c r="F73" s="832">
        <v>522.75</v>
      </c>
    </row>
    <row r="74" spans="1:6" ht="14.45" customHeight="1" x14ac:dyDescent="0.2">
      <c r="A74" s="836" t="s">
        <v>3798</v>
      </c>
      <c r="B74" s="831"/>
      <c r="C74" s="827">
        <v>0</v>
      </c>
      <c r="D74" s="831">
        <v>1374</v>
      </c>
      <c r="E74" s="827">
        <v>1</v>
      </c>
      <c r="F74" s="832">
        <v>1374</v>
      </c>
    </row>
    <row r="75" spans="1:6" ht="14.45" customHeight="1" x14ac:dyDescent="0.2">
      <c r="A75" s="836" t="s">
        <v>1954</v>
      </c>
      <c r="B75" s="831"/>
      <c r="C75" s="827">
        <v>0</v>
      </c>
      <c r="D75" s="831">
        <v>368.94</v>
      </c>
      <c r="E75" s="827">
        <v>1</v>
      </c>
      <c r="F75" s="832">
        <v>368.94</v>
      </c>
    </row>
    <row r="76" spans="1:6" ht="14.45" customHeight="1" x14ac:dyDescent="0.2">
      <c r="A76" s="836" t="s">
        <v>1912</v>
      </c>
      <c r="B76" s="831"/>
      <c r="C76" s="827">
        <v>0</v>
      </c>
      <c r="D76" s="831">
        <v>480.09000000000003</v>
      </c>
      <c r="E76" s="827">
        <v>1</v>
      </c>
      <c r="F76" s="832">
        <v>480.09000000000003</v>
      </c>
    </row>
    <row r="77" spans="1:6" ht="14.45" customHeight="1" x14ac:dyDescent="0.2">
      <c r="A77" s="836" t="s">
        <v>1918</v>
      </c>
      <c r="B77" s="831"/>
      <c r="C77" s="827">
        <v>0</v>
      </c>
      <c r="D77" s="831">
        <v>373.09</v>
      </c>
      <c r="E77" s="827">
        <v>1</v>
      </c>
      <c r="F77" s="832">
        <v>373.09</v>
      </c>
    </row>
    <row r="78" spans="1:6" ht="14.45" customHeight="1" x14ac:dyDescent="0.2">
      <c r="A78" s="836" t="s">
        <v>3799</v>
      </c>
      <c r="B78" s="831"/>
      <c r="C78" s="827">
        <v>0</v>
      </c>
      <c r="D78" s="831">
        <v>787.92</v>
      </c>
      <c r="E78" s="827">
        <v>1</v>
      </c>
      <c r="F78" s="832">
        <v>787.92</v>
      </c>
    </row>
    <row r="79" spans="1:6" ht="14.45" customHeight="1" x14ac:dyDescent="0.2">
      <c r="A79" s="836" t="s">
        <v>1906</v>
      </c>
      <c r="B79" s="831"/>
      <c r="C79" s="827">
        <v>0</v>
      </c>
      <c r="D79" s="831">
        <v>1267.3500000000006</v>
      </c>
      <c r="E79" s="827">
        <v>1</v>
      </c>
      <c r="F79" s="832">
        <v>1267.3500000000006</v>
      </c>
    </row>
    <row r="80" spans="1:6" ht="14.45" customHeight="1" x14ac:dyDescent="0.2">
      <c r="A80" s="836" t="s">
        <v>3800</v>
      </c>
      <c r="B80" s="831"/>
      <c r="C80" s="827">
        <v>0</v>
      </c>
      <c r="D80" s="831">
        <v>290.3</v>
      </c>
      <c r="E80" s="827">
        <v>1</v>
      </c>
      <c r="F80" s="832">
        <v>290.3</v>
      </c>
    </row>
    <row r="81" spans="1:6" ht="14.45" customHeight="1" x14ac:dyDescent="0.2">
      <c r="A81" s="836" t="s">
        <v>1916</v>
      </c>
      <c r="B81" s="831"/>
      <c r="C81" s="827">
        <v>0</v>
      </c>
      <c r="D81" s="831">
        <v>458.76</v>
      </c>
      <c r="E81" s="827">
        <v>1</v>
      </c>
      <c r="F81" s="832">
        <v>458.76</v>
      </c>
    </row>
    <row r="82" spans="1:6" ht="14.45" customHeight="1" x14ac:dyDescent="0.2">
      <c r="A82" s="836" t="s">
        <v>3801</v>
      </c>
      <c r="B82" s="831"/>
      <c r="C82" s="827">
        <v>0</v>
      </c>
      <c r="D82" s="831">
        <v>134.72999999999999</v>
      </c>
      <c r="E82" s="827">
        <v>1</v>
      </c>
      <c r="F82" s="832">
        <v>134.72999999999999</v>
      </c>
    </row>
    <row r="83" spans="1:6" ht="14.45" customHeight="1" x14ac:dyDescent="0.2">
      <c r="A83" s="836" t="s">
        <v>1917</v>
      </c>
      <c r="B83" s="831">
        <v>0</v>
      </c>
      <c r="C83" s="827">
        <v>0</v>
      </c>
      <c r="D83" s="831">
        <v>17.559999999999999</v>
      </c>
      <c r="E83" s="827">
        <v>1</v>
      </c>
      <c r="F83" s="832">
        <v>17.559999999999999</v>
      </c>
    </row>
    <row r="84" spans="1:6" ht="14.45" customHeight="1" x14ac:dyDescent="0.2">
      <c r="A84" s="836" t="s">
        <v>1920</v>
      </c>
      <c r="B84" s="831"/>
      <c r="C84" s="827">
        <v>0</v>
      </c>
      <c r="D84" s="831">
        <v>241.27</v>
      </c>
      <c r="E84" s="827">
        <v>1</v>
      </c>
      <c r="F84" s="832">
        <v>241.27</v>
      </c>
    </row>
    <row r="85" spans="1:6" ht="14.45" customHeight="1" x14ac:dyDescent="0.2">
      <c r="A85" s="836" t="s">
        <v>3802</v>
      </c>
      <c r="B85" s="831"/>
      <c r="C85" s="827">
        <v>0</v>
      </c>
      <c r="D85" s="831">
        <v>120.15</v>
      </c>
      <c r="E85" s="827">
        <v>1</v>
      </c>
      <c r="F85" s="832">
        <v>120.15</v>
      </c>
    </row>
    <row r="86" spans="1:6" ht="14.45" customHeight="1" x14ac:dyDescent="0.2">
      <c r="A86" s="836" t="s">
        <v>3803</v>
      </c>
      <c r="B86" s="831"/>
      <c r="C86" s="827">
        <v>0</v>
      </c>
      <c r="D86" s="831">
        <v>300.31</v>
      </c>
      <c r="E86" s="827">
        <v>1</v>
      </c>
      <c r="F86" s="832">
        <v>300.31</v>
      </c>
    </row>
    <row r="87" spans="1:6" ht="14.45" customHeight="1" x14ac:dyDescent="0.2">
      <c r="A87" s="836" t="s">
        <v>1972</v>
      </c>
      <c r="B87" s="831"/>
      <c r="C87" s="827">
        <v>0</v>
      </c>
      <c r="D87" s="831">
        <v>1645.6599999999999</v>
      </c>
      <c r="E87" s="827">
        <v>1</v>
      </c>
      <c r="F87" s="832">
        <v>1645.6599999999999</v>
      </c>
    </row>
    <row r="88" spans="1:6" ht="14.45" customHeight="1" x14ac:dyDescent="0.2">
      <c r="A88" s="836" t="s">
        <v>1942</v>
      </c>
      <c r="B88" s="831"/>
      <c r="C88" s="827">
        <v>0</v>
      </c>
      <c r="D88" s="831">
        <v>4214.33</v>
      </c>
      <c r="E88" s="827">
        <v>1</v>
      </c>
      <c r="F88" s="832">
        <v>4214.33</v>
      </c>
    </row>
    <row r="89" spans="1:6" ht="14.45" customHeight="1" x14ac:dyDescent="0.2">
      <c r="A89" s="836" t="s">
        <v>3804</v>
      </c>
      <c r="B89" s="831"/>
      <c r="C89" s="827">
        <v>0</v>
      </c>
      <c r="D89" s="831">
        <v>127.64</v>
      </c>
      <c r="E89" s="827">
        <v>1</v>
      </c>
      <c r="F89" s="832">
        <v>127.64</v>
      </c>
    </row>
    <row r="90" spans="1:6" ht="14.45" customHeight="1" x14ac:dyDescent="0.2">
      <c r="A90" s="836" t="s">
        <v>1966</v>
      </c>
      <c r="B90" s="831"/>
      <c r="C90" s="827">
        <v>0</v>
      </c>
      <c r="D90" s="831">
        <v>368.88</v>
      </c>
      <c r="E90" s="827">
        <v>1</v>
      </c>
      <c r="F90" s="832">
        <v>368.88</v>
      </c>
    </row>
    <row r="91" spans="1:6" ht="14.45" customHeight="1" x14ac:dyDescent="0.2">
      <c r="A91" s="836" t="s">
        <v>3805</v>
      </c>
      <c r="B91" s="831"/>
      <c r="C91" s="827">
        <v>0</v>
      </c>
      <c r="D91" s="831">
        <v>5315.5199999999995</v>
      </c>
      <c r="E91" s="827">
        <v>1</v>
      </c>
      <c r="F91" s="832">
        <v>5315.5199999999995</v>
      </c>
    </row>
    <row r="92" spans="1:6" ht="14.45" customHeight="1" x14ac:dyDescent="0.2">
      <c r="A92" s="836" t="s">
        <v>1907</v>
      </c>
      <c r="B92" s="831"/>
      <c r="C92" s="827">
        <v>0</v>
      </c>
      <c r="D92" s="831">
        <v>485.57000000000005</v>
      </c>
      <c r="E92" s="827">
        <v>1</v>
      </c>
      <c r="F92" s="832">
        <v>485.57000000000005</v>
      </c>
    </row>
    <row r="93" spans="1:6" ht="14.45" customHeight="1" x14ac:dyDescent="0.2">
      <c r="A93" s="836" t="s">
        <v>1946</v>
      </c>
      <c r="B93" s="831"/>
      <c r="C93" s="827">
        <v>0</v>
      </c>
      <c r="D93" s="831">
        <v>9232.8799999999992</v>
      </c>
      <c r="E93" s="827">
        <v>1</v>
      </c>
      <c r="F93" s="832">
        <v>9232.8799999999992</v>
      </c>
    </row>
    <row r="94" spans="1:6" ht="14.45" customHeight="1" x14ac:dyDescent="0.2">
      <c r="A94" s="836" t="s">
        <v>3806</v>
      </c>
      <c r="B94" s="831"/>
      <c r="C94" s="827">
        <v>0</v>
      </c>
      <c r="D94" s="831">
        <v>1288.48</v>
      </c>
      <c r="E94" s="827">
        <v>1</v>
      </c>
      <c r="F94" s="832">
        <v>1288.48</v>
      </c>
    </row>
    <row r="95" spans="1:6" ht="14.45" customHeight="1" x14ac:dyDescent="0.2">
      <c r="A95" s="836" t="s">
        <v>3807</v>
      </c>
      <c r="B95" s="831">
        <v>0</v>
      </c>
      <c r="C95" s="827"/>
      <c r="D95" s="831"/>
      <c r="E95" s="827"/>
      <c r="F95" s="832">
        <v>0</v>
      </c>
    </row>
    <row r="96" spans="1:6" ht="14.45" customHeight="1" x14ac:dyDescent="0.2">
      <c r="A96" s="836" t="s">
        <v>1964</v>
      </c>
      <c r="B96" s="831">
        <v>0</v>
      </c>
      <c r="C96" s="827"/>
      <c r="D96" s="831">
        <v>0</v>
      </c>
      <c r="E96" s="827"/>
      <c r="F96" s="832">
        <v>0</v>
      </c>
    </row>
    <row r="97" spans="1:6" ht="14.45" customHeight="1" x14ac:dyDescent="0.2">
      <c r="A97" s="836" t="s">
        <v>3808</v>
      </c>
      <c r="B97" s="831"/>
      <c r="C97" s="827">
        <v>0</v>
      </c>
      <c r="D97" s="831">
        <v>90.71</v>
      </c>
      <c r="E97" s="827">
        <v>1</v>
      </c>
      <c r="F97" s="832">
        <v>90.71</v>
      </c>
    </row>
    <row r="98" spans="1:6" ht="14.45" customHeight="1" x14ac:dyDescent="0.2">
      <c r="A98" s="836" t="s">
        <v>3809</v>
      </c>
      <c r="B98" s="831"/>
      <c r="C98" s="827">
        <v>0</v>
      </c>
      <c r="D98" s="831">
        <v>2177.9700000000003</v>
      </c>
      <c r="E98" s="827">
        <v>1</v>
      </c>
      <c r="F98" s="832">
        <v>2177.9700000000003</v>
      </c>
    </row>
    <row r="99" spans="1:6" ht="14.45" customHeight="1" x14ac:dyDescent="0.2">
      <c r="A99" s="836" t="s">
        <v>1924</v>
      </c>
      <c r="B99" s="831"/>
      <c r="C99" s="827">
        <v>0</v>
      </c>
      <c r="D99" s="831">
        <v>1542.75</v>
      </c>
      <c r="E99" s="827">
        <v>1</v>
      </c>
      <c r="F99" s="832">
        <v>1542.75</v>
      </c>
    </row>
    <row r="100" spans="1:6" ht="14.45" customHeight="1" thickBot="1" x14ac:dyDescent="0.25">
      <c r="A100" s="759" t="s">
        <v>3810</v>
      </c>
      <c r="B100" s="750"/>
      <c r="C100" s="751">
        <v>0</v>
      </c>
      <c r="D100" s="750">
        <v>879.96</v>
      </c>
      <c r="E100" s="751">
        <v>1</v>
      </c>
      <c r="F100" s="752">
        <v>879.96</v>
      </c>
    </row>
    <row r="101" spans="1:6" ht="14.45" customHeight="1" thickBot="1" x14ac:dyDescent="0.25">
      <c r="A101" s="753" t="s">
        <v>3</v>
      </c>
      <c r="B101" s="754">
        <v>804527.49000000034</v>
      </c>
      <c r="C101" s="755">
        <v>0.16874045515105474</v>
      </c>
      <c r="D101" s="754">
        <v>3963312.4999999995</v>
      </c>
      <c r="E101" s="755">
        <v>0.83125954484894515</v>
      </c>
      <c r="F101" s="756">
        <v>4767839.99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{9D50D528-65DD-4A79-80C8-F704A99AE369}</x14:id>
        </ext>
      </extLst>
    </cfRule>
  </conditionalFormatting>
  <conditionalFormatting sqref="F45:F10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{941BFDDA-9C7A-4FAA-9E97-7A96795C4D2C}</x14:id>
        </ext>
      </extLst>
    </cfRule>
  </conditionalFormatting>
  <hyperlinks>
    <hyperlink ref="A2" location="Obsah!A1" display="Zpět na Obsah  KL 01  1.-4.měsíc" xr:uid="{52766F92-5355-4CC9-BE11-1B52B2839C4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D50D528-65DD-4A79-80C8-F704A99AE36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941BFDDA-9C7A-4FAA-9E97-7A96795C4D2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F45:F100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65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3837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1193</v>
      </c>
      <c r="G3" s="47">
        <f>SUBTOTAL(9,G6:G1048576)</f>
        <v>804527.48999999953</v>
      </c>
      <c r="H3" s="48">
        <f>IF(M3=0,0,G3/M3)</f>
        <v>0.16874045515105468</v>
      </c>
      <c r="I3" s="47">
        <f>SUBTOTAL(9,I6:I1048576)</f>
        <v>5001</v>
      </c>
      <c r="J3" s="47">
        <f>SUBTOTAL(9,J6:J1048576)</f>
        <v>3963312.4999999963</v>
      </c>
      <c r="K3" s="48">
        <f>IF(M3=0,0,J3/M3)</f>
        <v>0.83125954484894493</v>
      </c>
      <c r="L3" s="47">
        <f>SUBTOTAL(9,L6:L1048576)</f>
        <v>6194</v>
      </c>
      <c r="M3" s="49">
        <f>SUBTOTAL(9,M6:M1048576)</f>
        <v>4767839.9899999974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2419</v>
      </c>
      <c r="B6" s="807" t="s">
        <v>2006</v>
      </c>
      <c r="C6" s="807" t="s">
        <v>2012</v>
      </c>
      <c r="D6" s="807" t="s">
        <v>2008</v>
      </c>
      <c r="E6" s="807" t="s">
        <v>2013</v>
      </c>
      <c r="F6" s="225"/>
      <c r="G6" s="225"/>
      <c r="H6" s="812">
        <v>0</v>
      </c>
      <c r="I6" s="225">
        <v>3</v>
      </c>
      <c r="J6" s="225">
        <v>308.79000000000002</v>
      </c>
      <c r="K6" s="812">
        <v>1</v>
      </c>
      <c r="L6" s="225">
        <v>3</v>
      </c>
      <c r="M6" s="830">
        <v>308.79000000000002</v>
      </c>
    </row>
    <row r="7" spans="1:13" ht="14.45" customHeight="1" x14ac:dyDescent="0.2">
      <c r="A7" s="821" t="s">
        <v>2419</v>
      </c>
      <c r="B7" s="822" t="s">
        <v>2272</v>
      </c>
      <c r="C7" s="822" t="s">
        <v>3113</v>
      </c>
      <c r="D7" s="822" t="s">
        <v>3114</v>
      </c>
      <c r="E7" s="822" t="s">
        <v>3115</v>
      </c>
      <c r="F7" s="831"/>
      <c r="G7" s="831"/>
      <c r="H7" s="827">
        <v>0</v>
      </c>
      <c r="I7" s="831">
        <v>6</v>
      </c>
      <c r="J7" s="831">
        <v>255.03000000000003</v>
      </c>
      <c r="K7" s="827">
        <v>1</v>
      </c>
      <c r="L7" s="831">
        <v>6</v>
      </c>
      <c r="M7" s="832">
        <v>255.03000000000003</v>
      </c>
    </row>
    <row r="8" spans="1:13" ht="14.45" customHeight="1" x14ac:dyDescent="0.2">
      <c r="A8" s="821" t="s">
        <v>2419</v>
      </c>
      <c r="B8" s="822" t="s">
        <v>2052</v>
      </c>
      <c r="C8" s="822" t="s">
        <v>3121</v>
      </c>
      <c r="D8" s="822" t="s">
        <v>3122</v>
      </c>
      <c r="E8" s="822" t="s">
        <v>3123</v>
      </c>
      <c r="F8" s="831"/>
      <c r="G8" s="831"/>
      <c r="H8" s="827">
        <v>0</v>
      </c>
      <c r="I8" s="831">
        <v>4</v>
      </c>
      <c r="J8" s="831">
        <v>109.96</v>
      </c>
      <c r="K8" s="827">
        <v>1</v>
      </c>
      <c r="L8" s="831">
        <v>4</v>
      </c>
      <c r="M8" s="832">
        <v>109.96</v>
      </c>
    </row>
    <row r="9" spans="1:13" ht="14.45" customHeight="1" x14ac:dyDescent="0.2">
      <c r="A9" s="821" t="s">
        <v>2419</v>
      </c>
      <c r="B9" s="822" t="s">
        <v>2128</v>
      </c>
      <c r="C9" s="822" t="s">
        <v>2463</v>
      </c>
      <c r="D9" s="822" t="s">
        <v>2130</v>
      </c>
      <c r="E9" s="822" t="s">
        <v>2464</v>
      </c>
      <c r="F9" s="831"/>
      <c r="G9" s="831"/>
      <c r="H9" s="827">
        <v>0</v>
      </c>
      <c r="I9" s="831">
        <v>2</v>
      </c>
      <c r="J9" s="831">
        <v>239.4</v>
      </c>
      <c r="K9" s="827">
        <v>1</v>
      </c>
      <c r="L9" s="831">
        <v>2</v>
      </c>
      <c r="M9" s="832">
        <v>239.4</v>
      </c>
    </row>
    <row r="10" spans="1:13" ht="14.45" customHeight="1" x14ac:dyDescent="0.2">
      <c r="A10" s="821" t="s">
        <v>2419</v>
      </c>
      <c r="B10" s="822" t="s">
        <v>2308</v>
      </c>
      <c r="C10" s="822" t="s">
        <v>2309</v>
      </c>
      <c r="D10" s="822" t="s">
        <v>2310</v>
      </c>
      <c r="E10" s="822" t="s">
        <v>2311</v>
      </c>
      <c r="F10" s="831"/>
      <c r="G10" s="831"/>
      <c r="H10" s="827">
        <v>0</v>
      </c>
      <c r="I10" s="831">
        <v>3</v>
      </c>
      <c r="J10" s="831">
        <v>211.44</v>
      </c>
      <c r="K10" s="827">
        <v>1</v>
      </c>
      <c r="L10" s="831">
        <v>3</v>
      </c>
      <c r="M10" s="832">
        <v>211.44</v>
      </c>
    </row>
    <row r="11" spans="1:13" ht="14.45" customHeight="1" x14ac:dyDescent="0.2">
      <c r="A11" s="821" t="s">
        <v>2419</v>
      </c>
      <c r="B11" s="822" t="s">
        <v>2308</v>
      </c>
      <c r="C11" s="822" t="s">
        <v>2605</v>
      </c>
      <c r="D11" s="822" t="s">
        <v>2310</v>
      </c>
      <c r="E11" s="822" t="s">
        <v>2606</v>
      </c>
      <c r="F11" s="831"/>
      <c r="G11" s="831"/>
      <c r="H11" s="827">
        <v>0</v>
      </c>
      <c r="I11" s="831">
        <v>4</v>
      </c>
      <c r="J11" s="831">
        <v>563.84</v>
      </c>
      <c r="K11" s="827">
        <v>1</v>
      </c>
      <c r="L11" s="831">
        <v>4</v>
      </c>
      <c r="M11" s="832">
        <v>563.84</v>
      </c>
    </row>
    <row r="12" spans="1:13" ht="14.45" customHeight="1" x14ac:dyDescent="0.2">
      <c r="A12" s="821" t="s">
        <v>2419</v>
      </c>
      <c r="B12" s="822" t="s">
        <v>3811</v>
      </c>
      <c r="C12" s="822" t="s">
        <v>3138</v>
      </c>
      <c r="D12" s="822" t="s">
        <v>3139</v>
      </c>
      <c r="E12" s="822" t="s">
        <v>3140</v>
      </c>
      <c r="F12" s="831">
        <v>3</v>
      </c>
      <c r="G12" s="831">
        <v>6116.79</v>
      </c>
      <c r="H12" s="827">
        <v>1</v>
      </c>
      <c r="I12" s="831"/>
      <c r="J12" s="831"/>
      <c r="K12" s="827">
        <v>0</v>
      </c>
      <c r="L12" s="831">
        <v>3</v>
      </c>
      <c r="M12" s="832">
        <v>6116.79</v>
      </c>
    </row>
    <row r="13" spans="1:13" ht="14.45" customHeight="1" x14ac:dyDescent="0.2">
      <c r="A13" s="821" t="s">
        <v>2419</v>
      </c>
      <c r="B13" s="822" t="s">
        <v>3811</v>
      </c>
      <c r="C13" s="822" t="s">
        <v>3141</v>
      </c>
      <c r="D13" s="822" t="s">
        <v>3139</v>
      </c>
      <c r="E13" s="822" t="s">
        <v>3142</v>
      </c>
      <c r="F13" s="831">
        <v>6</v>
      </c>
      <c r="G13" s="831">
        <v>3315.84</v>
      </c>
      <c r="H13" s="827">
        <v>1</v>
      </c>
      <c r="I13" s="831"/>
      <c r="J13" s="831"/>
      <c r="K13" s="827">
        <v>0</v>
      </c>
      <c r="L13" s="831">
        <v>6</v>
      </c>
      <c r="M13" s="832">
        <v>3315.84</v>
      </c>
    </row>
    <row r="14" spans="1:13" ht="14.45" customHeight="1" x14ac:dyDescent="0.2">
      <c r="A14" s="821" t="s">
        <v>2419</v>
      </c>
      <c r="B14" s="822" t="s">
        <v>3811</v>
      </c>
      <c r="C14" s="822" t="s">
        <v>3143</v>
      </c>
      <c r="D14" s="822" t="s">
        <v>3139</v>
      </c>
      <c r="E14" s="822" t="s">
        <v>3144</v>
      </c>
      <c r="F14" s="831">
        <v>1</v>
      </c>
      <c r="G14" s="831">
        <v>355.79</v>
      </c>
      <c r="H14" s="827">
        <v>1</v>
      </c>
      <c r="I14" s="831"/>
      <c r="J14" s="831"/>
      <c r="K14" s="827">
        <v>0</v>
      </c>
      <c r="L14" s="831">
        <v>1</v>
      </c>
      <c r="M14" s="832">
        <v>355.79</v>
      </c>
    </row>
    <row r="15" spans="1:13" ht="14.45" customHeight="1" x14ac:dyDescent="0.2">
      <c r="A15" s="821" t="s">
        <v>2419</v>
      </c>
      <c r="B15" s="822" t="s">
        <v>3811</v>
      </c>
      <c r="C15" s="822" t="s">
        <v>3145</v>
      </c>
      <c r="D15" s="822" t="s">
        <v>3139</v>
      </c>
      <c r="E15" s="822" t="s">
        <v>3146</v>
      </c>
      <c r="F15" s="831">
        <v>11</v>
      </c>
      <c r="G15" s="831">
        <v>11214.060000000001</v>
      </c>
      <c r="H15" s="827">
        <v>1</v>
      </c>
      <c r="I15" s="831"/>
      <c r="J15" s="831"/>
      <c r="K15" s="827">
        <v>0</v>
      </c>
      <c r="L15" s="831">
        <v>11</v>
      </c>
      <c r="M15" s="832">
        <v>11214.060000000001</v>
      </c>
    </row>
    <row r="16" spans="1:13" ht="14.45" customHeight="1" x14ac:dyDescent="0.2">
      <c r="A16" s="821" t="s">
        <v>2419</v>
      </c>
      <c r="B16" s="822" t="s">
        <v>3811</v>
      </c>
      <c r="C16" s="822" t="s">
        <v>3147</v>
      </c>
      <c r="D16" s="822" t="s">
        <v>3148</v>
      </c>
      <c r="E16" s="822" t="s">
        <v>3140</v>
      </c>
      <c r="F16" s="831"/>
      <c r="G16" s="831"/>
      <c r="H16" s="827">
        <v>0</v>
      </c>
      <c r="I16" s="831">
        <v>9</v>
      </c>
      <c r="J16" s="831">
        <v>18350.37</v>
      </c>
      <c r="K16" s="827">
        <v>1</v>
      </c>
      <c r="L16" s="831">
        <v>9</v>
      </c>
      <c r="M16" s="832">
        <v>18350.37</v>
      </c>
    </row>
    <row r="17" spans="1:13" ht="14.45" customHeight="1" x14ac:dyDescent="0.2">
      <c r="A17" s="821" t="s">
        <v>2419</v>
      </c>
      <c r="B17" s="822" t="s">
        <v>3811</v>
      </c>
      <c r="C17" s="822" t="s">
        <v>3149</v>
      </c>
      <c r="D17" s="822" t="s">
        <v>3148</v>
      </c>
      <c r="E17" s="822" t="s">
        <v>3144</v>
      </c>
      <c r="F17" s="831"/>
      <c r="G17" s="831"/>
      <c r="H17" s="827">
        <v>0</v>
      </c>
      <c r="I17" s="831">
        <v>21</v>
      </c>
      <c r="J17" s="831">
        <v>7471.59</v>
      </c>
      <c r="K17" s="827">
        <v>1</v>
      </c>
      <c r="L17" s="831">
        <v>21</v>
      </c>
      <c r="M17" s="832">
        <v>7471.59</v>
      </c>
    </row>
    <row r="18" spans="1:13" ht="14.45" customHeight="1" x14ac:dyDescent="0.2">
      <c r="A18" s="821" t="s">
        <v>2419</v>
      </c>
      <c r="B18" s="822" t="s">
        <v>3811</v>
      </c>
      <c r="C18" s="822" t="s">
        <v>3150</v>
      </c>
      <c r="D18" s="822" t="s">
        <v>3148</v>
      </c>
      <c r="E18" s="822" t="s">
        <v>3142</v>
      </c>
      <c r="F18" s="831"/>
      <c r="G18" s="831"/>
      <c r="H18" s="827">
        <v>0</v>
      </c>
      <c r="I18" s="831">
        <v>29</v>
      </c>
      <c r="J18" s="831">
        <v>16026.560000000001</v>
      </c>
      <c r="K18" s="827">
        <v>1</v>
      </c>
      <c r="L18" s="831">
        <v>29</v>
      </c>
      <c r="M18" s="832">
        <v>16026.560000000001</v>
      </c>
    </row>
    <row r="19" spans="1:13" ht="14.45" customHeight="1" x14ac:dyDescent="0.2">
      <c r="A19" s="821" t="s">
        <v>2419</v>
      </c>
      <c r="B19" s="822" t="s">
        <v>3811</v>
      </c>
      <c r="C19" s="822" t="s">
        <v>3151</v>
      </c>
      <c r="D19" s="822" t="s">
        <v>3148</v>
      </c>
      <c r="E19" s="822" t="s">
        <v>3146</v>
      </c>
      <c r="F19" s="831"/>
      <c r="G19" s="831"/>
      <c r="H19" s="827">
        <v>0</v>
      </c>
      <c r="I19" s="831">
        <v>19</v>
      </c>
      <c r="J19" s="831">
        <v>19369.740000000002</v>
      </c>
      <c r="K19" s="827">
        <v>1</v>
      </c>
      <c r="L19" s="831">
        <v>19</v>
      </c>
      <c r="M19" s="832">
        <v>19369.740000000002</v>
      </c>
    </row>
    <row r="20" spans="1:13" ht="14.45" customHeight="1" x14ac:dyDescent="0.2">
      <c r="A20" s="821" t="s">
        <v>2419</v>
      </c>
      <c r="B20" s="822" t="s">
        <v>3811</v>
      </c>
      <c r="C20" s="822" t="s">
        <v>3152</v>
      </c>
      <c r="D20" s="822" t="s">
        <v>3153</v>
      </c>
      <c r="E20" s="822" t="s">
        <v>3154</v>
      </c>
      <c r="F20" s="831">
        <v>4</v>
      </c>
      <c r="G20" s="831">
        <v>0</v>
      </c>
      <c r="H20" s="827"/>
      <c r="I20" s="831"/>
      <c r="J20" s="831"/>
      <c r="K20" s="827"/>
      <c r="L20" s="831">
        <v>4</v>
      </c>
      <c r="M20" s="832">
        <v>0</v>
      </c>
    </row>
    <row r="21" spans="1:13" ht="14.45" customHeight="1" x14ac:dyDescent="0.2">
      <c r="A21" s="821" t="s">
        <v>2419</v>
      </c>
      <c r="B21" s="822" t="s">
        <v>2318</v>
      </c>
      <c r="C21" s="822" t="s">
        <v>3066</v>
      </c>
      <c r="D21" s="822" t="s">
        <v>3067</v>
      </c>
      <c r="E21" s="822" t="s">
        <v>3068</v>
      </c>
      <c r="F21" s="831"/>
      <c r="G21" s="831"/>
      <c r="H21" s="827">
        <v>0</v>
      </c>
      <c r="I21" s="831">
        <v>9</v>
      </c>
      <c r="J21" s="831">
        <v>13088.070000000002</v>
      </c>
      <c r="K21" s="827">
        <v>1</v>
      </c>
      <c r="L21" s="831">
        <v>9</v>
      </c>
      <c r="M21" s="832">
        <v>13088.070000000002</v>
      </c>
    </row>
    <row r="22" spans="1:13" ht="14.45" customHeight="1" x14ac:dyDescent="0.2">
      <c r="A22" s="821" t="s">
        <v>2419</v>
      </c>
      <c r="B22" s="822" t="s">
        <v>2318</v>
      </c>
      <c r="C22" s="822" t="s">
        <v>3069</v>
      </c>
      <c r="D22" s="822" t="s">
        <v>3067</v>
      </c>
      <c r="E22" s="822" t="s">
        <v>3070</v>
      </c>
      <c r="F22" s="831"/>
      <c r="G22" s="831"/>
      <c r="H22" s="827">
        <v>0</v>
      </c>
      <c r="I22" s="831">
        <v>6</v>
      </c>
      <c r="J22" s="831">
        <v>11633.82</v>
      </c>
      <c r="K22" s="827">
        <v>1</v>
      </c>
      <c r="L22" s="831">
        <v>6</v>
      </c>
      <c r="M22" s="832">
        <v>11633.82</v>
      </c>
    </row>
    <row r="23" spans="1:13" ht="14.45" customHeight="1" x14ac:dyDescent="0.2">
      <c r="A23" s="821" t="s">
        <v>2419</v>
      </c>
      <c r="B23" s="822" t="s">
        <v>2318</v>
      </c>
      <c r="C23" s="822" t="s">
        <v>3071</v>
      </c>
      <c r="D23" s="822" t="s">
        <v>3072</v>
      </c>
      <c r="E23" s="822" t="s">
        <v>3073</v>
      </c>
      <c r="F23" s="831"/>
      <c r="G23" s="831"/>
      <c r="H23" s="827">
        <v>0</v>
      </c>
      <c r="I23" s="831">
        <v>1</v>
      </c>
      <c r="J23" s="831">
        <v>5322.08</v>
      </c>
      <c r="K23" s="827">
        <v>1</v>
      </c>
      <c r="L23" s="831">
        <v>1</v>
      </c>
      <c r="M23" s="832">
        <v>5322.08</v>
      </c>
    </row>
    <row r="24" spans="1:13" ht="14.45" customHeight="1" x14ac:dyDescent="0.2">
      <c r="A24" s="821" t="s">
        <v>2419</v>
      </c>
      <c r="B24" s="822" t="s">
        <v>2318</v>
      </c>
      <c r="C24" s="822" t="s">
        <v>3074</v>
      </c>
      <c r="D24" s="822" t="s">
        <v>2325</v>
      </c>
      <c r="E24" s="822" t="s">
        <v>3075</v>
      </c>
      <c r="F24" s="831"/>
      <c r="G24" s="831"/>
      <c r="H24" s="827">
        <v>0</v>
      </c>
      <c r="I24" s="831">
        <v>6</v>
      </c>
      <c r="J24" s="831">
        <v>8725.380000000001</v>
      </c>
      <c r="K24" s="827">
        <v>1</v>
      </c>
      <c r="L24" s="831">
        <v>6</v>
      </c>
      <c r="M24" s="832">
        <v>8725.380000000001</v>
      </c>
    </row>
    <row r="25" spans="1:13" ht="14.45" customHeight="1" x14ac:dyDescent="0.2">
      <c r="A25" s="821" t="s">
        <v>2419</v>
      </c>
      <c r="B25" s="822" t="s">
        <v>2318</v>
      </c>
      <c r="C25" s="822" t="s">
        <v>2324</v>
      </c>
      <c r="D25" s="822" t="s">
        <v>2325</v>
      </c>
      <c r="E25" s="822" t="s">
        <v>2326</v>
      </c>
      <c r="F25" s="831"/>
      <c r="G25" s="831"/>
      <c r="H25" s="827">
        <v>0</v>
      </c>
      <c r="I25" s="831">
        <v>6</v>
      </c>
      <c r="J25" s="831">
        <v>2908.5</v>
      </c>
      <c r="K25" s="827">
        <v>1</v>
      </c>
      <c r="L25" s="831">
        <v>6</v>
      </c>
      <c r="M25" s="832">
        <v>2908.5</v>
      </c>
    </row>
    <row r="26" spans="1:13" ht="14.45" customHeight="1" x14ac:dyDescent="0.2">
      <c r="A26" s="821" t="s">
        <v>2419</v>
      </c>
      <c r="B26" s="822" t="s">
        <v>2318</v>
      </c>
      <c r="C26" s="822" t="s">
        <v>2327</v>
      </c>
      <c r="D26" s="822" t="s">
        <v>2325</v>
      </c>
      <c r="E26" s="822" t="s">
        <v>2328</v>
      </c>
      <c r="F26" s="831"/>
      <c r="G26" s="831"/>
      <c r="H26" s="827">
        <v>0</v>
      </c>
      <c r="I26" s="831">
        <v>6</v>
      </c>
      <c r="J26" s="831">
        <v>5816.88</v>
      </c>
      <c r="K26" s="827">
        <v>1</v>
      </c>
      <c r="L26" s="831">
        <v>6</v>
      </c>
      <c r="M26" s="832">
        <v>5816.88</v>
      </c>
    </row>
    <row r="27" spans="1:13" ht="14.45" customHeight="1" x14ac:dyDescent="0.2">
      <c r="A27" s="821" t="s">
        <v>2419</v>
      </c>
      <c r="B27" s="822" t="s">
        <v>2318</v>
      </c>
      <c r="C27" s="822" t="s">
        <v>3076</v>
      </c>
      <c r="D27" s="822" t="s">
        <v>3067</v>
      </c>
      <c r="E27" s="822" t="s">
        <v>2321</v>
      </c>
      <c r="F27" s="831"/>
      <c r="G27" s="831"/>
      <c r="H27" s="827">
        <v>0</v>
      </c>
      <c r="I27" s="831">
        <v>4</v>
      </c>
      <c r="J27" s="831">
        <v>1939</v>
      </c>
      <c r="K27" s="827">
        <v>1</v>
      </c>
      <c r="L27" s="831">
        <v>4</v>
      </c>
      <c r="M27" s="832">
        <v>1939</v>
      </c>
    </row>
    <row r="28" spans="1:13" ht="14.45" customHeight="1" x14ac:dyDescent="0.2">
      <c r="A28" s="821" t="s">
        <v>2419</v>
      </c>
      <c r="B28" s="822" t="s">
        <v>2318</v>
      </c>
      <c r="C28" s="822" t="s">
        <v>2319</v>
      </c>
      <c r="D28" s="822" t="s">
        <v>2320</v>
      </c>
      <c r="E28" s="822" t="s">
        <v>2321</v>
      </c>
      <c r="F28" s="831"/>
      <c r="G28" s="831"/>
      <c r="H28" s="827">
        <v>0</v>
      </c>
      <c r="I28" s="831">
        <v>19</v>
      </c>
      <c r="J28" s="831">
        <v>7136.0999999999995</v>
      </c>
      <c r="K28" s="827">
        <v>1</v>
      </c>
      <c r="L28" s="831">
        <v>19</v>
      </c>
      <c r="M28" s="832">
        <v>7136.0999999999995</v>
      </c>
    </row>
    <row r="29" spans="1:13" ht="14.45" customHeight="1" x14ac:dyDescent="0.2">
      <c r="A29" s="821" t="s">
        <v>2419</v>
      </c>
      <c r="B29" s="822" t="s">
        <v>2318</v>
      </c>
      <c r="C29" s="822" t="s">
        <v>3077</v>
      </c>
      <c r="D29" s="822" t="s">
        <v>2320</v>
      </c>
      <c r="E29" s="822" t="s">
        <v>3078</v>
      </c>
      <c r="F29" s="831"/>
      <c r="G29" s="831"/>
      <c r="H29" s="827">
        <v>0</v>
      </c>
      <c r="I29" s="831">
        <v>6</v>
      </c>
      <c r="J29" s="831">
        <v>1454.22</v>
      </c>
      <c r="K29" s="827">
        <v>1</v>
      </c>
      <c r="L29" s="831">
        <v>6</v>
      </c>
      <c r="M29" s="832">
        <v>1454.22</v>
      </c>
    </row>
    <row r="30" spans="1:13" ht="14.45" customHeight="1" x14ac:dyDescent="0.2">
      <c r="A30" s="821" t="s">
        <v>2419</v>
      </c>
      <c r="B30" s="822" t="s">
        <v>2329</v>
      </c>
      <c r="C30" s="822" t="s">
        <v>2330</v>
      </c>
      <c r="D30" s="822" t="s">
        <v>2331</v>
      </c>
      <c r="E30" s="822" t="s">
        <v>2332</v>
      </c>
      <c r="F30" s="831"/>
      <c r="G30" s="831"/>
      <c r="H30" s="827">
        <v>0</v>
      </c>
      <c r="I30" s="831">
        <v>6</v>
      </c>
      <c r="J30" s="831">
        <v>4524.24</v>
      </c>
      <c r="K30" s="827">
        <v>1</v>
      </c>
      <c r="L30" s="831">
        <v>6</v>
      </c>
      <c r="M30" s="832">
        <v>4524.24</v>
      </c>
    </row>
    <row r="31" spans="1:13" ht="14.45" customHeight="1" x14ac:dyDescent="0.2">
      <c r="A31" s="821" t="s">
        <v>2419</v>
      </c>
      <c r="B31" s="822" t="s">
        <v>2329</v>
      </c>
      <c r="C31" s="822" t="s">
        <v>3050</v>
      </c>
      <c r="D31" s="822" t="s">
        <v>2331</v>
      </c>
      <c r="E31" s="822" t="s">
        <v>3051</v>
      </c>
      <c r="F31" s="831"/>
      <c r="G31" s="831"/>
      <c r="H31" s="827">
        <v>0</v>
      </c>
      <c r="I31" s="831">
        <v>7</v>
      </c>
      <c r="J31" s="831">
        <v>10556.56</v>
      </c>
      <c r="K31" s="827">
        <v>1</v>
      </c>
      <c r="L31" s="831">
        <v>7</v>
      </c>
      <c r="M31" s="832">
        <v>10556.56</v>
      </c>
    </row>
    <row r="32" spans="1:13" ht="14.45" customHeight="1" x14ac:dyDescent="0.2">
      <c r="A32" s="821" t="s">
        <v>2419</v>
      </c>
      <c r="B32" s="822" t="s">
        <v>2329</v>
      </c>
      <c r="C32" s="822" t="s">
        <v>3052</v>
      </c>
      <c r="D32" s="822" t="s">
        <v>3053</v>
      </c>
      <c r="E32" s="822" t="s">
        <v>2334</v>
      </c>
      <c r="F32" s="831">
        <v>1</v>
      </c>
      <c r="G32" s="831">
        <v>758.79</v>
      </c>
      <c r="H32" s="827">
        <v>1</v>
      </c>
      <c r="I32" s="831"/>
      <c r="J32" s="831"/>
      <c r="K32" s="827">
        <v>0</v>
      </c>
      <c r="L32" s="831">
        <v>1</v>
      </c>
      <c r="M32" s="832">
        <v>758.79</v>
      </c>
    </row>
    <row r="33" spans="1:13" ht="14.45" customHeight="1" x14ac:dyDescent="0.2">
      <c r="A33" s="821" t="s">
        <v>2419</v>
      </c>
      <c r="B33" s="822" t="s">
        <v>1994</v>
      </c>
      <c r="C33" s="822" t="s">
        <v>2189</v>
      </c>
      <c r="D33" s="822" t="s">
        <v>700</v>
      </c>
      <c r="E33" s="822" t="s">
        <v>1133</v>
      </c>
      <c r="F33" s="831"/>
      <c r="G33" s="831"/>
      <c r="H33" s="827"/>
      <c r="I33" s="831">
        <v>58</v>
      </c>
      <c r="J33" s="831">
        <v>0</v>
      </c>
      <c r="K33" s="827"/>
      <c r="L33" s="831">
        <v>58</v>
      </c>
      <c r="M33" s="832">
        <v>0</v>
      </c>
    </row>
    <row r="34" spans="1:13" ht="14.45" customHeight="1" x14ac:dyDescent="0.2">
      <c r="A34" s="821" t="s">
        <v>2419</v>
      </c>
      <c r="B34" s="822" t="s">
        <v>3812</v>
      </c>
      <c r="C34" s="822" t="s">
        <v>3190</v>
      </c>
      <c r="D34" s="822" t="s">
        <v>3191</v>
      </c>
      <c r="E34" s="822" t="s">
        <v>3192</v>
      </c>
      <c r="F34" s="831">
        <v>2</v>
      </c>
      <c r="G34" s="831">
        <v>120.78</v>
      </c>
      <c r="H34" s="827">
        <v>1</v>
      </c>
      <c r="I34" s="831"/>
      <c r="J34" s="831"/>
      <c r="K34" s="827">
        <v>0</v>
      </c>
      <c r="L34" s="831">
        <v>2</v>
      </c>
      <c r="M34" s="832">
        <v>120.78</v>
      </c>
    </row>
    <row r="35" spans="1:13" ht="14.45" customHeight="1" x14ac:dyDescent="0.2">
      <c r="A35" s="821" t="s">
        <v>2419</v>
      </c>
      <c r="B35" s="822" t="s">
        <v>2205</v>
      </c>
      <c r="C35" s="822" t="s">
        <v>3079</v>
      </c>
      <c r="D35" s="822" t="s">
        <v>2207</v>
      </c>
      <c r="E35" s="822" t="s">
        <v>3080</v>
      </c>
      <c r="F35" s="831"/>
      <c r="G35" s="831"/>
      <c r="H35" s="827">
        <v>0</v>
      </c>
      <c r="I35" s="831">
        <v>10</v>
      </c>
      <c r="J35" s="831">
        <v>3394.7000000000003</v>
      </c>
      <c r="K35" s="827">
        <v>1</v>
      </c>
      <c r="L35" s="831">
        <v>10</v>
      </c>
      <c r="M35" s="832">
        <v>3394.7000000000003</v>
      </c>
    </row>
    <row r="36" spans="1:13" ht="14.45" customHeight="1" x14ac:dyDescent="0.2">
      <c r="A36" s="821" t="s">
        <v>2419</v>
      </c>
      <c r="B36" s="822" t="s">
        <v>2205</v>
      </c>
      <c r="C36" s="822" t="s">
        <v>2339</v>
      </c>
      <c r="D36" s="822" t="s">
        <v>2207</v>
      </c>
      <c r="E36" s="822" t="s">
        <v>2340</v>
      </c>
      <c r="F36" s="831"/>
      <c r="G36" s="831"/>
      <c r="H36" s="827">
        <v>0</v>
      </c>
      <c r="I36" s="831">
        <v>7</v>
      </c>
      <c r="J36" s="831">
        <v>792.12</v>
      </c>
      <c r="K36" s="827">
        <v>1</v>
      </c>
      <c r="L36" s="831">
        <v>7</v>
      </c>
      <c r="M36" s="832">
        <v>792.12</v>
      </c>
    </row>
    <row r="37" spans="1:13" ht="14.45" customHeight="1" x14ac:dyDescent="0.2">
      <c r="A37" s="821" t="s">
        <v>2419</v>
      </c>
      <c r="B37" s="822" t="s">
        <v>2205</v>
      </c>
      <c r="C37" s="822" t="s">
        <v>2206</v>
      </c>
      <c r="D37" s="822" t="s">
        <v>2207</v>
      </c>
      <c r="E37" s="822" t="s">
        <v>2208</v>
      </c>
      <c r="F37" s="831"/>
      <c r="G37" s="831"/>
      <c r="H37" s="827">
        <v>0</v>
      </c>
      <c r="I37" s="831">
        <v>1</v>
      </c>
      <c r="J37" s="831">
        <v>169.73</v>
      </c>
      <c r="K37" s="827">
        <v>1</v>
      </c>
      <c r="L37" s="831">
        <v>1</v>
      </c>
      <c r="M37" s="832">
        <v>169.73</v>
      </c>
    </row>
    <row r="38" spans="1:13" ht="14.45" customHeight="1" x14ac:dyDescent="0.2">
      <c r="A38" s="821" t="s">
        <v>2419</v>
      </c>
      <c r="B38" s="822" t="s">
        <v>2205</v>
      </c>
      <c r="C38" s="822" t="s">
        <v>2209</v>
      </c>
      <c r="D38" s="822" t="s">
        <v>2207</v>
      </c>
      <c r="E38" s="822" t="s">
        <v>2210</v>
      </c>
      <c r="F38" s="831"/>
      <c r="G38" s="831"/>
      <c r="H38" s="827">
        <v>0</v>
      </c>
      <c r="I38" s="831">
        <v>108</v>
      </c>
      <c r="J38" s="831">
        <v>36662.76</v>
      </c>
      <c r="K38" s="827">
        <v>1</v>
      </c>
      <c r="L38" s="831">
        <v>108</v>
      </c>
      <c r="M38" s="832">
        <v>36662.76</v>
      </c>
    </row>
    <row r="39" spans="1:13" ht="14.45" customHeight="1" x14ac:dyDescent="0.2">
      <c r="A39" s="821" t="s">
        <v>2419</v>
      </c>
      <c r="B39" s="822" t="s">
        <v>2205</v>
      </c>
      <c r="C39" s="822" t="s">
        <v>3081</v>
      </c>
      <c r="D39" s="822" t="s">
        <v>2207</v>
      </c>
      <c r="E39" s="822" t="s">
        <v>3082</v>
      </c>
      <c r="F39" s="831"/>
      <c r="G39" s="831"/>
      <c r="H39" s="827">
        <v>0</v>
      </c>
      <c r="I39" s="831">
        <v>2</v>
      </c>
      <c r="J39" s="831">
        <v>452.62</v>
      </c>
      <c r="K39" s="827">
        <v>1</v>
      </c>
      <c r="L39" s="831">
        <v>2</v>
      </c>
      <c r="M39" s="832">
        <v>452.62</v>
      </c>
    </row>
    <row r="40" spans="1:13" ht="14.45" customHeight="1" x14ac:dyDescent="0.2">
      <c r="A40" s="821" t="s">
        <v>2419</v>
      </c>
      <c r="B40" s="822" t="s">
        <v>2205</v>
      </c>
      <c r="C40" s="822" t="s">
        <v>3083</v>
      </c>
      <c r="D40" s="822" t="s">
        <v>3084</v>
      </c>
      <c r="E40" s="822" t="s">
        <v>3085</v>
      </c>
      <c r="F40" s="831"/>
      <c r="G40" s="831"/>
      <c r="H40" s="827">
        <v>0</v>
      </c>
      <c r="I40" s="831">
        <v>3</v>
      </c>
      <c r="J40" s="831">
        <v>2290.89</v>
      </c>
      <c r="K40" s="827">
        <v>1</v>
      </c>
      <c r="L40" s="831">
        <v>3</v>
      </c>
      <c r="M40" s="832">
        <v>2290.89</v>
      </c>
    </row>
    <row r="41" spans="1:13" ht="14.45" customHeight="1" x14ac:dyDescent="0.2">
      <c r="A41" s="821" t="s">
        <v>2419</v>
      </c>
      <c r="B41" s="822" t="s">
        <v>2205</v>
      </c>
      <c r="C41" s="822" t="s">
        <v>3086</v>
      </c>
      <c r="D41" s="822" t="s">
        <v>3087</v>
      </c>
      <c r="E41" s="822" t="s">
        <v>3080</v>
      </c>
      <c r="F41" s="831">
        <v>3</v>
      </c>
      <c r="G41" s="831">
        <v>1018.4100000000001</v>
      </c>
      <c r="H41" s="827">
        <v>1</v>
      </c>
      <c r="I41" s="831"/>
      <c r="J41" s="831"/>
      <c r="K41" s="827">
        <v>0</v>
      </c>
      <c r="L41" s="831">
        <v>3</v>
      </c>
      <c r="M41" s="832">
        <v>1018.4100000000001</v>
      </c>
    </row>
    <row r="42" spans="1:13" ht="14.45" customHeight="1" x14ac:dyDescent="0.2">
      <c r="A42" s="821" t="s">
        <v>2419</v>
      </c>
      <c r="B42" s="822" t="s">
        <v>2343</v>
      </c>
      <c r="C42" s="822" t="s">
        <v>3156</v>
      </c>
      <c r="D42" s="822" t="s">
        <v>2352</v>
      </c>
      <c r="E42" s="822" t="s">
        <v>3157</v>
      </c>
      <c r="F42" s="831">
        <v>1</v>
      </c>
      <c r="G42" s="831">
        <v>677.18</v>
      </c>
      <c r="H42" s="827">
        <v>1</v>
      </c>
      <c r="I42" s="831"/>
      <c r="J42" s="831"/>
      <c r="K42" s="827">
        <v>0</v>
      </c>
      <c r="L42" s="831">
        <v>1</v>
      </c>
      <c r="M42" s="832">
        <v>677.18</v>
      </c>
    </row>
    <row r="43" spans="1:13" ht="14.45" customHeight="1" x14ac:dyDescent="0.2">
      <c r="A43" s="821" t="s">
        <v>2419</v>
      </c>
      <c r="B43" s="822" t="s">
        <v>2343</v>
      </c>
      <c r="C43" s="822" t="s">
        <v>3159</v>
      </c>
      <c r="D43" s="822" t="s">
        <v>1721</v>
      </c>
      <c r="E43" s="822" t="s">
        <v>3160</v>
      </c>
      <c r="F43" s="831">
        <v>4</v>
      </c>
      <c r="G43" s="831">
        <v>677.16</v>
      </c>
      <c r="H43" s="827">
        <v>1</v>
      </c>
      <c r="I43" s="831"/>
      <c r="J43" s="831"/>
      <c r="K43" s="827">
        <v>0</v>
      </c>
      <c r="L43" s="831">
        <v>4</v>
      </c>
      <c r="M43" s="832">
        <v>677.16</v>
      </c>
    </row>
    <row r="44" spans="1:13" ht="14.45" customHeight="1" x14ac:dyDescent="0.2">
      <c r="A44" s="821" t="s">
        <v>2419</v>
      </c>
      <c r="B44" s="822" t="s">
        <v>2343</v>
      </c>
      <c r="C44" s="822" t="s">
        <v>3161</v>
      </c>
      <c r="D44" s="822" t="s">
        <v>1721</v>
      </c>
      <c r="E44" s="822" t="s">
        <v>1731</v>
      </c>
      <c r="F44" s="831">
        <v>2</v>
      </c>
      <c r="G44" s="831">
        <v>677.16</v>
      </c>
      <c r="H44" s="827">
        <v>1</v>
      </c>
      <c r="I44" s="831"/>
      <c r="J44" s="831"/>
      <c r="K44" s="827">
        <v>0</v>
      </c>
      <c r="L44" s="831">
        <v>2</v>
      </c>
      <c r="M44" s="832">
        <v>677.16</v>
      </c>
    </row>
    <row r="45" spans="1:13" ht="14.45" customHeight="1" x14ac:dyDescent="0.2">
      <c r="A45" s="821" t="s">
        <v>2419</v>
      </c>
      <c r="B45" s="822" t="s">
        <v>2343</v>
      </c>
      <c r="C45" s="822" t="s">
        <v>3162</v>
      </c>
      <c r="D45" s="822" t="s">
        <v>3163</v>
      </c>
      <c r="E45" s="822" t="s">
        <v>3160</v>
      </c>
      <c r="F45" s="831">
        <v>5</v>
      </c>
      <c r="G45" s="831">
        <v>846.44999999999993</v>
      </c>
      <c r="H45" s="827">
        <v>1</v>
      </c>
      <c r="I45" s="831"/>
      <c r="J45" s="831"/>
      <c r="K45" s="827">
        <v>0</v>
      </c>
      <c r="L45" s="831">
        <v>5</v>
      </c>
      <c r="M45" s="832">
        <v>846.44999999999993</v>
      </c>
    </row>
    <row r="46" spans="1:13" ht="14.45" customHeight="1" x14ac:dyDescent="0.2">
      <c r="A46" s="821" t="s">
        <v>2419</v>
      </c>
      <c r="B46" s="822" t="s">
        <v>2343</v>
      </c>
      <c r="C46" s="822" t="s">
        <v>3164</v>
      </c>
      <c r="D46" s="822" t="s">
        <v>3163</v>
      </c>
      <c r="E46" s="822" t="s">
        <v>1731</v>
      </c>
      <c r="F46" s="831">
        <v>6</v>
      </c>
      <c r="G46" s="831">
        <v>2031.48</v>
      </c>
      <c r="H46" s="827">
        <v>1</v>
      </c>
      <c r="I46" s="831"/>
      <c r="J46" s="831"/>
      <c r="K46" s="827">
        <v>0</v>
      </c>
      <c r="L46" s="831">
        <v>6</v>
      </c>
      <c r="M46" s="832">
        <v>2031.48</v>
      </c>
    </row>
    <row r="47" spans="1:13" ht="14.45" customHeight="1" x14ac:dyDescent="0.2">
      <c r="A47" s="821" t="s">
        <v>2419</v>
      </c>
      <c r="B47" s="822" t="s">
        <v>2343</v>
      </c>
      <c r="C47" s="822" t="s">
        <v>3165</v>
      </c>
      <c r="D47" s="822" t="s">
        <v>3166</v>
      </c>
      <c r="E47" s="822" t="s">
        <v>1731</v>
      </c>
      <c r="F47" s="831">
        <v>2</v>
      </c>
      <c r="G47" s="831">
        <v>677.16</v>
      </c>
      <c r="H47" s="827">
        <v>1</v>
      </c>
      <c r="I47" s="831"/>
      <c r="J47" s="831"/>
      <c r="K47" s="827">
        <v>0</v>
      </c>
      <c r="L47" s="831">
        <v>2</v>
      </c>
      <c r="M47" s="832">
        <v>677.16</v>
      </c>
    </row>
    <row r="48" spans="1:13" ht="14.45" customHeight="1" x14ac:dyDescent="0.2">
      <c r="A48" s="821" t="s">
        <v>2419</v>
      </c>
      <c r="B48" s="822" t="s">
        <v>2343</v>
      </c>
      <c r="C48" s="822" t="s">
        <v>3167</v>
      </c>
      <c r="D48" s="822" t="s">
        <v>3163</v>
      </c>
      <c r="E48" s="822" t="s">
        <v>2348</v>
      </c>
      <c r="F48" s="831">
        <v>7</v>
      </c>
      <c r="G48" s="831">
        <v>4740.1899999999996</v>
      </c>
      <c r="H48" s="827">
        <v>1</v>
      </c>
      <c r="I48" s="831"/>
      <c r="J48" s="831"/>
      <c r="K48" s="827">
        <v>0</v>
      </c>
      <c r="L48" s="831">
        <v>7</v>
      </c>
      <c r="M48" s="832">
        <v>4740.1899999999996</v>
      </c>
    </row>
    <row r="49" spans="1:13" ht="14.45" customHeight="1" x14ac:dyDescent="0.2">
      <c r="A49" s="821" t="s">
        <v>2419</v>
      </c>
      <c r="B49" s="822" t="s">
        <v>2343</v>
      </c>
      <c r="C49" s="822" t="s">
        <v>2345</v>
      </c>
      <c r="D49" s="822" t="s">
        <v>1725</v>
      </c>
      <c r="E49" s="822" t="s">
        <v>1726</v>
      </c>
      <c r="F49" s="831"/>
      <c r="G49" s="831"/>
      <c r="H49" s="827">
        <v>0</v>
      </c>
      <c r="I49" s="831">
        <v>23</v>
      </c>
      <c r="J49" s="831">
        <v>29592.259999999995</v>
      </c>
      <c r="K49" s="827">
        <v>1</v>
      </c>
      <c r="L49" s="831">
        <v>23</v>
      </c>
      <c r="M49" s="832">
        <v>29592.259999999995</v>
      </c>
    </row>
    <row r="50" spans="1:13" ht="14.45" customHeight="1" x14ac:dyDescent="0.2">
      <c r="A50" s="821" t="s">
        <v>2419</v>
      </c>
      <c r="B50" s="822" t="s">
        <v>2343</v>
      </c>
      <c r="C50" s="822" t="s">
        <v>3168</v>
      </c>
      <c r="D50" s="822" t="s">
        <v>3169</v>
      </c>
      <c r="E50" s="822" t="s">
        <v>3160</v>
      </c>
      <c r="F50" s="831">
        <v>9</v>
      </c>
      <c r="G50" s="831">
        <v>1523.6100000000001</v>
      </c>
      <c r="H50" s="827">
        <v>1</v>
      </c>
      <c r="I50" s="831"/>
      <c r="J50" s="831"/>
      <c r="K50" s="827">
        <v>0</v>
      </c>
      <c r="L50" s="831">
        <v>9</v>
      </c>
      <c r="M50" s="832">
        <v>1523.6100000000001</v>
      </c>
    </row>
    <row r="51" spans="1:13" ht="14.45" customHeight="1" x14ac:dyDescent="0.2">
      <c r="A51" s="821" t="s">
        <v>2419</v>
      </c>
      <c r="B51" s="822" t="s">
        <v>2343</v>
      </c>
      <c r="C51" s="822" t="s">
        <v>2346</v>
      </c>
      <c r="D51" s="822" t="s">
        <v>1725</v>
      </c>
      <c r="E51" s="822" t="s">
        <v>1728</v>
      </c>
      <c r="F51" s="831"/>
      <c r="G51" s="831"/>
      <c r="H51" s="827">
        <v>0</v>
      </c>
      <c r="I51" s="831">
        <v>26</v>
      </c>
      <c r="J51" s="831">
        <v>66903.72</v>
      </c>
      <c r="K51" s="827">
        <v>1</v>
      </c>
      <c r="L51" s="831">
        <v>26</v>
      </c>
      <c r="M51" s="832">
        <v>66903.72</v>
      </c>
    </row>
    <row r="52" spans="1:13" ht="14.45" customHeight="1" x14ac:dyDescent="0.2">
      <c r="A52" s="821" t="s">
        <v>2419</v>
      </c>
      <c r="B52" s="822" t="s">
        <v>2343</v>
      </c>
      <c r="C52" s="822" t="s">
        <v>2347</v>
      </c>
      <c r="D52" s="822" t="s">
        <v>1725</v>
      </c>
      <c r="E52" s="822" t="s">
        <v>2348</v>
      </c>
      <c r="F52" s="831"/>
      <c r="G52" s="831"/>
      <c r="H52" s="827">
        <v>0</v>
      </c>
      <c r="I52" s="831">
        <v>17</v>
      </c>
      <c r="J52" s="831">
        <v>11511.889999999998</v>
      </c>
      <c r="K52" s="827">
        <v>1</v>
      </c>
      <c r="L52" s="831">
        <v>17</v>
      </c>
      <c r="M52" s="832">
        <v>11511.889999999998</v>
      </c>
    </row>
    <row r="53" spans="1:13" ht="14.45" customHeight="1" x14ac:dyDescent="0.2">
      <c r="A53" s="821" t="s">
        <v>2419</v>
      </c>
      <c r="B53" s="822" t="s">
        <v>2343</v>
      </c>
      <c r="C53" s="822" t="s">
        <v>3172</v>
      </c>
      <c r="D53" s="822" t="s">
        <v>3173</v>
      </c>
      <c r="E53" s="822" t="s">
        <v>3160</v>
      </c>
      <c r="F53" s="831">
        <v>26</v>
      </c>
      <c r="G53" s="831">
        <v>33440.94</v>
      </c>
      <c r="H53" s="827">
        <v>1</v>
      </c>
      <c r="I53" s="831"/>
      <c r="J53" s="831"/>
      <c r="K53" s="827">
        <v>0</v>
      </c>
      <c r="L53" s="831">
        <v>26</v>
      </c>
      <c r="M53" s="832">
        <v>33440.94</v>
      </c>
    </row>
    <row r="54" spans="1:13" ht="14.45" customHeight="1" x14ac:dyDescent="0.2">
      <c r="A54" s="821" t="s">
        <v>2419</v>
      </c>
      <c r="B54" s="822" t="s">
        <v>2343</v>
      </c>
      <c r="C54" s="822" t="s">
        <v>3174</v>
      </c>
      <c r="D54" s="822" t="s">
        <v>3175</v>
      </c>
      <c r="E54" s="822" t="s">
        <v>1731</v>
      </c>
      <c r="F54" s="831">
        <v>6</v>
      </c>
      <c r="G54" s="831">
        <v>6162.18</v>
      </c>
      <c r="H54" s="827">
        <v>1</v>
      </c>
      <c r="I54" s="831"/>
      <c r="J54" s="831"/>
      <c r="K54" s="827">
        <v>0</v>
      </c>
      <c r="L54" s="831">
        <v>6</v>
      </c>
      <c r="M54" s="832">
        <v>6162.18</v>
      </c>
    </row>
    <row r="55" spans="1:13" ht="14.45" customHeight="1" x14ac:dyDescent="0.2">
      <c r="A55" s="821" t="s">
        <v>2419</v>
      </c>
      <c r="B55" s="822" t="s">
        <v>3813</v>
      </c>
      <c r="C55" s="822" t="s">
        <v>3181</v>
      </c>
      <c r="D55" s="822" t="s">
        <v>3182</v>
      </c>
      <c r="E55" s="822" t="s">
        <v>2057</v>
      </c>
      <c r="F55" s="831"/>
      <c r="G55" s="831"/>
      <c r="H55" s="827">
        <v>0</v>
      </c>
      <c r="I55" s="831">
        <v>2</v>
      </c>
      <c r="J55" s="831">
        <v>290.3</v>
      </c>
      <c r="K55" s="827">
        <v>1</v>
      </c>
      <c r="L55" s="831">
        <v>2</v>
      </c>
      <c r="M55" s="832">
        <v>290.3</v>
      </c>
    </row>
    <row r="56" spans="1:13" ht="14.45" customHeight="1" x14ac:dyDescent="0.2">
      <c r="A56" s="821" t="s">
        <v>2419</v>
      </c>
      <c r="B56" s="822" t="s">
        <v>2219</v>
      </c>
      <c r="C56" s="822" t="s">
        <v>2223</v>
      </c>
      <c r="D56" s="822" t="s">
        <v>2221</v>
      </c>
      <c r="E56" s="822" t="s">
        <v>2224</v>
      </c>
      <c r="F56" s="831"/>
      <c r="G56" s="831"/>
      <c r="H56" s="827">
        <v>0</v>
      </c>
      <c r="I56" s="831">
        <v>1</v>
      </c>
      <c r="J56" s="831">
        <v>11.71</v>
      </c>
      <c r="K56" s="827">
        <v>1</v>
      </c>
      <c r="L56" s="831">
        <v>1</v>
      </c>
      <c r="M56" s="832">
        <v>11.71</v>
      </c>
    </row>
    <row r="57" spans="1:13" ht="14.45" customHeight="1" x14ac:dyDescent="0.2">
      <c r="A57" s="821" t="s">
        <v>2419</v>
      </c>
      <c r="B57" s="822" t="s">
        <v>2219</v>
      </c>
      <c r="C57" s="822" t="s">
        <v>3034</v>
      </c>
      <c r="D57" s="822" t="s">
        <v>3035</v>
      </c>
      <c r="E57" s="822" t="s">
        <v>2362</v>
      </c>
      <c r="F57" s="831">
        <v>5</v>
      </c>
      <c r="G57" s="831">
        <v>234.05</v>
      </c>
      <c r="H57" s="827">
        <v>1</v>
      </c>
      <c r="I57" s="831"/>
      <c r="J57" s="831"/>
      <c r="K57" s="827">
        <v>0</v>
      </c>
      <c r="L57" s="831">
        <v>5</v>
      </c>
      <c r="M57" s="832">
        <v>234.05</v>
      </c>
    </row>
    <row r="58" spans="1:13" ht="14.45" customHeight="1" x14ac:dyDescent="0.2">
      <c r="A58" s="821" t="s">
        <v>2419</v>
      </c>
      <c r="B58" s="822" t="s">
        <v>2229</v>
      </c>
      <c r="C58" s="822" t="s">
        <v>3235</v>
      </c>
      <c r="D58" s="822" t="s">
        <v>1322</v>
      </c>
      <c r="E58" s="822" t="s">
        <v>3024</v>
      </c>
      <c r="F58" s="831">
        <v>1</v>
      </c>
      <c r="G58" s="831">
        <v>0</v>
      </c>
      <c r="H58" s="827"/>
      <c r="I58" s="831"/>
      <c r="J58" s="831"/>
      <c r="K58" s="827"/>
      <c r="L58" s="831">
        <v>1</v>
      </c>
      <c r="M58" s="832">
        <v>0</v>
      </c>
    </row>
    <row r="59" spans="1:13" ht="14.45" customHeight="1" x14ac:dyDescent="0.2">
      <c r="A59" s="821" t="s">
        <v>2419</v>
      </c>
      <c r="B59" s="822" t="s">
        <v>2229</v>
      </c>
      <c r="C59" s="822" t="s">
        <v>2230</v>
      </c>
      <c r="D59" s="822" t="s">
        <v>1322</v>
      </c>
      <c r="E59" s="822" t="s">
        <v>2231</v>
      </c>
      <c r="F59" s="831"/>
      <c r="G59" s="831"/>
      <c r="H59" s="827"/>
      <c r="I59" s="831">
        <v>12</v>
      </c>
      <c r="J59" s="831">
        <v>0</v>
      </c>
      <c r="K59" s="827"/>
      <c r="L59" s="831">
        <v>12</v>
      </c>
      <c r="M59" s="832">
        <v>0</v>
      </c>
    </row>
    <row r="60" spans="1:13" ht="14.45" customHeight="1" x14ac:dyDescent="0.2">
      <c r="A60" s="821" t="s">
        <v>2419</v>
      </c>
      <c r="B60" s="822" t="s">
        <v>3814</v>
      </c>
      <c r="C60" s="822" t="s">
        <v>3054</v>
      </c>
      <c r="D60" s="822" t="s">
        <v>1582</v>
      </c>
      <c r="E60" s="822" t="s">
        <v>819</v>
      </c>
      <c r="F60" s="831"/>
      <c r="G60" s="831"/>
      <c r="H60" s="827">
        <v>0</v>
      </c>
      <c r="I60" s="831">
        <v>2</v>
      </c>
      <c r="J60" s="831">
        <v>528</v>
      </c>
      <c r="K60" s="827">
        <v>1</v>
      </c>
      <c r="L60" s="831">
        <v>2</v>
      </c>
      <c r="M60" s="832">
        <v>528</v>
      </c>
    </row>
    <row r="61" spans="1:13" ht="14.45" customHeight="1" x14ac:dyDescent="0.2">
      <c r="A61" s="821" t="s">
        <v>2419</v>
      </c>
      <c r="B61" s="822" t="s">
        <v>2234</v>
      </c>
      <c r="C61" s="822" t="s">
        <v>2365</v>
      </c>
      <c r="D61" s="822" t="s">
        <v>2239</v>
      </c>
      <c r="E61" s="822" t="s">
        <v>2366</v>
      </c>
      <c r="F61" s="831"/>
      <c r="G61" s="831"/>
      <c r="H61" s="827">
        <v>0</v>
      </c>
      <c r="I61" s="831">
        <v>3</v>
      </c>
      <c r="J61" s="831">
        <v>368.88</v>
      </c>
      <c r="K61" s="827">
        <v>1</v>
      </c>
      <c r="L61" s="831">
        <v>3</v>
      </c>
      <c r="M61" s="832">
        <v>368.88</v>
      </c>
    </row>
    <row r="62" spans="1:13" ht="14.45" customHeight="1" x14ac:dyDescent="0.2">
      <c r="A62" s="821" t="s">
        <v>2419</v>
      </c>
      <c r="B62" s="822" t="s">
        <v>2241</v>
      </c>
      <c r="C62" s="822" t="s">
        <v>2367</v>
      </c>
      <c r="D62" s="822" t="s">
        <v>2243</v>
      </c>
      <c r="E62" s="822" t="s">
        <v>2368</v>
      </c>
      <c r="F62" s="831">
        <v>1</v>
      </c>
      <c r="G62" s="831">
        <v>123.2</v>
      </c>
      <c r="H62" s="827">
        <v>1</v>
      </c>
      <c r="I62" s="831"/>
      <c r="J62" s="831"/>
      <c r="K62" s="827">
        <v>0</v>
      </c>
      <c r="L62" s="831">
        <v>1</v>
      </c>
      <c r="M62" s="832">
        <v>123.2</v>
      </c>
    </row>
    <row r="63" spans="1:13" ht="14.45" customHeight="1" x14ac:dyDescent="0.2">
      <c r="A63" s="821" t="s">
        <v>2419</v>
      </c>
      <c r="B63" s="822" t="s">
        <v>2241</v>
      </c>
      <c r="C63" s="822" t="s">
        <v>3063</v>
      </c>
      <c r="D63" s="822" t="s">
        <v>2243</v>
      </c>
      <c r="E63" s="822" t="s">
        <v>3064</v>
      </c>
      <c r="F63" s="831">
        <v>1</v>
      </c>
      <c r="G63" s="831">
        <v>431.18</v>
      </c>
      <c r="H63" s="827">
        <v>1</v>
      </c>
      <c r="I63" s="831"/>
      <c r="J63" s="831"/>
      <c r="K63" s="827">
        <v>0</v>
      </c>
      <c r="L63" s="831">
        <v>1</v>
      </c>
      <c r="M63" s="832">
        <v>431.18</v>
      </c>
    </row>
    <row r="64" spans="1:13" ht="14.45" customHeight="1" x14ac:dyDescent="0.2">
      <c r="A64" s="821" t="s">
        <v>2419</v>
      </c>
      <c r="B64" s="822" t="s">
        <v>3815</v>
      </c>
      <c r="C64" s="822" t="s">
        <v>3124</v>
      </c>
      <c r="D64" s="822" t="s">
        <v>3125</v>
      </c>
      <c r="E64" s="822" t="s">
        <v>3126</v>
      </c>
      <c r="F64" s="831"/>
      <c r="G64" s="831"/>
      <c r="H64" s="827">
        <v>0</v>
      </c>
      <c r="I64" s="831">
        <v>6</v>
      </c>
      <c r="J64" s="831">
        <v>966.3599999999999</v>
      </c>
      <c r="K64" s="827">
        <v>1</v>
      </c>
      <c r="L64" s="831">
        <v>6</v>
      </c>
      <c r="M64" s="832">
        <v>966.3599999999999</v>
      </c>
    </row>
    <row r="65" spans="1:13" ht="14.45" customHeight="1" x14ac:dyDescent="0.2">
      <c r="A65" s="821" t="s">
        <v>2419</v>
      </c>
      <c r="B65" s="822" t="s">
        <v>2370</v>
      </c>
      <c r="C65" s="822" t="s">
        <v>3229</v>
      </c>
      <c r="D65" s="822" t="s">
        <v>2372</v>
      </c>
      <c r="E65" s="822" t="s">
        <v>3230</v>
      </c>
      <c r="F65" s="831"/>
      <c r="G65" s="831"/>
      <c r="H65" s="827">
        <v>0</v>
      </c>
      <c r="I65" s="831">
        <v>10</v>
      </c>
      <c r="J65" s="831">
        <v>805.30000000000007</v>
      </c>
      <c r="K65" s="827">
        <v>1</v>
      </c>
      <c r="L65" s="831">
        <v>10</v>
      </c>
      <c r="M65" s="832">
        <v>805.30000000000007</v>
      </c>
    </row>
    <row r="66" spans="1:13" ht="14.45" customHeight="1" x14ac:dyDescent="0.2">
      <c r="A66" s="821" t="s">
        <v>2419</v>
      </c>
      <c r="B66" s="822" t="s">
        <v>2370</v>
      </c>
      <c r="C66" s="822" t="s">
        <v>3231</v>
      </c>
      <c r="D66" s="822" t="s">
        <v>2372</v>
      </c>
      <c r="E66" s="822" t="s">
        <v>1780</v>
      </c>
      <c r="F66" s="831">
        <v>2</v>
      </c>
      <c r="G66" s="831">
        <v>800.34</v>
      </c>
      <c r="H66" s="827">
        <v>1</v>
      </c>
      <c r="I66" s="831"/>
      <c r="J66" s="831"/>
      <c r="K66" s="827">
        <v>0</v>
      </c>
      <c r="L66" s="831">
        <v>2</v>
      </c>
      <c r="M66" s="832">
        <v>800.34</v>
      </c>
    </row>
    <row r="67" spans="1:13" ht="14.45" customHeight="1" x14ac:dyDescent="0.2">
      <c r="A67" s="821" t="s">
        <v>2419</v>
      </c>
      <c r="B67" s="822" t="s">
        <v>2370</v>
      </c>
      <c r="C67" s="822" t="s">
        <v>3232</v>
      </c>
      <c r="D67" s="822" t="s">
        <v>2372</v>
      </c>
      <c r="E67" s="822" t="s">
        <v>3233</v>
      </c>
      <c r="F67" s="831">
        <v>2</v>
      </c>
      <c r="G67" s="831">
        <v>1066.8599999999999</v>
      </c>
      <c r="H67" s="827">
        <v>1</v>
      </c>
      <c r="I67" s="831"/>
      <c r="J67" s="831"/>
      <c r="K67" s="827">
        <v>0</v>
      </c>
      <c r="L67" s="831">
        <v>2</v>
      </c>
      <c r="M67" s="832">
        <v>1066.8599999999999</v>
      </c>
    </row>
    <row r="68" spans="1:13" ht="14.45" customHeight="1" x14ac:dyDescent="0.2">
      <c r="A68" s="821" t="s">
        <v>2419</v>
      </c>
      <c r="B68" s="822" t="s">
        <v>2370</v>
      </c>
      <c r="C68" s="822" t="s">
        <v>3234</v>
      </c>
      <c r="D68" s="822" t="s">
        <v>2372</v>
      </c>
      <c r="E68" s="822" t="s">
        <v>3233</v>
      </c>
      <c r="F68" s="831"/>
      <c r="G68" s="831"/>
      <c r="H68" s="827">
        <v>0</v>
      </c>
      <c r="I68" s="831">
        <v>3</v>
      </c>
      <c r="J68" s="831">
        <v>1600.29</v>
      </c>
      <c r="K68" s="827">
        <v>1</v>
      </c>
      <c r="L68" s="831">
        <v>3</v>
      </c>
      <c r="M68" s="832">
        <v>1600.29</v>
      </c>
    </row>
    <row r="69" spans="1:13" ht="14.45" customHeight="1" x14ac:dyDescent="0.2">
      <c r="A69" s="821" t="s">
        <v>2419</v>
      </c>
      <c r="B69" s="822" t="s">
        <v>2370</v>
      </c>
      <c r="C69" s="822" t="s">
        <v>2373</v>
      </c>
      <c r="D69" s="822" t="s">
        <v>2372</v>
      </c>
      <c r="E69" s="822" t="s">
        <v>1780</v>
      </c>
      <c r="F69" s="831"/>
      <c r="G69" s="831"/>
      <c r="H69" s="827">
        <v>0</v>
      </c>
      <c r="I69" s="831">
        <v>8</v>
      </c>
      <c r="J69" s="831">
        <v>3201.36</v>
      </c>
      <c r="K69" s="827">
        <v>1</v>
      </c>
      <c r="L69" s="831">
        <v>8</v>
      </c>
      <c r="M69" s="832">
        <v>3201.36</v>
      </c>
    </row>
    <row r="70" spans="1:13" ht="14.45" customHeight="1" x14ac:dyDescent="0.2">
      <c r="A70" s="821" t="s">
        <v>2419</v>
      </c>
      <c r="B70" s="822" t="s">
        <v>2014</v>
      </c>
      <c r="C70" s="822" t="s">
        <v>2274</v>
      </c>
      <c r="D70" s="822" t="s">
        <v>1059</v>
      </c>
      <c r="E70" s="822" t="s">
        <v>2275</v>
      </c>
      <c r="F70" s="831"/>
      <c r="G70" s="831"/>
      <c r="H70" s="827">
        <v>0</v>
      </c>
      <c r="I70" s="831">
        <v>1</v>
      </c>
      <c r="J70" s="831">
        <v>165.63</v>
      </c>
      <c r="K70" s="827">
        <v>1</v>
      </c>
      <c r="L70" s="831">
        <v>1</v>
      </c>
      <c r="M70" s="832">
        <v>165.63</v>
      </c>
    </row>
    <row r="71" spans="1:13" ht="14.45" customHeight="1" x14ac:dyDescent="0.2">
      <c r="A71" s="821" t="s">
        <v>2419</v>
      </c>
      <c r="B71" s="822" t="s">
        <v>3816</v>
      </c>
      <c r="C71" s="822" t="s">
        <v>3238</v>
      </c>
      <c r="D71" s="822" t="s">
        <v>3239</v>
      </c>
      <c r="E71" s="822" t="s">
        <v>3240</v>
      </c>
      <c r="F71" s="831">
        <v>12</v>
      </c>
      <c r="G71" s="831">
        <v>603.84</v>
      </c>
      <c r="H71" s="827">
        <v>1</v>
      </c>
      <c r="I71" s="831"/>
      <c r="J71" s="831"/>
      <c r="K71" s="827">
        <v>0</v>
      </c>
      <c r="L71" s="831">
        <v>12</v>
      </c>
      <c r="M71" s="832">
        <v>603.84</v>
      </c>
    </row>
    <row r="72" spans="1:13" ht="14.45" customHeight="1" x14ac:dyDescent="0.2">
      <c r="A72" s="821" t="s">
        <v>2419</v>
      </c>
      <c r="B72" s="822" t="s">
        <v>3816</v>
      </c>
      <c r="C72" s="822" t="s">
        <v>3244</v>
      </c>
      <c r="D72" s="822" t="s">
        <v>3239</v>
      </c>
      <c r="E72" s="822" t="s">
        <v>3245</v>
      </c>
      <c r="F72" s="831">
        <v>4</v>
      </c>
      <c r="G72" s="831">
        <v>201.28</v>
      </c>
      <c r="H72" s="827">
        <v>1</v>
      </c>
      <c r="I72" s="831"/>
      <c r="J72" s="831"/>
      <c r="K72" s="827">
        <v>0</v>
      </c>
      <c r="L72" s="831">
        <v>4</v>
      </c>
      <c r="M72" s="832">
        <v>201.28</v>
      </c>
    </row>
    <row r="73" spans="1:13" ht="14.45" customHeight="1" x14ac:dyDescent="0.2">
      <c r="A73" s="821" t="s">
        <v>2420</v>
      </c>
      <c r="B73" s="822" t="s">
        <v>3817</v>
      </c>
      <c r="C73" s="822" t="s">
        <v>2780</v>
      </c>
      <c r="D73" s="822" t="s">
        <v>2781</v>
      </c>
      <c r="E73" s="822" t="s">
        <v>2472</v>
      </c>
      <c r="F73" s="831"/>
      <c r="G73" s="831"/>
      <c r="H73" s="827">
        <v>0</v>
      </c>
      <c r="I73" s="831">
        <v>1</v>
      </c>
      <c r="J73" s="831">
        <v>176.32</v>
      </c>
      <c r="K73" s="827">
        <v>1</v>
      </c>
      <c r="L73" s="831">
        <v>1</v>
      </c>
      <c r="M73" s="832">
        <v>176.32</v>
      </c>
    </row>
    <row r="74" spans="1:13" ht="14.45" customHeight="1" x14ac:dyDescent="0.2">
      <c r="A74" s="821" t="s">
        <v>2421</v>
      </c>
      <c r="B74" s="822" t="s">
        <v>2128</v>
      </c>
      <c r="C74" s="822" t="s">
        <v>2129</v>
      </c>
      <c r="D74" s="822" t="s">
        <v>2130</v>
      </c>
      <c r="E74" s="822" t="s">
        <v>2131</v>
      </c>
      <c r="F74" s="831"/>
      <c r="G74" s="831"/>
      <c r="H74" s="827">
        <v>0</v>
      </c>
      <c r="I74" s="831">
        <v>3</v>
      </c>
      <c r="J74" s="831">
        <v>359.1</v>
      </c>
      <c r="K74" s="827">
        <v>1</v>
      </c>
      <c r="L74" s="831">
        <v>3</v>
      </c>
      <c r="M74" s="832">
        <v>359.1</v>
      </c>
    </row>
    <row r="75" spans="1:13" ht="14.45" customHeight="1" x14ac:dyDescent="0.2">
      <c r="A75" s="821" t="s">
        <v>2421</v>
      </c>
      <c r="B75" s="822" t="s">
        <v>2308</v>
      </c>
      <c r="C75" s="822" t="s">
        <v>2605</v>
      </c>
      <c r="D75" s="822" t="s">
        <v>2310</v>
      </c>
      <c r="E75" s="822" t="s">
        <v>2606</v>
      </c>
      <c r="F75" s="831"/>
      <c r="G75" s="831"/>
      <c r="H75" s="827">
        <v>0</v>
      </c>
      <c r="I75" s="831">
        <v>1</v>
      </c>
      <c r="J75" s="831">
        <v>140.96</v>
      </c>
      <c r="K75" s="827">
        <v>1</v>
      </c>
      <c r="L75" s="831">
        <v>1</v>
      </c>
      <c r="M75" s="832">
        <v>140.96</v>
      </c>
    </row>
    <row r="76" spans="1:13" ht="14.45" customHeight="1" x14ac:dyDescent="0.2">
      <c r="A76" s="821" t="s">
        <v>2421</v>
      </c>
      <c r="B76" s="822" t="s">
        <v>3811</v>
      </c>
      <c r="C76" s="822" t="s">
        <v>3138</v>
      </c>
      <c r="D76" s="822" t="s">
        <v>3139</v>
      </c>
      <c r="E76" s="822" t="s">
        <v>3140</v>
      </c>
      <c r="F76" s="831">
        <v>3</v>
      </c>
      <c r="G76" s="831">
        <v>6116.79</v>
      </c>
      <c r="H76" s="827">
        <v>1</v>
      </c>
      <c r="I76" s="831"/>
      <c r="J76" s="831"/>
      <c r="K76" s="827">
        <v>0</v>
      </c>
      <c r="L76" s="831">
        <v>3</v>
      </c>
      <c r="M76" s="832">
        <v>6116.79</v>
      </c>
    </row>
    <row r="77" spans="1:13" ht="14.45" customHeight="1" x14ac:dyDescent="0.2">
      <c r="A77" s="821" t="s">
        <v>2421</v>
      </c>
      <c r="B77" s="822" t="s">
        <v>3811</v>
      </c>
      <c r="C77" s="822" t="s">
        <v>3141</v>
      </c>
      <c r="D77" s="822" t="s">
        <v>3139</v>
      </c>
      <c r="E77" s="822" t="s">
        <v>3142</v>
      </c>
      <c r="F77" s="831">
        <v>3</v>
      </c>
      <c r="G77" s="831">
        <v>1657.92</v>
      </c>
      <c r="H77" s="827">
        <v>1</v>
      </c>
      <c r="I77" s="831"/>
      <c r="J77" s="831"/>
      <c r="K77" s="827">
        <v>0</v>
      </c>
      <c r="L77" s="831">
        <v>3</v>
      </c>
      <c r="M77" s="832">
        <v>1657.92</v>
      </c>
    </row>
    <row r="78" spans="1:13" ht="14.45" customHeight="1" x14ac:dyDescent="0.2">
      <c r="A78" s="821" t="s">
        <v>2421</v>
      </c>
      <c r="B78" s="822" t="s">
        <v>3811</v>
      </c>
      <c r="C78" s="822" t="s">
        <v>3147</v>
      </c>
      <c r="D78" s="822" t="s">
        <v>3148</v>
      </c>
      <c r="E78" s="822" t="s">
        <v>3140</v>
      </c>
      <c r="F78" s="831"/>
      <c r="G78" s="831"/>
      <c r="H78" s="827">
        <v>0</v>
      </c>
      <c r="I78" s="831">
        <v>4</v>
      </c>
      <c r="J78" s="831">
        <v>8155.72</v>
      </c>
      <c r="K78" s="827">
        <v>1</v>
      </c>
      <c r="L78" s="831">
        <v>4</v>
      </c>
      <c r="M78" s="832">
        <v>8155.72</v>
      </c>
    </row>
    <row r="79" spans="1:13" ht="14.45" customHeight="1" x14ac:dyDescent="0.2">
      <c r="A79" s="821" t="s">
        <v>2421</v>
      </c>
      <c r="B79" s="822" t="s">
        <v>3811</v>
      </c>
      <c r="C79" s="822" t="s">
        <v>3149</v>
      </c>
      <c r="D79" s="822" t="s">
        <v>3148</v>
      </c>
      <c r="E79" s="822" t="s">
        <v>3144</v>
      </c>
      <c r="F79" s="831"/>
      <c r="G79" s="831"/>
      <c r="H79" s="827">
        <v>0</v>
      </c>
      <c r="I79" s="831">
        <v>9</v>
      </c>
      <c r="J79" s="831">
        <v>3202.11</v>
      </c>
      <c r="K79" s="827">
        <v>1</v>
      </c>
      <c r="L79" s="831">
        <v>9</v>
      </c>
      <c r="M79" s="832">
        <v>3202.11</v>
      </c>
    </row>
    <row r="80" spans="1:13" ht="14.45" customHeight="1" x14ac:dyDescent="0.2">
      <c r="A80" s="821" t="s">
        <v>2421</v>
      </c>
      <c r="B80" s="822" t="s">
        <v>3811</v>
      </c>
      <c r="C80" s="822" t="s">
        <v>3150</v>
      </c>
      <c r="D80" s="822" t="s">
        <v>3148</v>
      </c>
      <c r="E80" s="822" t="s">
        <v>3142</v>
      </c>
      <c r="F80" s="831"/>
      <c r="G80" s="831"/>
      <c r="H80" s="827">
        <v>0</v>
      </c>
      <c r="I80" s="831">
        <v>17</v>
      </c>
      <c r="J80" s="831">
        <v>9394.880000000001</v>
      </c>
      <c r="K80" s="827">
        <v>1</v>
      </c>
      <c r="L80" s="831">
        <v>17</v>
      </c>
      <c r="M80" s="832">
        <v>9394.880000000001</v>
      </c>
    </row>
    <row r="81" spans="1:13" ht="14.45" customHeight="1" x14ac:dyDescent="0.2">
      <c r="A81" s="821" t="s">
        <v>2421</v>
      </c>
      <c r="B81" s="822" t="s">
        <v>3811</v>
      </c>
      <c r="C81" s="822" t="s">
        <v>3151</v>
      </c>
      <c r="D81" s="822" t="s">
        <v>3148</v>
      </c>
      <c r="E81" s="822" t="s">
        <v>3146</v>
      </c>
      <c r="F81" s="831"/>
      <c r="G81" s="831"/>
      <c r="H81" s="827">
        <v>0</v>
      </c>
      <c r="I81" s="831">
        <v>17</v>
      </c>
      <c r="J81" s="831">
        <v>17330.82</v>
      </c>
      <c r="K81" s="827">
        <v>1</v>
      </c>
      <c r="L81" s="831">
        <v>17</v>
      </c>
      <c r="M81" s="832">
        <v>17330.82</v>
      </c>
    </row>
    <row r="82" spans="1:13" ht="14.45" customHeight="1" x14ac:dyDescent="0.2">
      <c r="A82" s="821" t="s">
        <v>2421</v>
      </c>
      <c r="B82" s="822" t="s">
        <v>3811</v>
      </c>
      <c r="C82" s="822" t="s">
        <v>3288</v>
      </c>
      <c r="D82" s="822" t="s">
        <v>3153</v>
      </c>
      <c r="E82" s="822" t="s">
        <v>3289</v>
      </c>
      <c r="F82" s="831">
        <v>3</v>
      </c>
      <c r="G82" s="831">
        <v>266.85000000000002</v>
      </c>
      <c r="H82" s="827">
        <v>1</v>
      </c>
      <c r="I82" s="831"/>
      <c r="J82" s="831"/>
      <c r="K82" s="827">
        <v>0</v>
      </c>
      <c r="L82" s="831">
        <v>3</v>
      </c>
      <c r="M82" s="832">
        <v>266.85000000000002</v>
      </c>
    </row>
    <row r="83" spans="1:13" ht="14.45" customHeight="1" x14ac:dyDescent="0.2">
      <c r="A83" s="821" t="s">
        <v>2421</v>
      </c>
      <c r="B83" s="822" t="s">
        <v>2318</v>
      </c>
      <c r="C83" s="822" t="s">
        <v>3069</v>
      </c>
      <c r="D83" s="822" t="s">
        <v>3067</v>
      </c>
      <c r="E83" s="822" t="s">
        <v>3070</v>
      </c>
      <c r="F83" s="831"/>
      <c r="G83" s="831"/>
      <c r="H83" s="827">
        <v>0</v>
      </c>
      <c r="I83" s="831">
        <v>4</v>
      </c>
      <c r="J83" s="831">
        <v>7755.88</v>
      </c>
      <c r="K83" s="827">
        <v>1</v>
      </c>
      <c r="L83" s="831">
        <v>4</v>
      </c>
      <c r="M83" s="832">
        <v>7755.88</v>
      </c>
    </row>
    <row r="84" spans="1:13" ht="14.45" customHeight="1" x14ac:dyDescent="0.2">
      <c r="A84" s="821" t="s">
        <v>2421</v>
      </c>
      <c r="B84" s="822" t="s">
        <v>2318</v>
      </c>
      <c r="C84" s="822" t="s">
        <v>2319</v>
      </c>
      <c r="D84" s="822" t="s">
        <v>2320</v>
      </c>
      <c r="E84" s="822" t="s">
        <v>2321</v>
      </c>
      <c r="F84" s="831"/>
      <c r="G84" s="831"/>
      <c r="H84" s="827">
        <v>0</v>
      </c>
      <c r="I84" s="831">
        <v>6</v>
      </c>
      <c r="J84" s="831">
        <v>2908.5</v>
      </c>
      <c r="K84" s="827">
        <v>1</v>
      </c>
      <c r="L84" s="831">
        <v>6</v>
      </c>
      <c r="M84" s="832">
        <v>2908.5</v>
      </c>
    </row>
    <row r="85" spans="1:13" ht="14.45" customHeight="1" x14ac:dyDescent="0.2">
      <c r="A85" s="821" t="s">
        <v>2421</v>
      </c>
      <c r="B85" s="822" t="s">
        <v>2318</v>
      </c>
      <c r="C85" s="822" t="s">
        <v>2322</v>
      </c>
      <c r="D85" s="822" t="s">
        <v>2320</v>
      </c>
      <c r="E85" s="822" t="s">
        <v>2323</v>
      </c>
      <c r="F85" s="831"/>
      <c r="G85" s="831"/>
      <c r="H85" s="827">
        <v>0</v>
      </c>
      <c r="I85" s="831">
        <v>2</v>
      </c>
      <c r="J85" s="831">
        <v>1938.96</v>
      </c>
      <c r="K85" s="827">
        <v>1</v>
      </c>
      <c r="L85" s="831">
        <v>2</v>
      </c>
      <c r="M85" s="832">
        <v>1938.96</v>
      </c>
    </row>
    <row r="86" spans="1:13" ht="14.45" customHeight="1" x14ac:dyDescent="0.2">
      <c r="A86" s="821" t="s">
        <v>2421</v>
      </c>
      <c r="B86" s="822" t="s">
        <v>2329</v>
      </c>
      <c r="C86" s="822" t="s">
        <v>2330</v>
      </c>
      <c r="D86" s="822" t="s">
        <v>2331</v>
      </c>
      <c r="E86" s="822" t="s">
        <v>2332</v>
      </c>
      <c r="F86" s="831"/>
      <c r="G86" s="831"/>
      <c r="H86" s="827">
        <v>0</v>
      </c>
      <c r="I86" s="831">
        <v>11</v>
      </c>
      <c r="J86" s="831">
        <v>8294.4399999999987</v>
      </c>
      <c r="K86" s="827">
        <v>1</v>
      </c>
      <c r="L86" s="831">
        <v>11</v>
      </c>
      <c r="M86" s="832">
        <v>8294.4399999999987</v>
      </c>
    </row>
    <row r="87" spans="1:13" ht="14.45" customHeight="1" x14ac:dyDescent="0.2">
      <c r="A87" s="821" t="s">
        <v>2421</v>
      </c>
      <c r="B87" s="822" t="s">
        <v>2329</v>
      </c>
      <c r="C87" s="822" t="s">
        <v>2333</v>
      </c>
      <c r="D87" s="822" t="s">
        <v>2331</v>
      </c>
      <c r="E87" s="822" t="s">
        <v>2334</v>
      </c>
      <c r="F87" s="831"/>
      <c r="G87" s="831"/>
      <c r="H87" s="827">
        <v>0</v>
      </c>
      <c r="I87" s="831">
        <v>18</v>
      </c>
      <c r="J87" s="831">
        <v>20359.079999999998</v>
      </c>
      <c r="K87" s="827">
        <v>1</v>
      </c>
      <c r="L87" s="831">
        <v>18</v>
      </c>
      <c r="M87" s="832">
        <v>20359.079999999998</v>
      </c>
    </row>
    <row r="88" spans="1:13" ht="14.45" customHeight="1" x14ac:dyDescent="0.2">
      <c r="A88" s="821" t="s">
        <v>2421</v>
      </c>
      <c r="B88" s="822" t="s">
        <v>2329</v>
      </c>
      <c r="C88" s="822" t="s">
        <v>3050</v>
      </c>
      <c r="D88" s="822" t="s">
        <v>2331</v>
      </c>
      <c r="E88" s="822" t="s">
        <v>3051</v>
      </c>
      <c r="F88" s="831"/>
      <c r="G88" s="831"/>
      <c r="H88" s="827">
        <v>0</v>
      </c>
      <c r="I88" s="831">
        <v>8</v>
      </c>
      <c r="J88" s="831">
        <v>12064.64</v>
      </c>
      <c r="K88" s="827">
        <v>1</v>
      </c>
      <c r="L88" s="831">
        <v>8</v>
      </c>
      <c r="M88" s="832">
        <v>12064.64</v>
      </c>
    </row>
    <row r="89" spans="1:13" ht="14.45" customHeight="1" x14ac:dyDescent="0.2">
      <c r="A89" s="821" t="s">
        <v>2421</v>
      </c>
      <c r="B89" s="822" t="s">
        <v>2329</v>
      </c>
      <c r="C89" s="822" t="s">
        <v>3271</v>
      </c>
      <c r="D89" s="822" t="s">
        <v>3053</v>
      </c>
      <c r="E89" s="822" t="s">
        <v>2332</v>
      </c>
      <c r="F89" s="831">
        <v>6</v>
      </c>
      <c r="G89" s="831">
        <v>4524.24</v>
      </c>
      <c r="H89" s="827">
        <v>1</v>
      </c>
      <c r="I89" s="831"/>
      <c r="J89" s="831"/>
      <c r="K89" s="827">
        <v>0</v>
      </c>
      <c r="L89" s="831">
        <v>6</v>
      </c>
      <c r="M89" s="832">
        <v>4524.24</v>
      </c>
    </row>
    <row r="90" spans="1:13" ht="14.45" customHeight="1" x14ac:dyDescent="0.2">
      <c r="A90" s="821" t="s">
        <v>2421</v>
      </c>
      <c r="B90" s="822" t="s">
        <v>1994</v>
      </c>
      <c r="C90" s="822" t="s">
        <v>2189</v>
      </c>
      <c r="D90" s="822" t="s">
        <v>700</v>
      </c>
      <c r="E90" s="822" t="s">
        <v>1133</v>
      </c>
      <c r="F90" s="831"/>
      <c r="G90" s="831"/>
      <c r="H90" s="827"/>
      <c r="I90" s="831">
        <v>24</v>
      </c>
      <c r="J90" s="831">
        <v>0</v>
      </c>
      <c r="K90" s="827"/>
      <c r="L90" s="831">
        <v>24</v>
      </c>
      <c r="M90" s="832">
        <v>0</v>
      </c>
    </row>
    <row r="91" spans="1:13" ht="14.45" customHeight="1" x14ac:dyDescent="0.2">
      <c r="A91" s="821" t="s">
        <v>2421</v>
      </c>
      <c r="B91" s="822" t="s">
        <v>2205</v>
      </c>
      <c r="C91" s="822" t="s">
        <v>3273</v>
      </c>
      <c r="D91" s="822" t="s">
        <v>3274</v>
      </c>
      <c r="E91" s="822" t="s">
        <v>2210</v>
      </c>
      <c r="F91" s="831">
        <v>1</v>
      </c>
      <c r="G91" s="831">
        <v>339.47</v>
      </c>
      <c r="H91" s="827">
        <v>1</v>
      </c>
      <c r="I91" s="831"/>
      <c r="J91" s="831"/>
      <c r="K91" s="827">
        <v>0</v>
      </c>
      <c r="L91" s="831">
        <v>1</v>
      </c>
      <c r="M91" s="832">
        <v>339.47</v>
      </c>
    </row>
    <row r="92" spans="1:13" ht="14.45" customHeight="1" x14ac:dyDescent="0.2">
      <c r="A92" s="821" t="s">
        <v>2421</v>
      </c>
      <c r="B92" s="822" t="s">
        <v>2205</v>
      </c>
      <c r="C92" s="822" t="s">
        <v>2339</v>
      </c>
      <c r="D92" s="822" t="s">
        <v>2207</v>
      </c>
      <c r="E92" s="822" t="s">
        <v>2340</v>
      </c>
      <c r="F92" s="831"/>
      <c r="G92" s="831"/>
      <c r="H92" s="827">
        <v>0</v>
      </c>
      <c r="I92" s="831">
        <v>1</v>
      </c>
      <c r="J92" s="831">
        <v>113.16</v>
      </c>
      <c r="K92" s="827">
        <v>1</v>
      </c>
      <c r="L92" s="831">
        <v>1</v>
      </c>
      <c r="M92" s="832">
        <v>113.16</v>
      </c>
    </row>
    <row r="93" spans="1:13" ht="14.45" customHeight="1" x14ac:dyDescent="0.2">
      <c r="A93" s="821" t="s">
        <v>2421</v>
      </c>
      <c r="B93" s="822" t="s">
        <v>2205</v>
      </c>
      <c r="C93" s="822" t="s">
        <v>2209</v>
      </c>
      <c r="D93" s="822" t="s">
        <v>2207</v>
      </c>
      <c r="E93" s="822" t="s">
        <v>2210</v>
      </c>
      <c r="F93" s="831"/>
      <c r="G93" s="831"/>
      <c r="H93" s="827">
        <v>0</v>
      </c>
      <c r="I93" s="831">
        <v>20</v>
      </c>
      <c r="J93" s="831">
        <v>6789.4000000000005</v>
      </c>
      <c r="K93" s="827">
        <v>1</v>
      </c>
      <c r="L93" s="831">
        <v>20</v>
      </c>
      <c r="M93" s="832">
        <v>6789.4000000000005</v>
      </c>
    </row>
    <row r="94" spans="1:13" ht="14.45" customHeight="1" x14ac:dyDescent="0.2">
      <c r="A94" s="821" t="s">
        <v>2421</v>
      </c>
      <c r="B94" s="822" t="s">
        <v>2205</v>
      </c>
      <c r="C94" s="822" t="s">
        <v>3083</v>
      </c>
      <c r="D94" s="822" t="s">
        <v>3084</v>
      </c>
      <c r="E94" s="822" t="s">
        <v>3085</v>
      </c>
      <c r="F94" s="831"/>
      <c r="G94" s="831"/>
      <c r="H94" s="827">
        <v>0</v>
      </c>
      <c r="I94" s="831">
        <v>5</v>
      </c>
      <c r="J94" s="831">
        <v>3818.15</v>
      </c>
      <c r="K94" s="827">
        <v>1</v>
      </c>
      <c r="L94" s="831">
        <v>5</v>
      </c>
      <c r="M94" s="832">
        <v>3818.15</v>
      </c>
    </row>
    <row r="95" spans="1:13" ht="14.45" customHeight="1" x14ac:dyDescent="0.2">
      <c r="A95" s="821" t="s">
        <v>2421</v>
      </c>
      <c r="B95" s="822" t="s">
        <v>2343</v>
      </c>
      <c r="C95" s="822" t="s">
        <v>3164</v>
      </c>
      <c r="D95" s="822" t="s">
        <v>3163</v>
      </c>
      <c r="E95" s="822" t="s">
        <v>1731</v>
      </c>
      <c r="F95" s="831">
        <v>3</v>
      </c>
      <c r="G95" s="831">
        <v>1015.74</v>
      </c>
      <c r="H95" s="827">
        <v>1</v>
      </c>
      <c r="I95" s="831"/>
      <c r="J95" s="831"/>
      <c r="K95" s="827">
        <v>0</v>
      </c>
      <c r="L95" s="831">
        <v>3</v>
      </c>
      <c r="M95" s="832">
        <v>1015.74</v>
      </c>
    </row>
    <row r="96" spans="1:13" ht="14.45" customHeight="1" x14ac:dyDescent="0.2">
      <c r="A96" s="821" t="s">
        <v>2421</v>
      </c>
      <c r="B96" s="822" t="s">
        <v>2343</v>
      </c>
      <c r="C96" s="822" t="s">
        <v>2345</v>
      </c>
      <c r="D96" s="822" t="s">
        <v>1725</v>
      </c>
      <c r="E96" s="822" t="s">
        <v>1726</v>
      </c>
      <c r="F96" s="831"/>
      <c r="G96" s="831"/>
      <c r="H96" s="827">
        <v>0</v>
      </c>
      <c r="I96" s="831">
        <v>2</v>
      </c>
      <c r="J96" s="831">
        <v>2573.2399999999998</v>
      </c>
      <c r="K96" s="827">
        <v>1</v>
      </c>
      <c r="L96" s="831">
        <v>2</v>
      </c>
      <c r="M96" s="832">
        <v>2573.2399999999998</v>
      </c>
    </row>
    <row r="97" spans="1:13" ht="14.45" customHeight="1" x14ac:dyDescent="0.2">
      <c r="A97" s="821" t="s">
        <v>2421</v>
      </c>
      <c r="B97" s="822" t="s">
        <v>2343</v>
      </c>
      <c r="C97" s="822" t="s">
        <v>2346</v>
      </c>
      <c r="D97" s="822" t="s">
        <v>1725</v>
      </c>
      <c r="E97" s="822" t="s">
        <v>1728</v>
      </c>
      <c r="F97" s="831"/>
      <c r="G97" s="831"/>
      <c r="H97" s="827">
        <v>0</v>
      </c>
      <c r="I97" s="831">
        <v>6</v>
      </c>
      <c r="J97" s="831">
        <v>15439.32</v>
      </c>
      <c r="K97" s="827">
        <v>1</v>
      </c>
      <c r="L97" s="831">
        <v>6</v>
      </c>
      <c r="M97" s="832">
        <v>15439.32</v>
      </c>
    </row>
    <row r="98" spans="1:13" ht="14.45" customHeight="1" x14ac:dyDescent="0.2">
      <c r="A98" s="821" t="s">
        <v>2421</v>
      </c>
      <c r="B98" s="822" t="s">
        <v>2343</v>
      </c>
      <c r="C98" s="822" t="s">
        <v>2347</v>
      </c>
      <c r="D98" s="822" t="s">
        <v>1725</v>
      </c>
      <c r="E98" s="822" t="s">
        <v>2348</v>
      </c>
      <c r="F98" s="831"/>
      <c r="G98" s="831"/>
      <c r="H98" s="827">
        <v>0</v>
      </c>
      <c r="I98" s="831">
        <v>4</v>
      </c>
      <c r="J98" s="831">
        <v>2708.68</v>
      </c>
      <c r="K98" s="827">
        <v>1</v>
      </c>
      <c r="L98" s="831">
        <v>4</v>
      </c>
      <c r="M98" s="832">
        <v>2708.68</v>
      </c>
    </row>
    <row r="99" spans="1:13" ht="14.45" customHeight="1" x14ac:dyDescent="0.2">
      <c r="A99" s="821" t="s">
        <v>2421</v>
      </c>
      <c r="B99" s="822" t="s">
        <v>2343</v>
      </c>
      <c r="C99" s="822" t="s">
        <v>3172</v>
      </c>
      <c r="D99" s="822" t="s">
        <v>3173</v>
      </c>
      <c r="E99" s="822" t="s">
        <v>3160</v>
      </c>
      <c r="F99" s="831">
        <v>25</v>
      </c>
      <c r="G99" s="831">
        <v>32154.75</v>
      </c>
      <c r="H99" s="827">
        <v>1</v>
      </c>
      <c r="I99" s="831"/>
      <c r="J99" s="831"/>
      <c r="K99" s="827">
        <v>0</v>
      </c>
      <c r="L99" s="831">
        <v>25</v>
      </c>
      <c r="M99" s="832">
        <v>32154.75</v>
      </c>
    </row>
    <row r="100" spans="1:13" ht="14.45" customHeight="1" x14ac:dyDescent="0.2">
      <c r="A100" s="821" t="s">
        <v>2421</v>
      </c>
      <c r="B100" s="822" t="s">
        <v>2219</v>
      </c>
      <c r="C100" s="822" t="s">
        <v>2220</v>
      </c>
      <c r="D100" s="822" t="s">
        <v>2221</v>
      </c>
      <c r="E100" s="822" t="s">
        <v>2222</v>
      </c>
      <c r="F100" s="831"/>
      <c r="G100" s="831"/>
      <c r="H100" s="827">
        <v>0</v>
      </c>
      <c r="I100" s="831">
        <v>1</v>
      </c>
      <c r="J100" s="831">
        <v>23.4</v>
      </c>
      <c r="K100" s="827">
        <v>1</v>
      </c>
      <c r="L100" s="831">
        <v>1</v>
      </c>
      <c r="M100" s="832">
        <v>23.4</v>
      </c>
    </row>
    <row r="101" spans="1:13" ht="14.45" customHeight="1" x14ac:dyDescent="0.2">
      <c r="A101" s="821" t="s">
        <v>2421</v>
      </c>
      <c r="B101" s="822" t="s">
        <v>2229</v>
      </c>
      <c r="C101" s="822" t="s">
        <v>2230</v>
      </c>
      <c r="D101" s="822" t="s">
        <v>1322</v>
      </c>
      <c r="E101" s="822" t="s">
        <v>2231</v>
      </c>
      <c r="F101" s="831"/>
      <c r="G101" s="831"/>
      <c r="H101" s="827"/>
      <c r="I101" s="831">
        <v>2</v>
      </c>
      <c r="J101" s="831">
        <v>0</v>
      </c>
      <c r="K101" s="827"/>
      <c r="L101" s="831">
        <v>2</v>
      </c>
      <c r="M101" s="832">
        <v>0</v>
      </c>
    </row>
    <row r="102" spans="1:13" ht="14.45" customHeight="1" x14ac:dyDescent="0.2">
      <c r="A102" s="821" t="s">
        <v>2421</v>
      </c>
      <c r="B102" s="822" t="s">
        <v>2229</v>
      </c>
      <c r="C102" s="822" t="s">
        <v>3031</v>
      </c>
      <c r="D102" s="822" t="s">
        <v>1322</v>
      </c>
      <c r="E102" s="822" t="s">
        <v>3024</v>
      </c>
      <c r="F102" s="831"/>
      <c r="G102" s="831"/>
      <c r="H102" s="827"/>
      <c r="I102" s="831">
        <v>4</v>
      </c>
      <c r="J102" s="831">
        <v>0</v>
      </c>
      <c r="K102" s="827"/>
      <c r="L102" s="831">
        <v>4</v>
      </c>
      <c r="M102" s="832">
        <v>0</v>
      </c>
    </row>
    <row r="103" spans="1:13" ht="14.45" customHeight="1" x14ac:dyDescent="0.2">
      <c r="A103" s="821" t="s">
        <v>2421</v>
      </c>
      <c r="B103" s="822" t="s">
        <v>3814</v>
      </c>
      <c r="C103" s="822" t="s">
        <v>3272</v>
      </c>
      <c r="D103" s="822" t="s">
        <v>1582</v>
      </c>
      <c r="E103" s="822" t="s">
        <v>1583</v>
      </c>
      <c r="F103" s="831"/>
      <c r="G103" s="831"/>
      <c r="H103" s="827">
        <v>0</v>
      </c>
      <c r="I103" s="831">
        <v>3</v>
      </c>
      <c r="J103" s="831">
        <v>396</v>
      </c>
      <c r="K103" s="827">
        <v>1</v>
      </c>
      <c r="L103" s="831">
        <v>3</v>
      </c>
      <c r="M103" s="832">
        <v>396</v>
      </c>
    </row>
    <row r="104" spans="1:13" ht="14.45" customHeight="1" x14ac:dyDescent="0.2">
      <c r="A104" s="821" t="s">
        <v>2421</v>
      </c>
      <c r="B104" s="822" t="s">
        <v>3815</v>
      </c>
      <c r="C104" s="822" t="s">
        <v>3124</v>
      </c>
      <c r="D104" s="822" t="s">
        <v>3125</v>
      </c>
      <c r="E104" s="822" t="s">
        <v>3126</v>
      </c>
      <c r="F104" s="831"/>
      <c r="G104" s="831"/>
      <c r="H104" s="827">
        <v>0</v>
      </c>
      <c r="I104" s="831">
        <v>2</v>
      </c>
      <c r="J104" s="831">
        <v>322.12</v>
      </c>
      <c r="K104" s="827">
        <v>1</v>
      </c>
      <c r="L104" s="831">
        <v>2</v>
      </c>
      <c r="M104" s="832">
        <v>322.12</v>
      </c>
    </row>
    <row r="105" spans="1:13" ht="14.45" customHeight="1" x14ac:dyDescent="0.2">
      <c r="A105" s="821" t="s">
        <v>2421</v>
      </c>
      <c r="B105" s="822" t="s">
        <v>2370</v>
      </c>
      <c r="C105" s="822" t="s">
        <v>2373</v>
      </c>
      <c r="D105" s="822" t="s">
        <v>2372</v>
      </c>
      <c r="E105" s="822" t="s">
        <v>1780</v>
      </c>
      <c r="F105" s="831"/>
      <c r="G105" s="831"/>
      <c r="H105" s="827">
        <v>0</v>
      </c>
      <c r="I105" s="831">
        <v>2</v>
      </c>
      <c r="J105" s="831">
        <v>800.34</v>
      </c>
      <c r="K105" s="827">
        <v>1</v>
      </c>
      <c r="L105" s="831">
        <v>2</v>
      </c>
      <c r="M105" s="832">
        <v>800.34</v>
      </c>
    </row>
    <row r="106" spans="1:13" ht="14.45" customHeight="1" x14ac:dyDescent="0.2">
      <c r="A106" s="821" t="s">
        <v>2421</v>
      </c>
      <c r="B106" s="822" t="s">
        <v>2247</v>
      </c>
      <c r="C106" s="822" t="s">
        <v>2251</v>
      </c>
      <c r="D106" s="822" t="s">
        <v>1316</v>
      </c>
      <c r="E106" s="822" t="s">
        <v>2252</v>
      </c>
      <c r="F106" s="831"/>
      <c r="G106" s="831"/>
      <c r="H106" s="827">
        <v>0</v>
      </c>
      <c r="I106" s="831">
        <v>1</v>
      </c>
      <c r="J106" s="831">
        <v>176.32</v>
      </c>
      <c r="K106" s="827">
        <v>1</v>
      </c>
      <c r="L106" s="831">
        <v>1</v>
      </c>
      <c r="M106" s="832">
        <v>176.32</v>
      </c>
    </row>
    <row r="107" spans="1:13" ht="14.45" customHeight="1" x14ac:dyDescent="0.2">
      <c r="A107" s="821" t="s">
        <v>2421</v>
      </c>
      <c r="B107" s="822" t="s">
        <v>3818</v>
      </c>
      <c r="C107" s="822" t="s">
        <v>3278</v>
      </c>
      <c r="D107" s="822" t="s">
        <v>3279</v>
      </c>
      <c r="E107" s="822" t="s">
        <v>3280</v>
      </c>
      <c r="F107" s="831"/>
      <c r="G107" s="831"/>
      <c r="H107" s="827">
        <v>0</v>
      </c>
      <c r="I107" s="831">
        <v>2</v>
      </c>
      <c r="J107" s="831">
        <v>127.64</v>
      </c>
      <c r="K107" s="827">
        <v>1</v>
      </c>
      <c r="L107" s="831">
        <v>2</v>
      </c>
      <c r="M107" s="832">
        <v>127.64</v>
      </c>
    </row>
    <row r="108" spans="1:13" ht="14.45" customHeight="1" x14ac:dyDescent="0.2">
      <c r="A108" s="821" t="s">
        <v>2421</v>
      </c>
      <c r="B108" s="822" t="s">
        <v>3816</v>
      </c>
      <c r="C108" s="822" t="s">
        <v>3238</v>
      </c>
      <c r="D108" s="822" t="s">
        <v>3239</v>
      </c>
      <c r="E108" s="822" t="s">
        <v>3240</v>
      </c>
      <c r="F108" s="831">
        <v>2</v>
      </c>
      <c r="G108" s="831">
        <v>100.64</v>
      </c>
      <c r="H108" s="827">
        <v>1</v>
      </c>
      <c r="I108" s="831"/>
      <c r="J108" s="831"/>
      <c r="K108" s="827">
        <v>0</v>
      </c>
      <c r="L108" s="831">
        <v>2</v>
      </c>
      <c r="M108" s="832">
        <v>100.64</v>
      </c>
    </row>
    <row r="109" spans="1:13" ht="14.45" customHeight="1" x14ac:dyDescent="0.2">
      <c r="A109" s="821" t="s">
        <v>2424</v>
      </c>
      <c r="B109" s="822" t="s">
        <v>2245</v>
      </c>
      <c r="C109" s="822" t="s">
        <v>2404</v>
      </c>
      <c r="D109" s="822" t="s">
        <v>1880</v>
      </c>
      <c r="E109" s="822" t="s">
        <v>1881</v>
      </c>
      <c r="F109" s="831"/>
      <c r="G109" s="831"/>
      <c r="H109" s="827">
        <v>0</v>
      </c>
      <c r="I109" s="831">
        <v>3</v>
      </c>
      <c r="J109" s="831">
        <v>191.25</v>
      </c>
      <c r="K109" s="827">
        <v>1</v>
      </c>
      <c r="L109" s="831">
        <v>3</v>
      </c>
      <c r="M109" s="832">
        <v>191.25</v>
      </c>
    </row>
    <row r="110" spans="1:13" ht="14.45" customHeight="1" x14ac:dyDescent="0.2">
      <c r="A110" s="821" t="s">
        <v>2425</v>
      </c>
      <c r="B110" s="822" t="s">
        <v>2006</v>
      </c>
      <c r="C110" s="822" t="s">
        <v>2010</v>
      </c>
      <c r="D110" s="822" t="s">
        <v>2008</v>
      </c>
      <c r="E110" s="822" t="s">
        <v>2011</v>
      </c>
      <c r="F110" s="831"/>
      <c r="G110" s="831"/>
      <c r="H110" s="827">
        <v>0</v>
      </c>
      <c r="I110" s="831">
        <v>2</v>
      </c>
      <c r="J110" s="831">
        <v>42.489999999999995</v>
      </c>
      <c r="K110" s="827">
        <v>1</v>
      </c>
      <c r="L110" s="831">
        <v>2</v>
      </c>
      <c r="M110" s="832">
        <v>42.489999999999995</v>
      </c>
    </row>
    <row r="111" spans="1:13" ht="14.45" customHeight="1" x14ac:dyDescent="0.2">
      <c r="A111" s="821" t="s">
        <v>2425</v>
      </c>
      <c r="B111" s="822" t="s">
        <v>3819</v>
      </c>
      <c r="C111" s="822" t="s">
        <v>2849</v>
      </c>
      <c r="D111" s="822" t="s">
        <v>2850</v>
      </c>
      <c r="E111" s="822" t="s">
        <v>2851</v>
      </c>
      <c r="F111" s="831"/>
      <c r="G111" s="831"/>
      <c r="H111" s="827">
        <v>0</v>
      </c>
      <c r="I111" s="831">
        <v>6</v>
      </c>
      <c r="J111" s="831">
        <v>787.92</v>
      </c>
      <c r="K111" s="827">
        <v>1</v>
      </c>
      <c r="L111" s="831">
        <v>6</v>
      </c>
      <c r="M111" s="832">
        <v>787.92</v>
      </c>
    </row>
    <row r="112" spans="1:13" ht="14.45" customHeight="1" x14ac:dyDescent="0.2">
      <c r="A112" s="821" t="s">
        <v>2425</v>
      </c>
      <c r="B112" s="822" t="s">
        <v>2286</v>
      </c>
      <c r="C112" s="822" t="s">
        <v>2290</v>
      </c>
      <c r="D112" s="822" t="s">
        <v>2288</v>
      </c>
      <c r="E112" s="822" t="s">
        <v>2291</v>
      </c>
      <c r="F112" s="831"/>
      <c r="G112" s="831"/>
      <c r="H112" s="827">
        <v>0</v>
      </c>
      <c r="I112" s="831">
        <v>2</v>
      </c>
      <c r="J112" s="831">
        <v>458.76</v>
      </c>
      <c r="K112" s="827">
        <v>1</v>
      </c>
      <c r="L112" s="831">
        <v>2</v>
      </c>
      <c r="M112" s="832">
        <v>458.76</v>
      </c>
    </row>
    <row r="113" spans="1:13" ht="14.45" customHeight="1" x14ac:dyDescent="0.2">
      <c r="A113" s="821" t="s">
        <v>2425</v>
      </c>
      <c r="B113" s="822" t="s">
        <v>2058</v>
      </c>
      <c r="C113" s="822" t="s">
        <v>2824</v>
      </c>
      <c r="D113" s="822" t="s">
        <v>2825</v>
      </c>
      <c r="E113" s="822" t="s">
        <v>2665</v>
      </c>
      <c r="F113" s="831">
        <v>1</v>
      </c>
      <c r="G113" s="831">
        <v>0</v>
      </c>
      <c r="H113" s="827"/>
      <c r="I113" s="831"/>
      <c r="J113" s="831"/>
      <c r="K113" s="827"/>
      <c r="L113" s="831">
        <v>1</v>
      </c>
      <c r="M113" s="832">
        <v>0</v>
      </c>
    </row>
    <row r="114" spans="1:13" ht="14.45" customHeight="1" x14ac:dyDescent="0.2">
      <c r="A114" s="821" t="s">
        <v>2425</v>
      </c>
      <c r="B114" s="822" t="s">
        <v>3820</v>
      </c>
      <c r="C114" s="822" t="s">
        <v>2816</v>
      </c>
      <c r="D114" s="822" t="s">
        <v>2552</v>
      </c>
      <c r="E114" s="822" t="s">
        <v>2798</v>
      </c>
      <c r="F114" s="831">
        <v>1</v>
      </c>
      <c r="G114" s="831">
        <v>91.9</v>
      </c>
      <c r="H114" s="827">
        <v>1</v>
      </c>
      <c r="I114" s="831"/>
      <c r="J114" s="831"/>
      <c r="K114" s="827">
        <v>0</v>
      </c>
      <c r="L114" s="831">
        <v>1</v>
      </c>
      <c r="M114" s="832">
        <v>91.9</v>
      </c>
    </row>
    <row r="115" spans="1:13" ht="14.45" customHeight="1" x14ac:dyDescent="0.2">
      <c r="A115" s="821" t="s">
        <v>2425</v>
      </c>
      <c r="B115" s="822" t="s">
        <v>2090</v>
      </c>
      <c r="C115" s="822" t="s">
        <v>2856</v>
      </c>
      <c r="D115" s="822" t="s">
        <v>923</v>
      </c>
      <c r="E115" s="822" t="s">
        <v>2097</v>
      </c>
      <c r="F115" s="831">
        <v>2</v>
      </c>
      <c r="G115" s="831">
        <v>98.16</v>
      </c>
      <c r="H115" s="827">
        <v>1</v>
      </c>
      <c r="I115" s="831"/>
      <c r="J115" s="831"/>
      <c r="K115" s="827">
        <v>0</v>
      </c>
      <c r="L115" s="831">
        <v>2</v>
      </c>
      <c r="M115" s="832">
        <v>98.16</v>
      </c>
    </row>
    <row r="116" spans="1:13" ht="14.45" customHeight="1" x14ac:dyDescent="0.2">
      <c r="A116" s="821" t="s">
        <v>2425</v>
      </c>
      <c r="B116" s="822" t="s">
        <v>2090</v>
      </c>
      <c r="C116" s="822" t="s">
        <v>2857</v>
      </c>
      <c r="D116" s="822" t="s">
        <v>923</v>
      </c>
      <c r="E116" s="822" t="s">
        <v>924</v>
      </c>
      <c r="F116" s="831">
        <v>2</v>
      </c>
      <c r="G116" s="831">
        <v>168.36</v>
      </c>
      <c r="H116" s="827">
        <v>1</v>
      </c>
      <c r="I116" s="831"/>
      <c r="J116" s="831"/>
      <c r="K116" s="827">
        <v>0</v>
      </c>
      <c r="L116" s="831">
        <v>2</v>
      </c>
      <c r="M116" s="832">
        <v>168.36</v>
      </c>
    </row>
    <row r="117" spans="1:13" ht="14.45" customHeight="1" x14ac:dyDescent="0.2">
      <c r="A117" s="821" t="s">
        <v>2425</v>
      </c>
      <c r="B117" s="822" t="s">
        <v>2115</v>
      </c>
      <c r="C117" s="822" t="s">
        <v>2826</v>
      </c>
      <c r="D117" s="822" t="s">
        <v>2555</v>
      </c>
      <c r="E117" s="822" t="s">
        <v>815</v>
      </c>
      <c r="F117" s="831">
        <v>1</v>
      </c>
      <c r="G117" s="831">
        <v>96.04</v>
      </c>
      <c r="H117" s="827">
        <v>1</v>
      </c>
      <c r="I117" s="831"/>
      <c r="J117" s="831"/>
      <c r="K117" s="827">
        <v>0</v>
      </c>
      <c r="L117" s="831">
        <v>1</v>
      </c>
      <c r="M117" s="832">
        <v>96.04</v>
      </c>
    </row>
    <row r="118" spans="1:13" ht="14.45" customHeight="1" x14ac:dyDescent="0.2">
      <c r="A118" s="821" t="s">
        <v>2425</v>
      </c>
      <c r="B118" s="822" t="s">
        <v>2115</v>
      </c>
      <c r="C118" s="822" t="s">
        <v>2554</v>
      </c>
      <c r="D118" s="822" t="s">
        <v>2555</v>
      </c>
      <c r="E118" s="822" t="s">
        <v>2556</v>
      </c>
      <c r="F118" s="831">
        <v>1</v>
      </c>
      <c r="G118" s="831">
        <v>134.44999999999999</v>
      </c>
      <c r="H118" s="827">
        <v>1</v>
      </c>
      <c r="I118" s="831"/>
      <c r="J118" s="831"/>
      <c r="K118" s="827">
        <v>0</v>
      </c>
      <c r="L118" s="831">
        <v>1</v>
      </c>
      <c r="M118" s="832">
        <v>134.44999999999999</v>
      </c>
    </row>
    <row r="119" spans="1:13" ht="14.45" customHeight="1" x14ac:dyDescent="0.2">
      <c r="A119" s="821" t="s">
        <v>2425</v>
      </c>
      <c r="B119" s="822" t="s">
        <v>2128</v>
      </c>
      <c r="C119" s="822" t="s">
        <v>2817</v>
      </c>
      <c r="D119" s="822" t="s">
        <v>2818</v>
      </c>
      <c r="E119" s="822" t="s">
        <v>2131</v>
      </c>
      <c r="F119" s="831">
        <v>1</v>
      </c>
      <c r="G119" s="831">
        <v>119.7</v>
      </c>
      <c r="H119" s="827">
        <v>1</v>
      </c>
      <c r="I119" s="831"/>
      <c r="J119" s="831"/>
      <c r="K119" s="827">
        <v>0</v>
      </c>
      <c r="L119" s="831">
        <v>1</v>
      </c>
      <c r="M119" s="832">
        <v>119.7</v>
      </c>
    </row>
    <row r="120" spans="1:13" ht="14.45" customHeight="1" x14ac:dyDescent="0.2">
      <c r="A120" s="821" t="s">
        <v>2425</v>
      </c>
      <c r="B120" s="822" t="s">
        <v>2162</v>
      </c>
      <c r="C120" s="822" t="s">
        <v>2828</v>
      </c>
      <c r="D120" s="822" t="s">
        <v>2829</v>
      </c>
      <c r="E120" s="822" t="s">
        <v>2830</v>
      </c>
      <c r="F120" s="831"/>
      <c r="G120" s="831"/>
      <c r="H120" s="827">
        <v>0</v>
      </c>
      <c r="I120" s="831">
        <v>3</v>
      </c>
      <c r="J120" s="831">
        <v>136.05000000000001</v>
      </c>
      <c r="K120" s="827">
        <v>1</v>
      </c>
      <c r="L120" s="831">
        <v>3</v>
      </c>
      <c r="M120" s="832">
        <v>136.05000000000001</v>
      </c>
    </row>
    <row r="121" spans="1:13" ht="14.45" customHeight="1" x14ac:dyDescent="0.2">
      <c r="A121" s="821" t="s">
        <v>2425</v>
      </c>
      <c r="B121" s="822" t="s">
        <v>1994</v>
      </c>
      <c r="C121" s="822" t="s">
        <v>2189</v>
      </c>
      <c r="D121" s="822" t="s">
        <v>700</v>
      </c>
      <c r="E121" s="822" t="s">
        <v>1133</v>
      </c>
      <c r="F121" s="831"/>
      <c r="G121" s="831"/>
      <c r="H121" s="827"/>
      <c r="I121" s="831">
        <v>1</v>
      </c>
      <c r="J121" s="831">
        <v>0</v>
      </c>
      <c r="K121" s="827"/>
      <c r="L121" s="831">
        <v>1</v>
      </c>
      <c r="M121" s="832">
        <v>0</v>
      </c>
    </row>
    <row r="122" spans="1:13" ht="14.45" customHeight="1" x14ac:dyDescent="0.2">
      <c r="A122" s="821" t="s">
        <v>2425</v>
      </c>
      <c r="B122" s="822" t="s">
        <v>3821</v>
      </c>
      <c r="C122" s="822" t="s">
        <v>2853</v>
      </c>
      <c r="D122" s="822" t="s">
        <v>2854</v>
      </c>
      <c r="E122" s="822" t="s">
        <v>2855</v>
      </c>
      <c r="F122" s="831">
        <v>11</v>
      </c>
      <c r="G122" s="831">
        <v>0</v>
      </c>
      <c r="H122" s="827"/>
      <c r="I122" s="831"/>
      <c r="J122" s="831"/>
      <c r="K122" s="827"/>
      <c r="L122" s="831">
        <v>11</v>
      </c>
      <c r="M122" s="832">
        <v>0</v>
      </c>
    </row>
    <row r="123" spans="1:13" ht="14.45" customHeight="1" x14ac:dyDescent="0.2">
      <c r="A123" s="821" t="s">
        <v>2426</v>
      </c>
      <c r="B123" s="822" t="s">
        <v>2066</v>
      </c>
      <c r="C123" s="822" t="s">
        <v>2067</v>
      </c>
      <c r="D123" s="822" t="s">
        <v>1182</v>
      </c>
      <c r="E123" s="822" t="s">
        <v>2068</v>
      </c>
      <c r="F123" s="831"/>
      <c r="G123" s="831"/>
      <c r="H123" s="827">
        <v>0</v>
      </c>
      <c r="I123" s="831">
        <v>1</v>
      </c>
      <c r="J123" s="831">
        <v>103.4</v>
      </c>
      <c r="K123" s="827">
        <v>1</v>
      </c>
      <c r="L123" s="831">
        <v>1</v>
      </c>
      <c r="M123" s="832">
        <v>103.4</v>
      </c>
    </row>
    <row r="124" spans="1:13" ht="14.45" customHeight="1" x14ac:dyDescent="0.2">
      <c r="A124" s="821" t="s">
        <v>2426</v>
      </c>
      <c r="B124" s="822" t="s">
        <v>3822</v>
      </c>
      <c r="C124" s="822" t="s">
        <v>2608</v>
      </c>
      <c r="D124" s="822" t="s">
        <v>2609</v>
      </c>
      <c r="E124" s="822" t="s">
        <v>2610</v>
      </c>
      <c r="F124" s="831"/>
      <c r="G124" s="831"/>
      <c r="H124" s="827">
        <v>0</v>
      </c>
      <c r="I124" s="831">
        <v>2</v>
      </c>
      <c r="J124" s="831">
        <v>282.5</v>
      </c>
      <c r="K124" s="827">
        <v>1</v>
      </c>
      <c r="L124" s="831">
        <v>2</v>
      </c>
      <c r="M124" s="832">
        <v>282.5</v>
      </c>
    </row>
    <row r="125" spans="1:13" ht="14.45" customHeight="1" x14ac:dyDescent="0.2">
      <c r="A125" s="821" t="s">
        <v>2427</v>
      </c>
      <c r="B125" s="822" t="s">
        <v>2060</v>
      </c>
      <c r="C125" s="822" t="s">
        <v>2292</v>
      </c>
      <c r="D125" s="822" t="s">
        <v>2062</v>
      </c>
      <c r="E125" s="822" t="s">
        <v>2293</v>
      </c>
      <c r="F125" s="831"/>
      <c r="G125" s="831"/>
      <c r="H125" s="827">
        <v>0</v>
      </c>
      <c r="I125" s="831">
        <v>1</v>
      </c>
      <c r="J125" s="831">
        <v>93.27</v>
      </c>
      <c r="K125" s="827">
        <v>1</v>
      </c>
      <c r="L125" s="831">
        <v>1</v>
      </c>
      <c r="M125" s="832">
        <v>93.27</v>
      </c>
    </row>
    <row r="126" spans="1:13" ht="14.45" customHeight="1" x14ac:dyDescent="0.2">
      <c r="A126" s="821" t="s">
        <v>2427</v>
      </c>
      <c r="B126" s="822" t="s">
        <v>3823</v>
      </c>
      <c r="C126" s="822" t="s">
        <v>2794</v>
      </c>
      <c r="D126" s="822" t="s">
        <v>2792</v>
      </c>
      <c r="E126" s="822" t="s">
        <v>2795</v>
      </c>
      <c r="F126" s="831"/>
      <c r="G126" s="831"/>
      <c r="H126" s="827">
        <v>0</v>
      </c>
      <c r="I126" s="831">
        <v>1</v>
      </c>
      <c r="J126" s="831">
        <v>103.64</v>
      </c>
      <c r="K126" s="827">
        <v>1</v>
      </c>
      <c r="L126" s="831">
        <v>1</v>
      </c>
      <c r="M126" s="832">
        <v>103.64</v>
      </c>
    </row>
    <row r="127" spans="1:13" ht="14.45" customHeight="1" x14ac:dyDescent="0.2">
      <c r="A127" s="821" t="s">
        <v>2427</v>
      </c>
      <c r="B127" s="822" t="s">
        <v>3823</v>
      </c>
      <c r="C127" s="822" t="s">
        <v>2791</v>
      </c>
      <c r="D127" s="822" t="s">
        <v>2792</v>
      </c>
      <c r="E127" s="822" t="s">
        <v>2793</v>
      </c>
      <c r="F127" s="831"/>
      <c r="G127" s="831"/>
      <c r="H127" s="827">
        <v>0</v>
      </c>
      <c r="I127" s="831">
        <v>1</v>
      </c>
      <c r="J127" s="831">
        <v>31.09</v>
      </c>
      <c r="K127" s="827">
        <v>1</v>
      </c>
      <c r="L127" s="831">
        <v>1</v>
      </c>
      <c r="M127" s="832">
        <v>31.09</v>
      </c>
    </row>
    <row r="128" spans="1:13" ht="14.45" customHeight="1" x14ac:dyDescent="0.2">
      <c r="A128" s="821" t="s">
        <v>2427</v>
      </c>
      <c r="B128" s="822" t="s">
        <v>2090</v>
      </c>
      <c r="C128" s="822" t="s">
        <v>2808</v>
      </c>
      <c r="D128" s="822" t="s">
        <v>923</v>
      </c>
      <c r="E128" s="822" t="s">
        <v>2809</v>
      </c>
      <c r="F128" s="831">
        <v>2</v>
      </c>
      <c r="G128" s="831">
        <v>148.16</v>
      </c>
      <c r="H128" s="827">
        <v>1</v>
      </c>
      <c r="I128" s="831"/>
      <c r="J128" s="831"/>
      <c r="K128" s="827">
        <v>0</v>
      </c>
      <c r="L128" s="831">
        <v>2</v>
      </c>
      <c r="M128" s="832">
        <v>148.16</v>
      </c>
    </row>
    <row r="129" spans="1:13" ht="14.45" customHeight="1" x14ac:dyDescent="0.2">
      <c r="A129" s="821" t="s">
        <v>2427</v>
      </c>
      <c r="B129" s="822" t="s">
        <v>2106</v>
      </c>
      <c r="C129" s="822" t="s">
        <v>2110</v>
      </c>
      <c r="D129" s="822" t="s">
        <v>1419</v>
      </c>
      <c r="E129" s="822" t="s">
        <v>2111</v>
      </c>
      <c r="F129" s="831"/>
      <c r="G129" s="831"/>
      <c r="H129" s="827">
        <v>0</v>
      </c>
      <c r="I129" s="831">
        <v>1</v>
      </c>
      <c r="J129" s="831">
        <v>154.36000000000001</v>
      </c>
      <c r="K129" s="827">
        <v>1</v>
      </c>
      <c r="L129" s="831">
        <v>1</v>
      </c>
      <c r="M129" s="832">
        <v>154.36000000000001</v>
      </c>
    </row>
    <row r="130" spans="1:13" ht="14.45" customHeight="1" x14ac:dyDescent="0.2">
      <c r="A130" s="821" t="s">
        <v>2427</v>
      </c>
      <c r="B130" s="822" t="s">
        <v>3824</v>
      </c>
      <c r="C130" s="822" t="s">
        <v>2783</v>
      </c>
      <c r="D130" s="822" t="s">
        <v>2784</v>
      </c>
      <c r="E130" s="822" t="s">
        <v>2785</v>
      </c>
      <c r="F130" s="831"/>
      <c r="G130" s="831"/>
      <c r="H130" s="827">
        <v>0</v>
      </c>
      <c r="I130" s="831">
        <v>1</v>
      </c>
      <c r="J130" s="831">
        <v>120.15</v>
      </c>
      <c r="K130" s="827">
        <v>1</v>
      </c>
      <c r="L130" s="831">
        <v>1</v>
      </c>
      <c r="M130" s="832">
        <v>120.15</v>
      </c>
    </row>
    <row r="131" spans="1:13" ht="14.45" customHeight="1" x14ac:dyDescent="0.2">
      <c r="A131" s="821" t="s">
        <v>2427</v>
      </c>
      <c r="B131" s="822" t="s">
        <v>3817</v>
      </c>
      <c r="C131" s="822" t="s">
        <v>2780</v>
      </c>
      <c r="D131" s="822" t="s">
        <v>2781</v>
      </c>
      <c r="E131" s="822" t="s">
        <v>2472</v>
      </c>
      <c r="F131" s="831"/>
      <c r="G131" s="831"/>
      <c r="H131" s="827">
        <v>0</v>
      </c>
      <c r="I131" s="831">
        <v>1</v>
      </c>
      <c r="J131" s="831">
        <v>176.32</v>
      </c>
      <c r="K131" s="827">
        <v>1</v>
      </c>
      <c r="L131" s="831">
        <v>1</v>
      </c>
      <c r="M131" s="832">
        <v>176.32</v>
      </c>
    </row>
    <row r="132" spans="1:13" ht="14.45" customHeight="1" x14ac:dyDescent="0.2">
      <c r="A132" s="821" t="s">
        <v>2427</v>
      </c>
      <c r="B132" s="822" t="s">
        <v>3825</v>
      </c>
      <c r="C132" s="822" t="s">
        <v>2805</v>
      </c>
      <c r="D132" s="822" t="s">
        <v>2806</v>
      </c>
      <c r="E132" s="822" t="s">
        <v>2807</v>
      </c>
      <c r="F132" s="831"/>
      <c r="G132" s="831"/>
      <c r="H132" s="827">
        <v>0</v>
      </c>
      <c r="I132" s="831">
        <v>1</v>
      </c>
      <c r="J132" s="831">
        <v>1771.84</v>
      </c>
      <c r="K132" s="827">
        <v>1</v>
      </c>
      <c r="L132" s="831">
        <v>1</v>
      </c>
      <c r="M132" s="832">
        <v>1771.84</v>
      </c>
    </row>
    <row r="133" spans="1:13" ht="14.45" customHeight="1" x14ac:dyDescent="0.2">
      <c r="A133" s="821" t="s">
        <v>2428</v>
      </c>
      <c r="B133" s="822" t="s">
        <v>2308</v>
      </c>
      <c r="C133" s="822" t="s">
        <v>2309</v>
      </c>
      <c r="D133" s="822" t="s">
        <v>2310</v>
      </c>
      <c r="E133" s="822" t="s">
        <v>2311</v>
      </c>
      <c r="F133" s="831"/>
      <c r="G133" s="831"/>
      <c r="H133" s="827">
        <v>0</v>
      </c>
      <c r="I133" s="831">
        <v>2</v>
      </c>
      <c r="J133" s="831">
        <v>140.96</v>
      </c>
      <c r="K133" s="827">
        <v>1</v>
      </c>
      <c r="L133" s="831">
        <v>2</v>
      </c>
      <c r="M133" s="832">
        <v>140.96</v>
      </c>
    </row>
    <row r="134" spans="1:13" ht="14.45" customHeight="1" x14ac:dyDescent="0.2">
      <c r="A134" s="821" t="s">
        <v>2428</v>
      </c>
      <c r="B134" s="822" t="s">
        <v>3811</v>
      </c>
      <c r="C134" s="822" t="s">
        <v>3147</v>
      </c>
      <c r="D134" s="822" t="s">
        <v>3148</v>
      </c>
      <c r="E134" s="822" t="s">
        <v>3140</v>
      </c>
      <c r="F134" s="831"/>
      <c r="G134" s="831"/>
      <c r="H134" s="827">
        <v>0</v>
      </c>
      <c r="I134" s="831">
        <v>3</v>
      </c>
      <c r="J134" s="831">
        <v>6116.79</v>
      </c>
      <c r="K134" s="827">
        <v>1</v>
      </c>
      <c r="L134" s="831">
        <v>3</v>
      </c>
      <c r="M134" s="832">
        <v>6116.79</v>
      </c>
    </row>
    <row r="135" spans="1:13" ht="14.45" customHeight="1" x14ac:dyDescent="0.2">
      <c r="A135" s="821" t="s">
        <v>2428</v>
      </c>
      <c r="B135" s="822" t="s">
        <v>3811</v>
      </c>
      <c r="C135" s="822" t="s">
        <v>3149</v>
      </c>
      <c r="D135" s="822" t="s">
        <v>3148</v>
      </c>
      <c r="E135" s="822" t="s">
        <v>3144</v>
      </c>
      <c r="F135" s="831"/>
      <c r="G135" s="831"/>
      <c r="H135" s="827">
        <v>0</v>
      </c>
      <c r="I135" s="831">
        <v>1</v>
      </c>
      <c r="J135" s="831">
        <v>355.79</v>
      </c>
      <c r="K135" s="827">
        <v>1</v>
      </c>
      <c r="L135" s="831">
        <v>1</v>
      </c>
      <c r="M135" s="832">
        <v>355.79</v>
      </c>
    </row>
    <row r="136" spans="1:13" ht="14.45" customHeight="1" x14ac:dyDescent="0.2">
      <c r="A136" s="821" t="s">
        <v>2428</v>
      </c>
      <c r="B136" s="822" t="s">
        <v>3811</v>
      </c>
      <c r="C136" s="822" t="s">
        <v>3151</v>
      </c>
      <c r="D136" s="822" t="s">
        <v>3148</v>
      </c>
      <c r="E136" s="822" t="s">
        <v>3146</v>
      </c>
      <c r="F136" s="831"/>
      <c r="G136" s="831"/>
      <c r="H136" s="827">
        <v>0</v>
      </c>
      <c r="I136" s="831">
        <v>1</v>
      </c>
      <c r="J136" s="831">
        <v>1019.46</v>
      </c>
      <c r="K136" s="827">
        <v>1</v>
      </c>
      <c r="L136" s="831">
        <v>1</v>
      </c>
      <c r="M136" s="832">
        <v>1019.46</v>
      </c>
    </row>
    <row r="137" spans="1:13" ht="14.45" customHeight="1" x14ac:dyDescent="0.2">
      <c r="A137" s="821" t="s">
        <v>2428</v>
      </c>
      <c r="B137" s="822" t="s">
        <v>3811</v>
      </c>
      <c r="C137" s="822" t="s">
        <v>3288</v>
      </c>
      <c r="D137" s="822" t="s">
        <v>3153</v>
      </c>
      <c r="E137" s="822" t="s">
        <v>3289</v>
      </c>
      <c r="F137" s="831">
        <v>3</v>
      </c>
      <c r="G137" s="831">
        <v>266.85000000000002</v>
      </c>
      <c r="H137" s="827">
        <v>1</v>
      </c>
      <c r="I137" s="831"/>
      <c r="J137" s="831"/>
      <c r="K137" s="827">
        <v>0</v>
      </c>
      <c r="L137" s="831">
        <v>3</v>
      </c>
      <c r="M137" s="832">
        <v>266.85000000000002</v>
      </c>
    </row>
    <row r="138" spans="1:13" ht="14.45" customHeight="1" x14ac:dyDescent="0.2">
      <c r="A138" s="821" t="s">
        <v>2428</v>
      </c>
      <c r="B138" s="822" t="s">
        <v>2329</v>
      </c>
      <c r="C138" s="822" t="s">
        <v>2330</v>
      </c>
      <c r="D138" s="822" t="s">
        <v>2331</v>
      </c>
      <c r="E138" s="822" t="s">
        <v>2332</v>
      </c>
      <c r="F138" s="831"/>
      <c r="G138" s="831"/>
      <c r="H138" s="827">
        <v>0</v>
      </c>
      <c r="I138" s="831">
        <v>5</v>
      </c>
      <c r="J138" s="831">
        <v>2529.3000000000002</v>
      </c>
      <c r="K138" s="827">
        <v>1</v>
      </c>
      <c r="L138" s="831">
        <v>5</v>
      </c>
      <c r="M138" s="832">
        <v>2529.3000000000002</v>
      </c>
    </row>
    <row r="139" spans="1:13" ht="14.45" customHeight="1" x14ac:dyDescent="0.2">
      <c r="A139" s="821" t="s">
        <v>2428</v>
      </c>
      <c r="B139" s="822" t="s">
        <v>2329</v>
      </c>
      <c r="C139" s="822" t="s">
        <v>3050</v>
      </c>
      <c r="D139" s="822" t="s">
        <v>2331</v>
      </c>
      <c r="E139" s="822" t="s">
        <v>3051</v>
      </c>
      <c r="F139" s="831"/>
      <c r="G139" s="831"/>
      <c r="H139" s="827">
        <v>0</v>
      </c>
      <c r="I139" s="831">
        <v>5</v>
      </c>
      <c r="J139" s="831">
        <v>5058.6499999999996</v>
      </c>
      <c r="K139" s="827">
        <v>1</v>
      </c>
      <c r="L139" s="831">
        <v>5</v>
      </c>
      <c r="M139" s="832">
        <v>5058.6499999999996</v>
      </c>
    </row>
    <row r="140" spans="1:13" ht="14.45" customHeight="1" x14ac:dyDescent="0.2">
      <c r="A140" s="821" t="s">
        <v>2428</v>
      </c>
      <c r="B140" s="822" t="s">
        <v>2329</v>
      </c>
      <c r="C140" s="822" t="s">
        <v>3334</v>
      </c>
      <c r="D140" s="822" t="s">
        <v>3335</v>
      </c>
      <c r="E140" s="822" t="s">
        <v>2332</v>
      </c>
      <c r="F140" s="831">
        <v>6</v>
      </c>
      <c r="G140" s="831">
        <v>3877.92</v>
      </c>
      <c r="H140" s="827">
        <v>1</v>
      </c>
      <c r="I140" s="831"/>
      <c r="J140" s="831"/>
      <c r="K140" s="827">
        <v>0</v>
      </c>
      <c r="L140" s="831">
        <v>6</v>
      </c>
      <c r="M140" s="832">
        <v>3877.92</v>
      </c>
    </row>
    <row r="141" spans="1:13" ht="14.45" customHeight="1" x14ac:dyDescent="0.2">
      <c r="A141" s="821" t="s">
        <v>2428</v>
      </c>
      <c r="B141" s="822" t="s">
        <v>1994</v>
      </c>
      <c r="C141" s="822" t="s">
        <v>2189</v>
      </c>
      <c r="D141" s="822" t="s">
        <v>700</v>
      </c>
      <c r="E141" s="822" t="s">
        <v>1133</v>
      </c>
      <c r="F141" s="831"/>
      <c r="G141" s="831"/>
      <c r="H141" s="827"/>
      <c r="I141" s="831">
        <v>6</v>
      </c>
      <c r="J141" s="831">
        <v>0</v>
      </c>
      <c r="K141" s="827"/>
      <c r="L141" s="831">
        <v>6</v>
      </c>
      <c r="M141" s="832">
        <v>0</v>
      </c>
    </row>
    <row r="142" spans="1:13" ht="14.45" customHeight="1" x14ac:dyDescent="0.2">
      <c r="A142" s="821" t="s">
        <v>2428</v>
      </c>
      <c r="B142" s="822" t="s">
        <v>2205</v>
      </c>
      <c r="C142" s="822" t="s">
        <v>2209</v>
      </c>
      <c r="D142" s="822" t="s">
        <v>2207</v>
      </c>
      <c r="E142" s="822" t="s">
        <v>2210</v>
      </c>
      <c r="F142" s="831"/>
      <c r="G142" s="831"/>
      <c r="H142" s="827">
        <v>0</v>
      </c>
      <c r="I142" s="831">
        <v>3</v>
      </c>
      <c r="J142" s="831">
        <v>1018.4100000000001</v>
      </c>
      <c r="K142" s="827">
        <v>1</v>
      </c>
      <c r="L142" s="831">
        <v>3</v>
      </c>
      <c r="M142" s="832">
        <v>1018.4100000000001</v>
      </c>
    </row>
    <row r="143" spans="1:13" ht="14.45" customHeight="1" x14ac:dyDescent="0.2">
      <c r="A143" s="821" t="s">
        <v>2428</v>
      </c>
      <c r="B143" s="822" t="s">
        <v>2343</v>
      </c>
      <c r="C143" s="822" t="s">
        <v>2345</v>
      </c>
      <c r="D143" s="822" t="s">
        <v>1725</v>
      </c>
      <c r="E143" s="822" t="s">
        <v>1726</v>
      </c>
      <c r="F143" s="831"/>
      <c r="G143" s="831"/>
      <c r="H143" s="827">
        <v>0</v>
      </c>
      <c r="I143" s="831">
        <v>5</v>
      </c>
      <c r="J143" s="831">
        <v>6433.0999999999995</v>
      </c>
      <c r="K143" s="827">
        <v>1</v>
      </c>
      <c r="L143" s="831">
        <v>5</v>
      </c>
      <c r="M143" s="832">
        <v>6433.0999999999995</v>
      </c>
    </row>
    <row r="144" spans="1:13" ht="14.45" customHeight="1" x14ac:dyDescent="0.2">
      <c r="A144" s="821" t="s">
        <v>2428</v>
      </c>
      <c r="B144" s="822" t="s">
        <v>2343</v>
      </c>
      <c r="C144" s="822" t="s">
        <v>2346</v>
      </c>
      <c r="D144" s="822" t="s">
        <v>1725</v>
      </c>
      <c r="E144" s="822" t="s">
        <v>1728</v>
      </c>
      <c r="F144" s="831"/>
      <c r="G144" s="831"/>
      <c r="H144" s="827">
        <v>0</v>
      </c>
      <c r="I144" s="831">
        <v>3</v>
      </c>
      <c r="J144" s="831">
        <v>7719.66</v>
      </c>
      <c r="K144" s="827">
        <v>1</v>
      </c>
      <c r="L144" s="831">
        <v>3</v>
      </c>
      <c r="M144" s="832">
        <v>7719.66</v>
      </c>
    </row>
    <row r="145" spans="1:13" ht="14.45" customHeight="1" x14ac:dyDescent="0.2">
      <c r="A145" s="821" t="s">
        <v>2428</v>
      </c>
      <c r="B145" s="822" t="s">
        <v>2343</v>
      </c>
      <c r="C145" s="822" t="s">
        <v>2347</v>
      </c>
      <c r="D145" s="822" t="s">
        <v>1725</v>
      </c>
      <c r="E145" s="822" t="s">
        <v>2348</v>
      </c>
      <c r="F145" s="831"/>
      <c r="G145" s="831"/>
      <c r="H145" s="827">
        <v>0</v>
      </c>
      <c r="I145" s="831">
        <v>3</v>
      </c>
      <c r="J145" s="831">
        <v>2031.5099999999998</v>
      </c>
      <c r="K145" s="827">
        <v>1</v>
      </c>
      <c r="L145" s="831">
        <v>3</v>
      </c>
      <c r="M145" s="832">
        <v>2031.5099999999998</v>
      </c>
    </row>
    <row r="146" spans="1:13" ht="14.45" customHeight="1" x14ac:dyDescent="0.2">
      <c r="A146" s="821" t="s">
        <v>2428</v>
      </c>
      <c r="B146" s="822" t="s">
        <v>2370</v>
      </c>
      <c r="C146" s="822" t="s">
        <v>3341</v>
      </c>
      <c r="D146" s="822" t="s">
        <v>2372</v>
      </c>
      <c r="E146" s="822" t="s">
        <v>3230</v>
      </c>
      <c r="F146" s="831"/>
      <c r="G146" s="831"/>
      <c r="H146" s="827">
        <v>0</v>
      </c>
      <c r="I146" s="831">
        <v>3</v>
      </c>
      <c r="J146" s="831">
        <v>241.59</v>
      </c>
      <c r="K146" s="827">
        <v>1</v>
      </c>
      <c r="L146" s="831">
        <v>3</v>
      </c>
      <c r="M146" s="832">
        <v>241.59</v>
      </c>
    </row>
    <row r="147" spans="1:13" ht="14.45" customHeight="1" x14ac:dyDescent="0.2">
      <c r="A147" s="821" t="s">
        <v>2429</v>
      </c>
      <c r="B147" s="822" t="s">
        <v>3826</v>
      </c>
      <c r="C147" s="822" t="s">
        <v>2763</v>
      </c>
      <c r="D147" s="822" t="s">
        <v>978</v>
      </c>
      <c r="E147" s="822" t="s">
        <v>2764</v>
      </c>
      <c r="F147" s="831">
        <v>1</v>
      </c>
      <c r="G147" s="831">
        <v>301.2</v>
      </c>
      <c r="H147" s="827">
        <v>1</v>
      </c>
      <c r="I147" s="831"/>
      <c r="J147" s="831"/>
      <c r="K147" s="827">
        <v>0</v>
      </c>
      <c r="L147" s="831">
        <v>1</v>
      </c>
      <c r="M147" s="832">
        <v>301.2</v>
      </c>
    </row>
    <row r="148" spans="1:13" ht="14.45" customHeight="1" x14ac:dyDescent="0.2">
      <c r="A148" s="821" t="s">
        <v>2429</v>
      </c>
      <c r="B148" s="822" t="s">
        <v>3820</v>
      </c>
      <c r="C148" s="822" t="s">
        <v>2551</v>
      </c>
      <c r="D148" s="822" t="s">
        <v>2552</v>
      </c>
      <c r="E148" s="822" t="s">
        <v>780</v>
      </c>
      <c r="F148" s="831">
        <v>2</v>
      </c>
      <c r="G148" s="831">
        <v>93.2</v>
      </c>
      <c r="H148" s="827">
        <v>1</v>
      </c>
      <c r="I148" s="831"/>
      <c r="J148" s="831"/>
      <c r="K148" s="827">
        <v>0</v>
      </c>
      <c r="L148" s="831">
        <v>2</v>
      </c>
      <c r="M148" s="832">
        <v>93.2</v>
      </c>
    </row>
    <row r="149" spans="1:13" ht="14.45" customHeight="1" x14ac:dyDescent="0.2">
      <c r="A149" s="821" t="s">
        <v>2429</v>
      </c>
      <c r="B149" s="822" t="s">
        <v>2106</v>
      </c>
      <c r="C149" s="822" t="s">
        <v>2110</v>
      </c>
      <c r="D149" s="822" t="s">
        <v>1419</v>
      </c>
      <c r="E149" s="822" t="s">
        <v>2111</v>
      </c>
      <c r="F149" s="831"/>
      <c r="G149" s="831"/>
      <c r="H149" s="827">
        <v>0</v>
      </c>
      <c r="I149" s="831">
        <v>8</v>
      </c>
      <c r="J149" s="831">
        <v>1234.8800000000001</v>
      </c>
      <c r="K149" s="827">
        <v>1</v>
      </c>
      <c r="L149" s="831">
        <v>8</v>
      </c>
      <c r="M149" s="832">
        <v>1234.8800000000001</v>
      </c>
    </row>
    <row r="150" spans="1:13" ht="14.45" customHeight="1" x14ac:dyDescent="0.2">
      <c r="A150" s="821" t="s">
        <v>2429</v>
      </c>
      <c r="B150" s="822" t="s">
        <v>2115</v>
      </c>
      <c r="C150" s="822" t="s">
        <v>2554</v>
      </c>
      <c r="D150" s="822" t="s">
        <v>2555</v>
      </c>
      <c r="E150" s="822" t="s">
        <v>2556</v>
      </c>
      <c r="F150" s="831">
        <v>2</v>
      </c>
      <c r="G150" s="831">
        <v>268.89999999999998</v>
      </c>
      <c r="H150" s="827">
        <v>1</v>
      </c>
      <c r="I150" s="831"/>
      <c r="J150" s="831"/>
      <c r="K150" s="827">
        <v>0</v>
      </c>
      <c r="L150" s="831">
        <v>2</v>
      </c>
      <c r="M150" s="832">
        <v>268.89999999999998</v>
      </c>
    </row>
    <row r="151" spans="1:13" ht="14.45" customHeight="1" x14ac:dyDescent="0.2">
      <c r="A151" s="821" t="s">
        <v>2429</v>
      </c>
      <c r="B151" s="822" t="s">
        <v>2128</v>
      </c>
      <c r="C151" s="822" t="s">
        <v>2129</v>
      </c>
      <c r="D151" s="822" t="s">
        <v>2130</v>
      </c>
      <c r="E151" s="822" t="s">
        <v>2131</v>
      </c>
      <c r="F151" s="831"/>
      <c r="G151" s="831"/>
      <c r="H151" s="827">
        <v>0</v>
      </c>
      <c r="I151" s="831">
        <v>6</v>
      </c>
      <c r="J151" s="831">
        <v>718.2</v>
      </c>
      <c r="K151" s="827">
        <v>1</v>
      </c>
      <c r="L151" s="831">
        <v>6</v>
      </c>
      <c r="M151" s="832">
        <v>718.2</v>
      </c>
    </row>
    <row r="152" spans="1:13" ht="14.45" customHeight="1" x14ac:dyDescent="0.2">
      <c r="A152" s="821" t="s">
        <v>2429</v>
      </c>
      <c r="B152" s="822" t="s">
        <v>2308</v>
      </c>
      <c r="C152" s="822" t="s">
        <v>2309</v>
      </c>
      <c r="D152" s="822" t="s">
        <v>2310</v>
      </c>
      <c r="E152" s="822" t="s">
        <v>2311</v>
      </c>
      <c r="F152" s="831"/>
      <c r="G152" s="831"/>
      <c r="H152" s="827">
        <v>0</v>
      </c>
      <c r="I152" s="831">
        <v>9</v>
      </c>
      <c r="J152" s="831">
        <v>634.31999999999994</v>
      </c>
      <c r="K152" s="827">
        <v>1</v>
      </c>
      <c r="L152" s="831">
        <v>9</v>
      </c>
      <c r="M152" s="832">
        <v>634.31999999999994</v>
      </c>
    </row>
    <row r="153" spans="1:13" ht="14.45" customHeight="1" x14ac:dyDescent="0.2">
      <c r="A153" s="821" t="s">
        <v>2429</v>
      </c>
      <c r="B153" s="822" t="s">
        <v>2308</v>
      </c>
      <c r="C153" s="822" t="s">
        <v>2605</v>
      </c>
      <c r="D153" s="822" t="s">
        <v>2310</v>
      </c>
      <c r="E153" s="822" t="s">
        <v>2606</v>
      </c>
      <c r="F153" s="831"/>
      <c r="G153" s="831"/>
      <c r="H153" s="827">
        <v>0</v>
      </c>
      <c r="I153" s="831">
        <v>6</v>
      </c>
      <c r="J153" s="831">
        <v>845.76</v>
      </c>
      <c r="K153" s="827">
        <v>1</v>
      </c>
      <c r="L153" s="831">
        <v>6</v>
      </c>
      <c r="M153" s="832">
        <v>845.76</v>
      </c>
    </row>
    <row r="154" spans="1:13" ht="14.45" customHeight="1" x14ac:dyDescent="0.2">
      <c r="A154" s="821" t="s">
        <v>2429</v>
      </c>
      <c r="B154" s="822" t="s">
        <v>3811</v>
      </c>
      <c r="C154" s="822" t="s">
        <v>3141</v>
      </c>
      <c r="D154" s="822" t="s">
        <v>3139</v>
      </c>
      <c r="E154" s="822" t="s">
        <v>3142</v>
      </c>
      <c r="F154" s="831">
        <v>3</v>
      </c>
      <c r="G154" s="831">
        <v>1657.92</v>
      </c>
      <c r="H154" s="827">
        <v>1</v>
      </c>
      <c r="I154" s="831"/>
      <c r="J154" s="831"/>
      <c r="K154" s="827">
        <v>0</v>
      </c>
      <c r="L154" s="831">
        <v>3</v>
      </c>
      <c r="M154" s="832">
        <v>1657.92</v>
      </c>
    </row>
    <row r="155" spans="1:13" ht="14.45" customHeight="1" x14ac:dyDescent="0.2">
      <c r="A155" s="821" t="s">
        <v>2429</v>
      </c>
      <c r="B155" s="822" t="s">
        <v>3811</v>
      </c>
      <c r="C155" s="822" t="s">
        <v>3145</v>
      </c>
      <c r="D155" s="822" t="s">
        <v>3139</v>
      </c>
      <c r="E155" s="822" t="s">
        <v>3146</v>
      </c>
      <c r="F155" s="831">
        <v>11</v>
      </c>
      <c r="G155" s="831">
        <v>11214.060000000001</v>
      </c>
      <c r="H155" s="827">
        <v>1</v>
      </c>
      <c r="I155" s="831"/>
      <c r="J155" s="831"/>
      <c r="K155" s="827">
        <v>0</v>
      </c>
      <c r="L155" s="831">
        <v>11</v>
      </c>
      <c r="M155" s="832">
        <v>11214.060000000001</v>
      </c>
    </row>
    <row r="156" spans="1:13" ht="14.45" customHeight="1" x14ac:dyDescent="0.2">
      <c r="A156" s="821" t="s">
        <v>2429</v>
      </c>
      <c r="B156" s="822" t="s">
        <v>3811</v>
      </c>
      <c r="C156" s="822" t="s">
        <v>3147</v>
      </c>
      <c r="D156" s="822" t="s">
        <v>3148</v>
      </c>
      <c r="E156" s="822" t="s">
        <v>3140</v>
      </c>
      <c r="F156" s="831"/>
      <c r="G156" s="831"/>
      <c r="H156" s="827">
        <v>0</v>
      </c>
      <c r="I156" s="831">
        <v>26</v>
      </c>
      <c r="J156" s="831">
        <v>53012.18</v>
      </c>
      <c r="K156" s="827">
        <v>1</v>
      </c>
      <c r="L156" s="831">
        <v>26</v>
      </c>
      <c r="M156" s="832">
        <v>53012.18</v>
      </c>
    </row>
    <row r="157" spans="1:13" ht="14.45" customHeight="1" x14ac:dyDescent="0.2">
      <c r="A157" s="821" t="s">
        <v>2429</v>
      </c>
      <c r="B157" s="822" t="s">
        <v>3811</v>
      </c>
      <c r="C157" s="822" t="s">
        <v>3149</v>
      </c>
      <c r="D157" s="822" t="s">
        <v>3148</v>
      </c>
      <c r="E157" s="822" t="s">
        <v>3144</v>
      </c>
      <c r="F157" s="831"/>
      <c r="G157" s="831"/>
      <c r="H157" s="827">
        <v>0</v>
      </c>
      <c r="I157" s="831">
        <v>6</v>
      </c>
      <c r="J157" s="831">
        <v>2134.7400000000002</v>
      </c>
      <c r="K157" s="827">
        <v>1</v>
      </c>
      <c r="L157" s="831">
        <v>6</v>
      </c>
      <c r="M157" s="832">
        <v>2134.7400000000002</v>
      </c>
    </row>
    <row r="158" spans="1:13" ht="14.45" customHeight="1" x14ac:dyDescent="0.2">
      <c r="A158" s="821" t="s">
        <v>2429</v>
      </c>
      <c r="B158" s="822" t="s">
        <v>3811</v>
      </c>
      <c r="C158" s="822" t="s">
        <v>3150</v>
      </c>
      <c r="D158" s="822" t="s">
        <v>3148</v>
      </c>
      <c r="E158" s="822" t="s">
        <v>3142</v>
      </c>
      <c r="F158" s="831"/>
      <c r="G158" s="831"/>
      <c r="H158" s="827">
        <v>0</v>
      </c>
      <c r="I158" s="831">
        <v>61</v>
      </c>
      <c r="J158" s="831">
        <v>33711.039999999994</v>
      </c>
      <c r="K158" s="827">
        <v>1</v>
      </c>
      <c r="L158" s="831">
        <v>61</v>
      </c>
      <c r="M158" s="832">
        <v>33711.039999999994</v>
      </c>
    </row>
    <row r="159" spans="1:13" ht="14.45" customHeight="1" x14ac:dyDescent="0.2">
      <c r="A159" s="821" t="s">
        <v>2429</v>
      </c>
      <c r="B159" s="822" t="s">
        <v>3811</v>
      </c>
      <c r="C159" s="822" t="s">
        <v>3151</v>
      </c>
      <c r="D159" s="822" t="s">
        <v>3148</v>
      </c>
      <c r="E159" s="822" t="s">
        <v>3146</v>
      </c>
      <c r="F159" s="831"/>
      <c r="G159" s="831"/>
      <c r="H159" s="827">
        <v>0</v>
      </c>
      <c r="I159" s="831">
        <v>82</v>
      </c>
      <c r="J159" s="831">
        <v>83595.72</v>
      </c>
      <c r="K159" s="827">
        <v>1</v>
      </c>
      <c r="L159" s="831">
        <v>82</v>
      </c>
      <c r="M159" s="832">
        <v>83595.72</v>
      </c>
    </row>
    <row r="160" spans="1:13" ht="14.45" customHeight="1" x14ac:dyDescent="0.2">
      <c r="A160" s="821" t="s">
        <v>2429</v>
      </c>
      <c r="B160" s="822" t="s">
        <v>2318</v>
      </c>
      <c r="C160" s="822" t="s">
        <v>3344</v>
      </c>
      <c r="D160" s="822" t="s">
        <v>2325</v>
      </c>
      <c r="E160" s="822" t="s">
        <v>3345</v>
      </c>
      <c r="F160" s="831"/>
      <c r="G160" s="831"/>
      <c r="H160" s="827">
        <v>0</v>
      </c>
      <c r="I160" s="831">
        <v>48</v>
      </c>
      <c r="J160" s="831">
        <v>10748.22</v>
      </c>
      <c r="K160" s="827">
        <v>1</v>
      </c>
      <c r="L160" s="831">
        <v>48</v>
      </c>
      <c r="M160" s="832">
        <v>10748.22</v>
      </c>
    </row>
    <row r="161" spans="1:13" ht="14.45" customHeight="1" x14ac:dyDescent="0.2">
      <c r="A161" s="821" t="s">
        <v>2429</v>
      </c>
      <c r="B161" s="822" t="s">
        <v>2318</v>
      </c>
      <c r="C161" s="822" t="s">
        <v>3066</v>
      </c>
      <c r="D161" s="822" t="s">
        <v>3067</v>
      </c>
      <c r="E161" s="822" t="s">
        <v>3068</v>
      </c>
      <c r="F161" s="831"/>
      <c r="G161" s="831"/>
      <c r="H161" s="827">
        <v>0</v>
      </c>
      <c r="I161" s="831">
        <v>8</v>
      </c>
      <c r="J161" s="831">
        <v>11633.84</v>
      </c>
      <c r="K161" s="827">
        <v>1</v>
      </c>
      <c r="L161" s="831">
        <v>8</v>
      </c>
      <c r="M161" s="832">
        <v>11633.84</v>
      </c>
    </row>
    <row r="162" spans="1:13" ht="14.45" customHeight="1" x14ac:dyDescent="0.2">
      <c r="A162" s="821" t="s">
        <v>2429</v>
      </c>
      <c r="B162" s="822" t="s">
        <v>2318</v>
      </c>
      <c r="C162" s="822" t="s">
        <v>3069</v>
      </c>
      <c r="D162" s="822" t="s">
        <v>3067</v>
      </c>
      <c r="E162" s="822" t="s">
        <v>3070</v>
      </c>
      <c r="F162" s="831"/>
      <c r="G162" s="831"/>
      <c r="H162" s="827">
        <v>0</v>
      </c>
      <c r="I162" s="831">
        <v>12</v>
      </c>
      <c r="J162" s="831">
        <v>23267.64</v>
      </c>
      <c r="K162" s="827">
        <v>1</v>
      </c>
      <c r="L162" s="831">
        <v>12</v>
      </c>
      <c r="M162" s="832">
        <v>23267.64</v>
      </c>
    </row>
    <row r="163" spans="1:13" ht="14.45" customHeight="1" x14ac:dyDescent="0.2">
      <c r="A163" s="821" t="s">
        <v>2429</v>
      </c>
      <c r="B163" s="822" t="s">
        <v>2318</v>
      </c>
      <c r="C163" s="822" t="s">
        <v>3346</v>
      </c>
      <c r="D163" s="822" t="s">
        <v>3072</v>
      </c>
      <c r="E163" s="822" t="s">
        <v>3347</v>
      </c>
      <c r="F163" s="831"/>
      <c r="G163" s="831"/>
      <c r="H163" s="827">
        <v>0</v>
      </c>
      <c r="I163" s="831">
        <v>2</v>
      </c>
      <c r="J163" s="831">
        <v>10644.16</v>
      </c>
      <c r="K163" s="827">
        <v>1</v>
      </c>
      <c r="L163" s="831">
        <v>2</v>
      </c>
      <c r="M163" s="832">
        <v>10644.16</v>
      </c>
    </row>
    <row r="164" spans="1:13" ht="14.45" customHeight="1" x14ac:dyDescent="0.2">
      <c r="A164" s="821" t="s">
        <v>2429</v>
      </c>
      <c r="B164" s="822" t="s">
        <v>2318</v>
      </c>
      <c r="C164" s="822" t="s">
        <v>3071</v>
      </c>
      <c r="D164" s="822" t="s">
        <v>3072</v>
      </c>
      <c r="E164" s="822" t="s">
        <v>3073</v>
      </c>
      <c r="F164" s="831"/>
      <c r="G164" s="831"/>
      <c r="H164" s="827">
        <v>0</v>
      </c>
      <c r="I164" s="831">
        <v>1</v>
      </c>
      <c r="J164" s="831">
        <v>5322.08</v>
      </c>
      <c r="K164" s="827">
        <v>1</v>
      </c>
      <c r="L164" s="831">
        <v>1</v>
      </c>
      <c r="M164" s="832">
        <v>5322.08</v>
      </c>
    </row>
    <row r="165" spans="1:13" ht="14.45" customHeight="1" x14ac:dyDescent="0.2">
      <c r="A165" s="821" t="s">
        <v>2429</v>
      </c>
      <c r="B165" s="822" t="s">
        <v>2318</v>
      </c>
      <c r="C165" s="822" t="s">
        <v>3348</v>
      </c>
      <c r="D165" s="822" t="s">
        <v>2325</v>
      </c>
      <c r="E165" s="822" t="s">
        <v>3349</v>
      </c>
      <c r="F165" s="831"/>
      <c r="G165" s="831"/>
      <c r="H165" s="827">
        <v>0</v>
      </c>
      <c r="I165" s="831">
        <v>6</v>
      </c>
      <c r="J165" s="831">
        <v>11633.82</v>
      </c>
      <c r="K165" s="827">
        <v>1</v>
      </c>
      <c r="L165" s="831">
        <v>6</v>
      </c>
      <c r="M165" s="832">
        <v>11633.82</v>
      </c>
    </row>
    <row r="166" spans="1:13" ht="14.45" customHeight="1" x14ac:dyDescent="0.2">
      <c r="A166" s="821" t="s">
        <v>2429</v>
      </c>
      <c r="B166" s="822" t="s">
        <v>2318</v>
      </c>
      <c r="C166" s="822" t="s">
        <v>3074</v>
      </c>
      <c r="D166" s="822" t="s">
        <v>2325</v>
      </c>
      <c r="E166" s="822" t="s">
        <v>3075</v>
      </c>
      <c r="F166" s="831"/>
      <c r="G166" s="831"/>
      <c r="H166" s="827">
        <v>0</v>
      </c>
      <c r="I166" s="831">
        <v>6</v>
      </c>
      <c r="J166" s="831">
        <v>8725.380000000001</v>
      </c>
      <c r="K166" s="827">
        <v>1</v>
      </c>
      <c r="L166" s="831">
        <v>6</v>
      </c>
      <c r="M166" s="832">
        <v>8725.380000000001</v>
      </c>
    </row>
    <row r="167" spans="1:13" ht="14.45" customHeight="1" x14ac:dyDescent="0.2">
      <c r="A167" s="821" t="s">
        <v>2429</v>
      </c>
      <c r="B167" s="822" t="s">
        <v>2318</v>
      </c>
      <c r="C167" s="822" t="s">
        <v>2324</v>
      </c>
      <c r="D167" s="822" t="s">
        <v>2325</v>
      </c>
      <c r="E167" s="822" t="s">
        <v>2326</v>
      </c>
      <c r="F167" s="831"/>
      <c r="G167" s="831"/>
      <c r="H167" s="827">
        <v>0</v>
      </c>
      <c r="I167" s="831">
        <v>37</v>
      </c>
      <c r="J167" s="831">
        <v>16180.7</v>
      </c>
      <c r="K167" s="827">
        <v>1</v>
      </c>
      <c r="L167" s="831">
        <v>37</v>
      </c>
      <c r="M167" s="832">
        <v>16180.7</v>
      </c>
    </row>
    <row r="168" spans="1:13" ht="14.45" customHeight="1" x14ac:dyDescent="0.2">
      <c r="A168" s="821" t="s">
        <v>2429</v>
      </c>
      <c r="B168" s="822" t="s">
        <v>2318</v>
      </c>
      <c r="C168" s="822" t="s">
        <v>2327</v>
      </c>
      <c r="D168" s="822" t="s">
        <v>2325</v>
      </c>
      <c r="E168" s="822" t="s">
        <v>2328</v>
      </c>
      <c r="F168" s="831"/>
      <c r="G168" s="831"/>
      <c r="H168" s="827">
        <v>0</v>
      </c>
      <c r="I168" s="831">
        <v>12</v>
      </c>
      <c r="J168" s="831">
        <v>11633.76</v>
      </c>
      <c r="K168" s="827">
        <v>1</v>
      </c>
      <c r="L168" s="831">
        <v>12</v>
      </c>
      <c r="M168" s="832">
        <v>11633.76</v>
      </c>
    </row>
    <row r="169" spans="1:13" ht="14.45" customHeight="1" x14ac:dyDescent="0.2">
      <c r="A169" s="821" t="s">
        <v>2429</v>
      </c>
      <c r="B169" s="822" t="s">
        <v>2318</v>
      </c>
      <c r="C169" s="822" t="s">
        <v>3350</v>
      </c>
      <c r="D169" s="822" t="s">
        <v>3351</v>
      </c>
      <c r="E169" s="822" t="s">
        <v>3352</v>
      </c>
      <c r="F169" s="831">
        <v>7</v>
      </c>
      <c r="G169" s="831">
        <v>9743.7099999999991</v>
      </c>
      <c r="H169" s="827">
        <v>1</v>
      </c>
      <c r="I169" s="831"/>
      <c r="J169" s="831"/>
      <c r="K169" s="827">
        <v>0</v>
      </c>
      <c r="L169" s="831">
        <v>7</v>
      </c>
      <c r="M169" s="832">
        <v>9743.7099999999991</v>
      </c>
    </row>
    <row r="170" spans="1:13" ht="14.45" customHeight="1" x14ac:dyDescent="0.2">
      <c r="A170" s="821" t="s">
        <v>2429</v>
      </c>
      <c r="B170" s="822" t="s">
        <v>2318</v>
      </c>
      <c r="C170" s="822" t="s">
        <v>3076</v>
      </c>
      <c r="D170" s="822" t="s">
        <v>3067</v>
      </c>
      <c r="E170" s="822" t="s">
        <v>2321</v>
      </c>
      <c r="F170" s="831"/>
      <c r="G170" s="831"/>
      <c r="H170" s="827">
        <v>0</v>
      </c>
      <c r="I170" s="831">
        <v>6</v>
      </c>
      <c r="J170" s="831">
        <v>2908.5</v>
      </c>
      <c r="K170" s="827">
        <v>1</v>
      </c>
      <c r="L170" s="831">
        <v>6</v>
      </c>
      <c r="M170" s="832">
        <v>2908.5</v>
      </c>
    </row>
    <row r="171" spans="1:13" ht="14.45" customHeight="1" x14ac:dyDescent="0.2">
      <c r="A171" s="821" t="s">
        <v>2429</v>
      </c>
      <c r="B171" s="822" t="s">
        <v>2318</v>
      </c>
      <c r="C171" s="822" t="s">
        <v>2319</v>
      </c>
      <c r="D171" s="822" t="s">
        <v>2320</v>
      </c>
      <c r="E171" s="822" t="s">
        <v>2321</v>
      </c>
      <c r="F171" s="831"/>
      <c r="G171" s="831"/>
      <c r="H171" s="827">
        <v>0</v>
      </c>
      <c r="I171" s="831">
        <v>27</v>
      </c>
      <c r="J171" s="831">
        <v>13088.25</v>
      </c>
      <c r="K171" s="827">
        <v>1</v>
      </c>
      <c r="L171" s="831">
        <v>27</v>
      </c>
      <c r="M171" s="832">
        <v>13088.25</v>
      </c>
    </row>
    <row r="172" spans="1:13" ht="14.45" customHeight="1" x14ac:dyDescent="0.2">
      <c r="A172" s="821" t="s">
        <v>2429</v>
      </c>
      <c r="B172" s="822" t="s">
        <v>2318</v>
      </c>
      <c r="C172" s="822" t="s">
        <v>2322</v>
      </c>
      <c r="D172" s="822" t="s">
        <v>2320</v>
      </c>
      <c r="E172" s="822" t="s">
        <v>2323</v>
      </c>
      <c r="F172" s="831"/>
      <c r="G172" s="831"/>
      <c r="H172" s="827">
        <v>0</v>
      </c>
      <c r="I172" s="831">
        <v>13</v>
      </c>
      <c r="J172" s="831">
        <v>8774.2799999999988</v>
      </c>
      <c r="K172" s="827">
        <v>1</v>
      </c>
      <c r="L172" s="831">
        <v>13</v>
      </c>
      <c r="M172" s="832">
        <v>8774.2799999999988</v>
      </c>
    </row>
    <row r="173" spans="1:13" ht="14.45" customHeight="1" x14ac:dyDescent="0.2">
      <c r="A173" s="821" t="s">
        <v>2429</v>
      </c>
      <c r="B173" s="822" t="s">
        <v>2318</v>
      </c>
      <c r="C173" s="822" t="s">
        <v>3353</v>
      </c>
      <c r="D173" s="822" t="s">
        <v>2320</v>
      </c>
      <c r="E173" s="822" t="s">
        <v>3070</v>
      </c>
      <c r="F173" s="831"/>
      <c r="G173" s="831"/>
      <c r="H173" s="827">
        <v>0</v>
      </c>
      <c r="I173" s="831">
        <v>6</v>
      </c>
      <c r="J173" s="831">
        <v>7804.74</v>
      </c>
      <c r="K173" s="827">
        <v>1</v>
      </c>
      <c r="L173" s="831">
        <v>6</v>
      </c>
      <c r="M173" s="832">
        <v>7804.74</v>
      </c>
    </row>
    <row r="174" spans="1:13" ht="14.45" customHeight="1" x14ac:dyDescent="0.2">
      <c r="A174" s="821" t="s">
        <v>2429</v>
      </c>
      <c r="B174" s="822" t="s">
        <v>2329</v>
      </c>
      <c r="C174" s="822" t="s">
        <v>2330</v>
      </c>
      <c r="D174" s="822" t="s">
        <v>2331</v>
      </c>
      <c r="E174" s="822" t="s">
        <v>2332</v>
      </c>
      <c r="F174" s="831"/>
      <c r="G174" s="831"/>
      <c r="H174" s="827">
        <v>0</v>
      </c>
      <c r="I174" s="831">
        <v>40</v>
      </c>
      <c r="J174" s="831">
        <v>29168.880000000001</v>
      </c>
      <c r="K174" s="827">
        <v>1</v>
      </c>
      <c r="L174" s="831">
        <v>40</v>
      </c>
      <c r="M174" s="832">
        <v>29168.880000000001</v>
      </c>
    </row>
    <row r="175" spans="1:13" ht="14.45" customHeight="1" x14ac:dyDescent="0.2">
      <c r="A175" s="821" t="s">
        <v>2429</v>
      </c>
      <c r="B175" s="822" t="s">
        <v>2329</v>
      </c>
      <c r="C175" s="822" t="s">
        <v>2333</v>
      </c>
      <c r="D175" s="822" t="s">
        <v>2331</v>
      </c>
      <c r="E175" s="822" t="s">
        <v>2334</v>
      </c>
      <c r="F175" s="831"/>
      <c r="G175" s="831"/>
      <c r="H175" s="827">
        <v>0</v>
      </c>
      <c r="I175" s="831">
        <v>20</v>
      </c>
      <c r="J175" s="831">
        <v>17409.419999999998</v>
      </c>
      <c r="K175" s="827">
        <v>1</v>
      </c>
      <c r="L175" s="831">
        <v>20</v>
      </c>
      <c r="M175" s="832">
        <v>17409.419999999998</v>
      </c>
    </row>
    <row r="176" spans="1:13" ht="14.45" customHeight="1" x14ac:dyDescent="0.2">
      <c r="A176" s="821" t="s">
        <v>2429</v>
      </c>
      <c r="B176" s="822" t="s">
        <v>2329</v>
      </c>
      <c r="C176" s="822" t="s">
        <v>3050</v>
      </c>
      <c r="D176" s="822" t="s">
        <v>2331</v>
      </c>
      <c r="E176" s="822" t="s">
        <v>3051</v>
      </c>
      <c r="F176" s="831"/>
      <c r="G176" s="831"/>
      <c r="H176" s="827">
        <v>0</v>
      </c>
      <c r="I176" s="831">
        <v>33</v>
      </c>
      <c r="J176" s="831">
        <v>49766.64</v>
      </c>
      <c r="K176" s="827">
        <v>1</v>
      </c>
      <c r="L176" s="831">
        <v>33</v>
      </c>
      <c r="M176" s="832">
        <v>49766.64</v>
      </c>
    </row>
    <row r="177" spans="1:13" ht="14.45" customHeight="1" x14ac:dyDescent="0.2">
      <c r="A177" s="821" t="s">
        <v>2429</v>
      </c>
      <c r="B177" s="822" t="s">
        <v>2329</v>
      </c>
      <c r="C177" s="822" t="s">
        <v>3334</v>
      </c>
      <c r="D177" s="822" t="s">
        <v>3335</v>
      </c>
      <c r="E177" s="822" t="s">
        <v>2332</v>
      </c>
      <c r="F177" s="831">
        <v>12</v>
      </c>
      <c r="G177" s="831">
        <v>7755.84</v>
      </c>
      <c r="H177" s="827">
        <v>1</v>
      </c>
      <c r="I177" s="831"/>
      <c r="J177" s="831"/>
      <c r="K177" s="827">
        <v>0</v>
      </c>
      <c r="L177" s="831">
        <v>12</v>
      </c>
      <c r="M177" s="832">
        <v>7755.84</v>
      </c>
    </row>
    <row r="178" spans="1:13" ht="14.45" customHeight="1" x14ac:dyDescent="0.2">
      <c r="A178" s="821" t="s">
        <v>2429</v>
      </c>
      <c r="B178" s="822" t="s">
        <v>2329</v>
      </c>
      <c r="C178" s="822" t="s">
        <v>3342</v>
      </c>
      <c r="D178" s="822" t="s">
        <v>3343</v>
      </c>
      <c r="E178" s="822" t="s">
        <v>3051</v>
      </c>
      <c r="F178" s="831">
        <v>6</v>
      </c>
      <c r="G178" s="831">
        <v>9048.48</v>
      </c>
      <c r="H178" s="827">
        <v>1</v>
      </c>
      <c r="I178" s="831"/>
      <c r="J178" s="831"/>
      <c r="K178" s="827">
        <v>0</v>
      </c>
      <c r="L178" s="831">
        <v>6</v>
      </c>
      <c r="M178" s="832">
        <v>9048.48</v>
      </c>
    </row>
    <row r="179" spans="1:13" ht="14.45" customHeight="1" x14ac:dyDescent="0.2">
      <c r="A179" s="821" t="s">
        <v>2429</v>
      </c>
      <c r="B179" s="822" t="s">
        <v>1994</v>
      </c>
      <c r="C179" s="822" t="s">
        <v>2189</v>
      </c>
      <c r="D179" s="822" t="s">
        <v>700</v>
      </c>
      <c r="E179" s="822" t="s">
        <v>1133</v>
      </c>
      <c r="F179" s="831"/>
      <c r="G179" s="831"/>
      <c r="H179" s="827"/>
      <c r="I179" s="831">
        <v>42</v>
      </c>
      <c r="J179" s="831">
        <v>0</v>
      </c>
      <c r="K179" s="827"/>
      <c r="L179" s="831">
        <v>42</v>
      </c>
      <c r="M179" s="832">
        <v>0</v>
      </c>
    </row>
    <row r="180" spans="1:13" ht="14.45" customHeight="1" x14ac:dyDescent="0.2">
      <c r="A180" s="821" t="s">
        <v>2429</v>
      </c>
      <c r="B180" s="822" t="s">
        <v>1994</v>
      </c>
      <c r="C180" s="822" t="s">
        <v>1995</v>
      </c>
      <c r="D180" s="822" t="s">
        <v>700</v>
      </c>
      <c r="E180" s="822" t="s">
        <v>1996</v>
      </c>
      <c r="F180" s="831"/>
      <c r="G180" s="831"/>
      <c r="H180" s="827">
        <v>0</v>
      </c>
      <c r="I180" s="831">
        <v>6</v>
      </c>
      <c r="J180" s="831">
        <v>368.94</v>
      </c>
      <c r="K180" s="827">
        <v>1</v>
      </c>
      <c r="L180" s="831">
        <v>6</v>
      </c>
      <c r="M180" s="832">
        <v>368.94</v>
      </c>
    </row>
    <row r="181" spans="1:13" ht="14.45" customHeight="1" x14ac:dyDescent="0.2">
      <c r="A181" s="821" t="s">
        <v>2429</v>
      </c>
      <c r="B181" s="822" t="s">
        <v>2205</v>
      </c>
      <c r="C181" s="822" t="s">
        <v>3079</v>
      </c>
      <c r="D181" s="822" t="s">
        <v>2207</v>
      </c>
      <c r="E181" s="822" t="s">
        <v>3080</v>
      </c>
      <c r="F181" s="831"/>
      <c r="G181" s="831"/>
      <c r="H181" s="827">
        <v>0</v>
      </c>
      <c r="I181" s="831">
        <v>5</v>
      </c>
      <c r="J181" s="831">
        <v>1697.3500000000001</v>
      </c>
      <c r="K181" s="827">
        <v>1</v>
      </c>
      <c r="L181" s="831">
        <v>5</v>
      </c>
      <c r="M181" s="832">
        <v>1697.3500000000001</v>
      </c>
    </row>
    <row r="182" spans="1:13" ht="14.45" customHeight="1" x14ac:dyDescent="0.2">
      <c r="A182" s="821" t="s">
        <v>2429</v>
      </c>
      <c r="B182" s="822" t="s">
        <v>2205</v>
      </c>
      <c r="C182" s="822" t="s">
        <v>2339</v>
      </c>
      <c r="D182" s="822" t="s">
        <v>2207</v>
      </c>
      <c r="E182" s="822" t="s">
        <v>2340</v>
      </c>
      <c r="F182" s="831"/>
      <c r="G182" s="831"/>
      <c r="H182" s="827">
        <v>0</v>
      </c>
      <c r="I182" s="831">
        <v>4</v>
      </c>
      <c r="J182" s="831">
        <v>452.64</v>
      </c>
      <c r="K182" s="827">
        <v>1</v>
      </c>
      <c r="L182" s="831">
        <v>4</v>
      </c>
      <c r="M182" s="832">
        <v>452.64</v>
      </c>
    </row>
    <row r="183" spans="1:13" ht="14.45" customHeight="1" x14ac:dyDescent="0.2">
      <c r="A183" s="821" t="s">
        <v>2429</v>
      </c>
      <c r="B183" s="822" t="s">
        <v>2205</v>
      </c>
      <c r="C183" s="822" t="s">
        <v>2209</v>
      </c>
      <c r="D183" s="822" t="s">
        <v>2207</v>
      </c>
      <c r="E183" s="822" t="s">
        <v>2210</v>
      </c>
      <c r="F183" s="831"/>
      <c r="G183" s="831"/>
      <c r="H183" s="827">
        <v>0</v>
      </c>
      <c r="I183" s="831">
        <v>121</v>
      </c>
      <c r="J183" s="831">
        <v>41075.870000000003</v>
      </c>
      <c r="K183" s="827">
        <v>1</v>
      </c>
      <c r="L183" s="831">
        <v>121</v>
      </c>
      <c r="M183" s="832">
        <v>41075.870000000003</v>
      </c>
    </row>
    <row r="184" spans="1:13" ht="14.45" customHeight="1" x14ac:dyDescent="0.2">
      <c r="A184" s="821" t="s">
        <v>2429</v>
      </c>
      <c r="B184" s="822" t="s">
        <v>2205</v>
      </c>
      <c r="C184" s="822" t="s">
        <v>3081</v>
      </c>
      <c r="D184" s="822" t="s">
        <v>2207</v>
      </c>
      <c r="E184" s="822" t="s">
        <v>3082</v>
      </c>
      <c r="F184" s="831"/>
      <c r="G184" s="831"/>
      <c r="H184" s="827">
        <v>0</v>
      </c>
      <c r="I184" s="831">
        <v>13</v>
      </c>
      <c r="J184" s="831">
        <v>2942.03</v>
      </c>
      <c r="K184" s="827">
        <v>1</v>
      </c>
      <c r="L184" s="831">
        <v>13</v>
      </c>
      <c r="M184" s="832">
        <v>2942.03</v>
      </c>
    </row>
    <row r="185" spans="1:13" ht="14.45" customHeight="1" x14ac:dyDescent="0.2">
      <c r="A185" s="821" t="s">
        <v>2429</v>
      </c>
      <c r="B185" s="822" t="s">
        <v>2205</v>
      </c>
      <c r="C185" s="822" t="s">
        <v>3083</v>
      </c>
      <c r="D185" s="822" t="s">
        <v>3084</v>
      </c>
      <c r="E185" s="822" t="s">
        <v>3085</v>
      </c>
      <c r="F185" s="831"/>
      <c r="G185" s="831"/>
      <c r="H185" s="827">
        <v>0</v>
      </c>
      <c r="I185" s="831">
        <v>3</v>
      </c>
      <c r="J185" s="831">
        <v>2290.89</v>
      </c>
      <c r="K185" s="827">
        <v>1</v>
      </c>
      <c r="L185" s="831">
        <v>3</v>
      </c>
      <c r="M185" s="832">
        <v>2290.89</v>
      </c>
    </row>
    <row r="186" spans="1:13" ht="14.45" customHeight="1" x14ac:dyDescent="0.2">
      <c r="A186" s="821" t="s">
        <v>2429</v>
      </c>
      <c r="B186" s="822" t="s">
        <v>2205</v>
      </c>
      <c r="C186" s="822" t="s">
        <v>3354</v>
      </c>
      <c r="D186" s="822" t="s">
        <v>2207</v>
      </c>
      <c r="E186" s="822" t="s">
        <v>2210</v>
      </c>
      <c r="F186" s="831">
        <v>2</v>
      </c>
      <c r="G186" s="831">
        <v>678.94</v>
      </c>
      <c r="H186" s="827">
        <v>1</v>
      </c>
      <c r="I186" s="831"/>
      <c r="J186" s="831"/>
      <c r="K186" s="827">
        <v>0</v>
      </c>
      <c r="L186" s="831">
        <v>2</v>
      </c>
      <c r="M186" s="832">
        <v>678.94</v>
      </c>
    </row>
    <row r="187" spans="1:13" ht="14.45" customHeight="1" x14ac:dyDescent="0.2">
      <c r="A187" s="821" t="s">
        <v>2429</v>
      </c>
      <c r="B187" s="822" t="s">
        <v>2205</v>
      </c>
      <c r="C187" s="822" t="s">
        <v>3355</v>
      </c>
      <c r="D187" s="822" t="s">
        <v>3356</v>
      </c>
      <c r="E187" s="822" t="s">
        <v>2340</v>
      </c>
      <c r="F187" s="831">
        <v>1</v>
      </c>
      <c r="G187" s="831">
        <v>113.16</v>
      </c>
      <c r="H187" s="827">
        <v>1</v>
      </c>
      <c r="I187" s="831"/>
      <c r="J187" s="831"/>
      <c r="K187" s="827">
        <v>0</v>
      </c>
      <c r="L187" s="831">
        <v>1</v>
      </c>
      <c r="M187" s="832">
        <v>113.16</v>
      </c>
    </row>
    <row r="188" spans="1:13" ht="14.45" customHeight="1" x14ac:dyDescent="0.2">
      <c r="A188" s="821" t="s">
        <v>2429</v>
      </c>
      <c r="B188" s="822" t="s">
        <v>2343</v>
      </c>
      <c r="C188" s="822" t="s">
        <v>3362</v>
      </c>
      <c r="D188" s="822" t="s">
        <v>2352</v>
      </c>
      <c r="E188" s="822" t="s">
        <v>3160</v>
      </c>
      <c r="F188" s="831">
        <v>2</v>
      </c>
      <c r="G188" s="831">
        <v>338.58</v>
      </c>
      <c r="H188" s="827">
        <v>1</v>
      </c>
      <c r="I188" s="831"/>
      <c r="J188" s="831"/>
      <c r="K188" s="827">
        <v>0</v>
      </c>
      <c r="L188" s="831">
        <v>2</v>
      </c>
      <c r="M188" s="832">
        <v>338.58</v>
      </c>
    </row>
    <row r="189" spans="1:13" ht="14.45" customHeight="1" x14ac:dyDescent="0.2">
      <c r="A189" s="821" t="s">
        <v>2429</v>
      </c>
      <c r="B189" s="822" t="s">
        <v>2343</v>
      </c>
      <c r="C189" s="822" t="s">
        <v>3363</v>
      </c>
      <c r="D189" s="822" t="s">
        <v>2352</v>
      </c>
      <c r="E189" s="822" t="s">
        <v>1731</v>
      </c>
      <c r="F189" s="831">
        <v>21</v>
      </c>
      <c r="G189" s="831">
        <v>7110.18</v>
      </c>
      <c r="H189" s="827">
        <v>1</v>
      </c>
      <c r="I189" s="831"/>
      <c r="J189" s="831"/>
      <c r="K189" s="827">
        <v>0</v>
      </c>
      <c r="L189" s="831">
        <v>21</v>
      </c>
      <c r="M189" s="832">
        <v>7110.18</v>
      </c>
    </row>
    <row r="190" spans="1:13" ht="14.45" customHeight="1" x14ac:dyDescent="0.2">
      <c r="A190" s="821" t="s">
        <v>2429</v>
      </c>
      <c r="B190" s="822" t="s">
        <v>2343</v>
      </c>
      <c r="C190" s="822" t="s">
        <v>3161</v>
      </c>
      <c r="D190" s="822" t="s">
        <v>1721</v>
      </c>
      <c r="E190" s="822" t="s">
        <v>1731</v>
      </c>
      <c r="F190" s="831">
        <v>2</v>
      </c>
      <c r="G190" s="831">
        <v>677.16</v>
      </c>
      <c r="H190" s="827">
        <v>1</v>
      </c>
      <c r="I190" s="831"/>
      <c r="J190" s="831"/>
      <c r="K190" s="827">
        <v>0</v>
      </c>
      <c r="L190" s="831">
        <v>2</v>
      </c>
      <c r="M190" s="832">
        <v>677.16</v>
      </c>
    </row>
    <row r="191" spans="1:13" ht="14.45" customHeight="1" x14ac:dyDescent="0.2">
      <c r="A191" s="821" t="s">
        <v>2429</v>
      </c>
      <c r="B191" s="822" t="s">
        <v>2343</v>
      </c>
      <c r="C191" s="822" t="s">
        <v>3162</v>
      </c>
      <c r="D191" s="822" t="s">
        <v>3163</v>
      </c>
      <c r="E191" s="822" t="s">
        <v>3160</v>
      </c>
      <c r="F191" s="831">
        <v>8</v>
      </c>
      <c r="G191" s="831">
        <v>1354.32</v>
      </c>
      <c r="H191" s="827">
        <v>1</v>
      </c>
      <c r="I191" s="831"/>
      <c r="J191" s="831"/>
      <c r="K191" s="827">
        <v>0</v>
      </c>
      <c r="L191" s="831">
        <v>8</v>
      </c>
      <c r="M191" s="832">
        <v>1354.32</v>
      </c>
    </row>
    <row r="192" spans="1:13" ht="14.45" customHeight="1" x14ac:dyDescent="0.2">
      <c r="A192" s="821" t="s">
        <v>2429</v>
      </c>
      <c r="B192" s="822" t="s">
        <v>2343</v>
      </c>
      <c r="C192" s="822" t="s">
        <v>3164</v>
      </c>
      <c r="D192" s="822" t="s">
        <v>3163</v>
      </c>
      <c r="E192" s="822" t="s">
        <v>1731</v>
      </c>
      <c r="F192" s="831">
        <v>3</v>
      </c>
      <c r="G192" s="831">
        <v>1015.74</v>
      </c>
      <c r="H192" s="827">
        <v>1</v>
      </c>
      <c r="I192" s="831"/>
      <c r="J192" s="831"/>
      <c r="K192" s="827">
        <v>0</v>
      </c>
      <c r="L192" s="831">
        <v>3</v>
      </c>
      <c r="M192" s="832">
        <v>1015.74</v>
      </c>
    </row>
    <row r="193" spans="1:13" ht="14.45" customHeight="1" x14ac:dyDescent="0.2">
      <c r="A193" s="821" t="s">
        <v>2429</v>
      </c>
      <c r="B193" s="822" t="s">
        <v>2343</v>
      </c>
      <c r="C193" s="822" t="s">
        <v>2351</v>
      </c>
      <c r="D193" s="822" t="s">
        <v>2352</v>
      </c>
      <c r="E193" s="822" t="s">
        <v>2348</v>
      </c>
      <c r="F193" s="831">
        <v>3</v>
      </c>
      <c r="G193" s="831">
        <v>2031.5099999999998</v>
      </c>
      <c r="H193" s="827">
        <v>1</v>
      </c>
      <c r="I193" s="831"/>
      <c r="J193" s="831"/>
      <c r="K193" s="827">
        <v>0</v>
      </c>
      <c r="L193" s="831">
        <v>3</v>
      </c>
      <c r="M193" s="832">
        <v>2031.5099999999998</v>
      </c>
    </row>
    <row r="194" spans="1:13" ht="14.45" customHeight="1" x14ac:dyDescent="0.2">
      <c r="A194" s="821" t="s">
        <v>2429</v>
      </c>
      <c r="B194" s="822" t="s">
        <v>2343</v>
      </c>
      <c r="C194" s="822" t="s">
        <v>2345</v>
      </c>
      <c r="D194" s="822" t="s">
        <v>1725</v>
      </c>
      <c r="E194" s="822" t="s">
        <v>1726</v>
      </c>
      <c r="F194" s="831"/>
      <c r="G194" s="831"/>
      <c r="H194" s="827">
        <v>0</v>
      </c>
      <c r="I194" s="831">
        <v>41</v>
      </c>
      <c r="J194" s="831">
        <v>52751.42</v>
      </c>
      <c r="K194" s="827">
        <v>1</v>
      </c>
      <c r="L194" s="831">
        <v>41</v>
      </c>
      <c r="M194" s="832">
        <v>52751.42</v>
      </c>
    </row>
    <row r="195" spans="1:13" ht="14.45" customHeight="1" x14ac:dyDescent="0.2">
      <c r="A195" s="821" t="s">
        <v>2429</v>
      </c>
      <c r="B195" s="822" t="s">
        <v>2343</v>
      </c>
      <c r="C195" s="822" t="s">
        <v>2346</v>
      </c>
      <c r="D195" s="822" t="s">
        <v>1725</v>
      </c>
      <c r="E195" s="822" t="s">
        <v>1728</v>
      </c>
      <c r="F195" s="831"/>
      <c r="G195" s="831"/>
      <c r="H195" s="827">
        <v>0</v>
      </c>
      <c r="I195" s="831">
        <v>45</v>
      </c>
      <c r="J195" s="831">
        <v>115794.89999999998</v>
      </c>
      <c r="K195" s="827">
        <v>1</v>
      </c>
      <c r="L195" s="831">
        <v>45</v>
      </c>
      <c r="M195" s="832">
        <v>115794.89999999998</v>
      </c>
    </row>
    <row r="196" spans="1:13" ht="14.45" customHeight="1" x14ac:dyDescent="0.2">
      <c r="A196" s="821" t="s">
        <v>2429</v>
      </c>
      <c r="B196" s="822" t="s">
        <v>2343</v>
      </c>
      <c r="C196" s="822" t="s">
        <v>2347</v>
      </c>
      <c r="D196" s="822" t="s">
        <v>1725</v>
      </c>
      <c r="E196" s="822" t="s">
        <v>2348</v>
      </c>
      <c r="F196" s="831"/>
      <c r="G196" s="831"/>
      <c r="H196" s="827">
        <v>0</v>
      </c>
      <c r="I196" s="831">
        <v>3</v>
      </c>
      <c r="J196" s="831">
        <v>2031.5099999999998</v>
      </c>
      <c r="K196" s="827">
        <v>1</v>
      </c>
      <c r="L196" s="831">
        <v>3</v>
      </c>
      <c r="M196" s="832">
        <v>2031.5099999999998</v>
      </c>
    </row>
    <row r="197" spans="1:13" ht="14.45" customHeight="1" x14ac:dyDescent="0.2">
      <c r="A197" s="821" t="s">
        <v>2429</v>
      </c>
      <c r="B197" s="822" t="s">
        <v>2343</v>
      </c>
      <c r="C197" s="822" t="s">
        <v>3366</v>
      </c>
      <c r="D197" s="822" t="s">
        <v>1721</v>
      </c>
      <c r="E197" s="822" t="s">
        <v>1726</v>
      </c>
      <c r="F197" s="831">
        <v>2</v>
      </c>
      <c r="G197" s="831">
        <v>507.88</v>
      </c>
      <c r="H197" s="827">
        <v>1</v>
      </c>
      <c r="I197" s="831"/>
      <c r="J197" s="831"/>
      <c r="K197" s="827">
        <v>0</v>
      </c>
      <c r="L197" s="831">
        <v>2</v>
      </c>
      <c r="M197" s="832">
        <v>507.88</v>
      </c>
    </row>
    <row r="198" spans="1:13" ht="14.45" customHeight="1" x14ac:dyDescent="0.2">
      <c r="A198" s="821" t="s">
        <v>2429</v>
      </c>
      <c r="B198" s="822" t="s">
        <v>2343</v>
      </c>
      <c r="C198" s="822" t="s">
        <v>3364</v>
      </c>
      <c r="D198" s="822" t="s">
        <v>3365</v>
      </c>
      <c r="E198" s="822" t="s">
        <v>3160</v>
      </c>
      <c r="F198" s="831">
        <v>3</v>
      </c>
      <c r="G198" s="831">
        <v>3858.57</v>
      </c>
      <c r="H198" s="827">
        <v>1</v>
      </c>
      <c r="I198" s="831"/>
      <c r="J198" s="831"/>
      <c r="K198" s="827">
        <v>0</v>
      </c>
      <c r="L198" s="831">
        <v>3</v>
      </c>
      <c r="M198" s="832">
        <v>3858.57</v>
      </c>
    </row>
    <row r="199" spans="1:13" ht="14.45" customHeight="1" x14ac:dyDescent="0.2">
      <c r="A199" s="821" t="s">
        <v>2429</v>
      </c>
      <c r="B199" s="822" t="s">
        <v>2219</v>
      </c>
      <c r="C199" s="822" t="s">
        <v>2223</v>
      </c>
      <c r="D199" s="822" t="s">
        <v>2221</v>
      </c>
      <c r="E199" s="822" t="s">
        <v>2224</v>
      </c>
      <c r="F199" s="831"/>
      <c r="G199" s="831"/>
      <c r="H199" s="827">
        <v>0</v>
      </c>
      <c r="I199" s="831">
        <v>4</v>
      </c>
      <c r="J199" s="831">
        <v>46.84</v>
      </c>
      <c r="K199" s="827">
        <v>1</v>
      </c>
      <c r="L199" s="831">
        <v>4</v>
      </c>
      <c r="M199" s="832">
        <v>46.84</v>
      </c>
    </row>
    <row r="200" spans="1:13" ht="14.45" customHeight="1" x14ac:dyDescent="0.2">
      <c r="A200" s="821" t="s">
        <v>2429</v>
      </c>
      <c r="B200" s="822" t="s">
        <v>2229</v>
      </c>
      <c r="C200" s="822" t="s">
        <v>2230</v>
      </c>
      <c r="D200" s="822" t="s">
        <v>1322</v>
      </c>
      <c r="E200" s="822" t="s">
        <v>2231</v>
      </c>
      <c r="F200" s="831"/>
      <c r="G200" s="831"/>
      <c r="H200" s="827"/>
      <c r="I200" s="831">
        <v>19</v>
      </c>
      <c r="J200" s="831">
        <v>0</v>
      </c>
      <c r="K200" s="827"/>
      <c r="L200" s="831">
        <v>19</v>
      </c>
      <c r="M200" s="832">
        <v>0</v>
      </c>
    </row>
    <row r="201" spans="1:13" ht="14.45" customHeight="1" x14ac:dyDescent="0.2">
      <c r="A201" s="821" t="s">
        <v>2429</v>
      </c>
      <c r="B201" s="822" t="s">
        <v>2370</v>
      </c>
      <c r="C201" s="822" t="s">
        <v>3229</v>
      </c>
      <c r="D201" s="822" t="s">
        <v>2372</v>
      </c>
      <c r="E201" s="822" t="s">
        <v>3230</v>
      </c>
      <c r="F201" s="831"/>
      <c r="G201" s="831"/>
      <c r="H201" s="827">
        <v>0</v>
      </c>
      <c r="I201" s="831">
        <v>21</v>
      </c>
      <c r="J201" s="831">
        <v>1691.13</v>
      </c>
      <c r="K201" s="827">
        <v>1</v>
      </c>
      <c r="L201" s="831">
        <v>21</v>
      </c>
      <c r="M201" s="832">
        <v>1691.13</v>
      </c>
    </row>
    <row r="202" spans="1:13" ht="14.45" customHeight="1" x14ac:dyDescent="0.2">
      <c r="A202" s="821" t="s">
        <v>2429</v>
      </c>
      <c r="B202" s="822" t="s">
        <v>2370</v>
      </c>
      <c r="C202" s="822" t="s">
        <v>3231</v>
      </c>
      <c r="D202" s="822" t="s">
        <v>2372</v>
      </c>
      <c r="E202" s="822" t="s">
        <v>1780</v>
      </c>
      <c r="F202" s="831">
        <v>2</v>
      </c>
      <c r="G202" s="831">
        <v>800.34</v>
      </c>
      <c r="H202" s="827">
        <v>1</v>
      </c>
      <c r="I202" s="831"/>
      <c r="J202" s="831"/>
      <c r="K202" s="827">
        <v>0</v>
      </c>
      <c r="L202" s="831">
        <v>2</v>
      </c>
      <c r="M202" s="832">
        <v>800.34</v>
      </c>
    </row>
    <row r="203" spans="1:13" ht="14.45" customHeight="1" x14ac:dyDescent="0.2">
      <c r="A203" s="821" t="s">
        <v>2429</v>
      </c>
      <c r="B203" s="822" t="s">
        <v>2370</v>
      </c>
      <c r="C203" s="822" t="s">
        <v>3234</v>
      </c>
      <c r="D203" s="822" t="s">
        <v>2372</v>
      </c>
      <c r="E203" s="822" t="s">
        <v>3233</v>
      </c>
      <c r="F203" s="831"/>
      <c r="G203" s="831"/>
      <c r="H203" s="827">
        <v>0</v>
      </c>
      <c r="I203" s="831">
        <v>1</v>
      </c>
      <c r="J203" s="831">
        <v>533.42999999999995</v>
      </c>
      <c r="K203" s="827">
        <v>1</v>
      </c>
      <c r="L203" s="831">
        <v>1</v>
      </c>
      <c r="M203" s="832">
        <v>533.42999999999995</v>
      </c>
    </row>
    <row r="204" spans="1:13" ht="14.45" customHeight="1" x14ac:dyDescent="0.2">
      <c r="A204" s="821" t="s">
        <v>2429</v>
      </c>
      <c r="B204" s="822" t="s">
        <v>2370</v>
      </c>
      <c r="C204" s="822" t="s">
        <v>3341</v>
      </c>
      <c r="D204" s="822" t="s">
        <v>2372</v>
      </c>
      <c r="E204" s="822" t="s">
        <v>3230</v>
      </c>
      <c r="F204" s="831"/>
      <c r="G204" s="831"/>
      <c r="H204" s="827">
        <v>0</v>
      </c>
      <c r="I204" s="831">
        <v>6</v>
      </c>
      <c r="J204" s="831">
        <v>483.18</v>
      </c>
      <c r="K204" s="827">
        <v>1</v>
      </c>
      <c r="L204" s="831">
        <v>6</v>
      </c>
      <c r="M204" s="832">
        <v>483.18</v>
      </c>
    </row>
    <row r="205" spans="1:13" ht="14.45" customHeight="1" x14ac:dyDescent="0.2">
      <c r="A205" s="821" t="s">
        <v>2429</v>
      </c>
      <c r="B205" s="822" t="s">
        <v>3822</v>
      </c>
      <c r="C205" s="822" t="s">
        <v>2608</v>
      </c>
      <c r="D205" s="822" t="s">
        <v>2609</v>
      </c>
      <c r="E205" s="822" t="s">
        <v>2610</v>
      </c>
      <c r="F205" s="831"/>
      <c r="G205" s="831"/>
      <c r="H205" s="827">
        <v>0</v>
      </c>
      <c r="I205" s="831">
        <v>1</v>
      </c>
      <c r="J205" s="831">
        <v>141.25</v>
      </c>
      <c r="K205" s="827">
        <v>1</v>
      </c>
      <c r="L205" s="831">
        <v>1</v>
      </c>
      <c r="M205" s="832">
        <v>141.25</v>
      </c>
    </row>
    <row r="206" spans="1:13" ht="14.45" customHeight="1" x14ac:dyDescent="0.2">
      <c r="A206" s="821" t="s">
        <v>2429</v>
      </c>
      <c r="B206" s="822" t="s">
        <v>2014</v>
      </c>
      <c r="C206" s="822" t="s">
        <v>2632</v>
      </c>
      <c r="D206" s="822" t="s">
        <v>1059</v>
      </c>
      <c r="E206" s="822" t="s">
        <v>2633</v>
      </c>
      <c r="F206" s="831"/>
      <c r="G206" s="831"/>
      <c r="H206" s="827">
        <v>0</v>
      </c>
      <c r="I206" s="831">
        <v>6</v>
      </c>
      <c r="J206" s="831">
        <v>2484.42</v>
      </c>
      <c r="K206" s="827">
        <v>1</v>
      </c>
      <c r="L206" s="831">
        <v>6</v>
      </c>
      <c r="M206" s="832">
        <v>2484.42</v>
      </c>
    </row>
    <row r="207" spans="1:13" ht="14.45" customHeight="1" x14ac:dyDescent="0.2">
      <c r="A207" s="821" t="s">
        <v>2429</v>
      </c>
      <c r="B207" s="822" t="s">
        <v>2014</v>
      </c>
      <c r="C207" s="822" t="s">
        <v>2634</v>
      </c>
      <c r="D207" s="822" t="s">
        <v>1059</v>
      </c>
      <c r="E207" s="822" t="s">
        <v>2635</v>
      </c>
      <c r="F207" s="831">
        <v>2</v>
      </c>
      <c r="G207" s="831">
        <v>828.14</v>
      </c>
      <c r="H207" s="827">
        <v>1</v>
      </c>
      <c r="I207" s="831"/>
      <c r="J207" s="831"/>
      <c r="K207" s="827">
        <v>0</v>
      </c>
      <c r="L207" s="831">
        <v>2</v>
      </c>
      <c r="M207" s="832">
        <v>828.14</v>
      </c>
    </row>
    <row r="208" spans="1:13" ht="14.45" customHeight="1" x14ac:dyDescent="0.2">
      <c r="A208" s="821" t="s">
        <v>2429</v>
      </c>
      <c r="B208" s="822" t="s">
        <v>3816</v>
      </c>
      <c r="C208" s="822" t="s">
        <v>3376</v>
      </c>
      <c r="D208" s="822" t="s">
        <v>2642</v>
      </c>
      <c r="E208" s="822" t="s">
        <v>3377</v>
      </c>
      <c r="F208" s="831">
        <v>1</v>
      </c>
      <c r="G208" s="831">
        <v>16.77</v>
      </c>
      <c r="H208" s="827">
        <v>1</v>
      </c>
      <c r="I208" s="831"/>
      <c r="J208" s="831"/>
      <c r="K208" s="827">
        <v>0</v>
      </c>
      <c r="L208" s="831">
        <v>1</v>
      </c>
      <c r="M208" s="832">
        <v>16.77</v>
      </c>
    </row>
    <row r="209" spans="1:13" ht="14.45" customHeight="1" x14ac:dyDescent="0.2">
      <c r="A209" s="821" t="s">
        <v>2429</v>
      </c>
      <c r="B209" s="822" t="s">
        <v>3816</v>
      </c>
      <c r="C209" s="822" t="s">
        <v>3238</v>
      </c>
      <c r="D209" s="822" t="s">
        <v>3239</v>
      </c>
      <c r="E209" s="822" t="s">
        <v>3240</v>
      </c>
      <c r="F209" s="831">
        <v>18</v>
      </c>
      <c r="G209" s="831">
        <v>905.76</v>
      </c>
      <c r="H209" s="827">
        <v>1</v>
      </c>
      <c r="I209" s="831"/>
      <c r="J209" s="831"/>
      <c r="K209" s="827">
        <v>0</v>
      </c>
      <c r="L209" s="831">
        <v>18</v>
      </c>
      <c r="M209" s="832">
        <v>905.76</v>
      </c>
    </row>
    <row r="210" spans="1:13" ht="14.45" customHeight="1" x14ac:dyDescent="0.2">
      <c r="A210" s="821" t="s">
        <v>2430</v>
      </c>
      <c r="B210" s="822" t="s">
        <v>2272</v>
      </c>
      <c r="C210" s="822" t="s">
        <v>3728</v>
      </c>
      <c r="D210" s="822" t="s">
        <v>3114</v>
      </c>
      <c r="E210" s="822" t="s">
        <v>3729</v>
      </c>
      <c r="F210" s="831"/>
      <c r="G210" s="831"/>
      <c r="H210" s="827">
        <v>0</v>
      </c>
      <c r="I210" s="831">
        <v>2</v>
      </c>
      <c r="J210" s="831">
        <v>230.54</v>
      </c>
      <c r="K210" s="827">
        <v>1</v>
      </c>
      <c r="L210" s="831">
        <v>2</v>
      </c>
      <c r="M210" s="832">
        <v>230.54</v>
      </c>
    </row>
    <row r="211" spans="1:13" ht="14.45" customHeight="1" x14ac:dyDescent="0.2">
      <c r="A211" s="821" t="s">
        <v>2430</v>
      </c>
      <c r="B211" s="822" t="s">
        <v>2052</v>
      </c>
      <c r="C211" s="822" t="s">
        <v>3452</v>
      </c>
      <c r="D211" s="822" t="s">
        <v>3122</v>
      </c>
      <c r="E211" s="822" t="s">
        <v>3123</v>
      </c>
      <c r="F211" s="831">
        <v>2</v>
      </c>
      <c r="G211" s="831">
        <v>54.98</v>
      </c>
      <c r="H211" s="827">
        <v>1</v>
      </c>
      <c r="I211" s="831"/>
      <c r="J211" s="831"/>
      <c r="K211" s="827">
        <v>0</v>
      </c>
      <c r="L211" s="831">
        <v>2</v>
      </c>
      <c r="M211" s="832">
        <v>54.98</v>
      </c>
    </row>
    <row r="212" spans="1:13" ht="14.45" customHeight="1" x14ac:dyDescent="0.2">
      <c r="A212" s="821" t="s">
        <v>2430</v>
      </c>
      <c r="B212" s="822" t="s">
        <v>2090</v>
      </c>
      <c r="C212" s="822" t="s">
        <v>2940</v>
      </c>
      <c r="D212" s="822" t="s">
        <v>923</v>
      </c>
      <c r="E212" s="822" t="s">
        <v>2941</v>
      </c>
      <c r="F212" s="831">
        <v>1</v>
      </c>
      <c r="G212" s="831">
        <v>94.28</v>
      </c>
      <c r="H212" s="827">
        <v>1</v>
      </c>
      <c r="I212" s="831"/>
      <c r="J212" s="831"/>
      <c r="K212" s="827">
        <v>0</v>
      </c>
      <c r="L212" s="831">
        <v>1</v>
      </c>
      <c r="M212" s="832">
        <v>94.28</v>
      </c>
    </row>
    <row r="213" spans="1:13" ht="14.45" customHeight="1" x14ac:dyDescent="0.2">
      <c r="A213" s="821" t="s">
        <v>2430</v>
      </c>
      <c r="B213" s="822" t="s">
        <v>2090</v>
      </c>
      <c r="C213" s="822" t="s">
        <v>2091</v>
      </c>
      <c r="D213" s="822" t="s">
        <v>2092</v>
      </c>
      <c r="E213" s="822" t="s">
        <v>2093</v>
      </c>
      <c r="F213" s="831"/>
      <c r="G213" s="831"/>
      <c r="H213" s="827">
        <v>0</v>
      </c>
      <c r="I213" s="831">
        <v>1</v>
      </c>
      <c r="J213" s="831">
        <v>126.27</v>
      </c>
      <c r="K213" s="827">
        <v>1</v>
      </c>
      <c r="L213" s="831">
        <v>1</v>
      </c>
      <c r="M213" s="832">
        <v>126.27</v>
      </c>
    </row>
    <row r="214" spans="1:13" ht="14.45" customHeight="1" x14ac:dyDescent="0.2">
      <c r="A214" s="821" t="s">
        <v>2430</v>
      </c>
      <c r="B214" s="822" t="s">
        <v>2106</v>
      </c>
      <c r="C214" s="822" t="s">
        <v>2110</v>
      </c>
      <c r="D214" s="822" t="s">
        <v>1419</v>
      </c>
      <c r="E214" s="822" t="s">
        <v>2111</v>
      </c>
      <c r="F214" s="831"/>
      <c r="G214" s="831"/>
      <c r="H214" s="827">
        <v>0</v>
      </c>
      <c r="I214" s="831">
        <v>1</v>
      </c>
      <c r="J214" s="831">
        <v>154.36000000000001</v>
      </c>
      <c r="K214" s="827">
        <v>1</v>
      </c>
      <c r="L214" s="831">
        <v>1</v>
      </c>
      <c r="M214" s="832">
        <v>154.36000000000001</v>
      </c>
    </row>
    <row r="215" spans="1:13" ht="14.45" customHeight="1" x14ac:dyDescent="0.2">
      <c r="A215" s="821" t="s">
        <v>2430</v>
      </c>
      <c r="B215" s="822" t="s">
        <v>2308</v>
      </c>
      <c r="C215" s="822" t="s">
        <v>2309</v>
      </c>
      <c r="D215" s="822" t="s">
        <v>2310</v>
      </c>
      <c r="E215" s="822" t="s">
        <v>2311</v>
      </c>
      <c r="F215" s="831"/>
      <c r="G215" s="831"/>
      <c r="H215" s="827">
        <v>0</v>
      </c>
      <c r="I215" s="831">
        <v>6</v>
      </c>
      <c r="J215" s="831">
        <v>422.88</v>
      </c>
      <c r="K215" s="827">
        <v>1</v>
      </c>
      <c r="L215" s="831">
        <v>6</v>
      </c>
      <c r="M215" s="832">
        <v>422.88</v>
      </c>
    </row>
    <row r="216" spans="1:13" ht="14.45" customHeight="1" x14ac:dyDescent="0.2">
      <c r="A216" s="821" t="s">
        <v>2430</v>
      </c>
      <c r="B216" s="822" t="s">
        <v>2308</v>
      </c>
      <c r="C216" s="822" t="s">
        <v>2605</v>
      </c>
      <c r="D216" s="822" t="s">
        <v>2310</v>
      </c>
      <c r="E216" s="822" t="s">
        <v>2606</v>
      </c>
      <c r="F216" s="831"/>
      <c r="G216" s="831"/>
      <c r="H216" s="827">
        <v>0</v>
      </c>
      <c r="I216" s="831">
        <v>4</v>
      </c>
      <c r="J216" s="831">
        <v>563.84</v>
      </c>
      <c r="K216" s="827">
        <v>1</v>
      </c>
      <c r="L216" s="831">
        <v>4</v>
      </c>
      <c r="M216" s="832">
        <v>563.84</v>
      </c>
    </row>
    <row r="217" spans="1:13" ht="14.45" customHeight="1" x14ac:dyDescent="0.2">
      <c r="A217" s="821" t="s">
        <v>2430</v>
      </c>
      <c r="B217" s="822" t="s">
        <v>3811</v>
      </c>
      <c r="C217" s="822" t="s">
        <v>3138</v>
      </c>
      <c r="D217" s="822" t="s">
        <v>3139</v>
      </c>
      <c r="E217" s="822" t="s">
        <v>3140</v>
      </c>
      <c r="F217" s="831">
        <v>5</v>
      </c>
      <c r="G217" s="831">
        <v>10194.65</v>
      </c>
      <c r="H217" s="827">
        <v>1</v>
      </c>
      <c r="I217" s="831"/>
      <c r="J217" s="831"/>
      <c r="K217" s="827">
        <v>0</v>
      </c>
      <c r="L217" s="831">
        <v>5</v>
      </c>
      <c r="M217" s="832">
        <v>10194.65</v>
      </c>
    </row>
    <row r="218" spans="1:13" ht="14.45" customHeight="1" x14ac:dyDescent="0.2">
      <c r="A218" s="821" t="s">
        <v>2430</v>
      </c>
      <c r="B218" s="822" t="s">
        <v>3811</v>
      </c>
      <c r="C218" s="822" t="s">
        <v>3143</v>
      </c>
      <c r="D218" s="822" t="s">
        <v>3139</v>
      </c>
      <c r="E218" s="822" t="s">
        <v>3144</v>
      </c>
      <c r="F218" s="831">
        <v>2</v>
      </c>
      <c r="G218" s="831">
        <v>711.58</v>
      </c>
      <c r="H218" s="827">
        <v>1</v>
      </c>
      <c r="I218" s="831"/>
      <c r="J218" s="831"/>
      <c r="K218" s="827">
        <v>0</v>
      </c>
      <c r="L218" s="831">
        <v>2</v>
      </c>
      <c r="M218" s="832">
        <v>711.58</v>
      </c>
    </row>
    <row r="219" spans="1:13" ht="14.45" customHeight="1" x14ac:dyDescent="0.2">
      <c r="A219" s="821" t="s">
        <v>2430</v>
      </c>
      <c r="B219" s="822" t="s">
        <v>3811</v>
      </c>
      <c r="C219" s="822" t="s">
        <v>3145</v>
      </c>
      <c r="D219" s="822" t="s">
        <v>3139</v>
      </c>
      <c r="E219" s="822" t="s">
        <v>3146</v>
      </c>
      <c r="F219" s="831">
        <v>8</v>
      </c>
      <c r="G219" s="831">
        <v>8155.68</v>
      </c>
      <c r="H219" s="827">
        <v>1</v>
      </c>
      <c r="I219" s="831"/>
      <c r="J219" s="831"/>
      <c r="K219" s="827">
        <v>0</v>
      </c>
      <c r="L219" s="831">
        <v>8</v>
      </c>
      <c r="M219" s="832">
        <v>8155.68</v>
      </c>
    </row>
    <row r="220" spans="1:13" ht="14.45" customHeight="1" x14ac:dyDescent="0.2">
      <c r="A220" s="821" t="s">
        <v>2430</v>
      </c>
      <c r="B220" s="822" t="s">
        <v>3811</v>
      </c>
      <c r="C220" s="822" t="s">
        <v>3147</v>
      </c>
      <c r="D220" s="822" t="s">
        <v>3148</v>
      </c>
      <c r="E220" s="822" t="s">
        <v>3140</v>
      </c>
      <c r="F220" s="831"/>
      <c r="G220" s="831"/>
      <c r="H220" s="827">
        <v>0</v>
      </c>
      <c r="I220" s="831">
        <v>20</v>
      </c>
      <c r="J220" s="831">
        <v>40778.6</v>
      </c>
      <c r="K220" s="827">
        <v>1</v>
      </c>
      <c r="L220" s="831">
        <v>20</v>
      </c>
      <c r="M220" s="832">
        <v>40778.6</v>
      </c>
    </row>
    <row r="221" spans="1:13" ht="14.45" customHeight="1" x14ac:dyDescent="0.2">
      <c r="A221" s="821" t="s">
        <v>2430</v>
      </c>
      <c r="B221" s="822" t="s">
        <v>3811</v>
      </c>
      <c r="C221" s="822" t="s">
        <v>3149</v>
      </c>
      <c r="D221" s="822" t="s">
        <v>3148</v>
      </c>
      <c r="E221" s="822" t="s">
        <v>3144</v>
      </c>
      <c r="F221" s="831"/>
      <c r="G221" s="831"/>
      <c r="H221" s="827">
        <v>0</v>
      </c>
      <c r="I221" s="831">
        <v>15</v>
      </c>
      <c r="J221" s="831">
        <v>5336.85</v>
      </c>
      <c r="K221" s="827">
        <v>1</v>
      </c>
      <c r="L221" s="831">
        <v>15</v>
      </c>
      <c r="M221" s="832">
        <v>5336.85</v>
      </c>
    </row>
    <row r="222" spans="1:13" ht="14.45" customHeight="1" x14ac:dyDescent="0.2">
      <c r="A222" s="821" t="s">
        <v>2430</v>
      </c>
      <c r="B222" s="822" t="s">
        <v>3811</v>
      </c>
      <c r="C222" s="822" t="s">
        <v>3150</v>
      </c>
      <c r="D222" s="822" t="s">
        <v>3148</v>
      </c>
      <c r="E222" s="822" t="s">
        <v>3142</v>
      </c>
      <c r="F222" s="831"/>
      <c r="G222" s="831"/>
      <c r="H222" s="827">
        <v>0</v>
      </c>
      <c r="I222" s="831">
        <v>36</v>
      </c>
      <c r="J222" s="831">
        <v>19895.04</v>
      </c>
      <c r="K222" s="827">
        <v>1</v>
      </c>
      <c r="L222" s="831">
        <v>36</v>
      </c>
      <c r="M222" s="832">
        <v>19895.04</v>
      </c>
    </row>
    <row r="223" spans="1:13" ht="14.45" customHeight="1" x14ac:dyDescent="0.2">
      <c r="A223" s="821" t="s">
        <v>2430</v>
      </c>
      <c r="B223" s="822" t="s">
        <v>3811</v>
      </c>
      <c r="C223" s="822" t="s">
        <v>3151</v>
      </c>
      <c r="D223" s="822" t="s">
        <v>3148</v>
      </c>
      <c r="E223" s="822" t="s">
        <v>3146</v>
      </c>
      <c r="F223" s="831"/>
      <c r="G223" s="831"/>
      <c r="H223" s="827">
        <v>0</v>
      </c>
      <c r="I223" s="831">
        <v>34</v>
      </c>
      <c r="J223" s="831">
        <v>34661.64</v>
      </c>
      <c r="K223" s="827">
        <v>1</v>
      </c>
      <c r="L223" s="831">
        <v>34</v>
      </c>
      <c r="M223" s="832">
        <v>34661.64</v>
      </c>
    </row>
    <row r="224" spans="1:13" ht="14.45" customHeight="1" x14ac:dyDescent="0.2">
      <c r="A224" s="821" t="s">
        <v>2430</v>
      </c>
      <c r="B224" s="822" t="s">
        <v>3811</v>
      </c>
      <c r="C224" s="822" t="s">
        <v>3288</v>
      </c>
      <c r="D224" s="822" t="s">
        <v>3153</v>
      </c>
      <c r="E224" s="822" t="s">
        <v>3289</v>
      </c>
      <c r="F224" s="831">
        <v>2</v>
      </c>
      <c r="G224" s="831">
        <v>177.9</v>
      </c>
      <c r="H224" s="827">
        <v>1</v>
      </c>
      <c r="I224" s="831"/>
      <c r="J224" s="831"/>
      <c r="K224" s="827">
        <v>0</v>
      </c>
      <c r="L224" s="831">
        <v>2</v>
      </c>
      <c r="M224" s="832">
        <v>177.9</v>
      </c>
    </row>
    <row r="225" spans="1:13" ht="14.45" customHeight="1" x14ac:dyDescent="0.2">
      <c r="A225" s="821" t="s">
        <v>2430</v>
      </c>
      <c r="B225" s="822" t="s">
        <v>3811</v>
      </c>
      <c r="C225" s="822" t="s">
        <v>3558</v>
      </c>
      <c r="D225" s="822" t="s">
        <v>3153</v>
      </c>
      <c r="E225" s="822" t="s">
        <v>3559</v>
      </c>
      <c r="F225" s="831">
        <v>6</v>
      </c>
      <c r="G225" s="831">
        <v>1529.16</v>
      </c>
      <c r="H225" s="827">
        <v>1</v>
      </c>
      <c r="I225" s="831"/>
      <c r="J225" s="831"/>
      <c r="K225" s="827">
        <v>0</v>
      </c>
      <c r="L225" s="831">
        <v>6</v>
      </c>
      <c r="M225" s="832">
        <v>1529.16</v>
      </c>
    </row>
    <row r="226" spans="1:13" ht="14.45" customHeight="1" x14ac:dyDescent="0.2">
      <c r="A226" s="821" t="s">
        <v>2430</v>
      </c>
      <c r="B226" s="822" t="s">
        <v>3811</v>
      </c>
      <c r="C226" s="822" t="s">
        <v>3152</v>
      </c>
      <c r="D226" s="822" t="s">
        <v>3153</v>
      </c>
      <c r="E226" s="822" t="s">
        <v>3154</v>
      </c>
      <c r="F226" s="831">
        <v>1</v>
      </c>
      <c r="G226" s="831">
        <v>0</v>
      </c>
      <c r="H226" s="827"/>
      <c r="I226" s="831"/>
      <c r="J226" s="831"/>
      <c r="K226" s="827"/>
      <c r="L226" s="831">
        <v>1</v>
      </c>
      <c r="M226" s="832">
        <v>0</v>
      </c>
    </row>
    <row r="227" spans="1:13" ht="14.45" customHeight="1" x14ac:dyDescent="0.2">
      <c r="A227" s="821" t="s">
        <v>2430</v>
      </c>
      <c r="B227" s="822" t="s">
        <v>2318</v>
      </c>
      <c r="C227" s="822" t="s">
        <v>3414</v>
      </c>
      <c r="D227" s="822" t="s">
        <v>3067</v>
      </c>
      <c r="E227" s="822" t="s">
        <v>2323</v>
      </c>
      <c r="F227" s="831"/>
      <c r="G227" s="831"/>
      <c r="H227" s="827">
        <v>0</v>
      </c>
      <c r="I227" s="831">
        <v>6</v>
      </c>
      <c r="J227" s="831">
        <v>5816.88</v>
      </c>
      <c r="K227" s="827">
        <v>1</v>
      </c>
      <c r="L227" s="831">
        <v>6</v>
      </c>
      <c r="M227" s="832">
        <v>5816.88</v>
      </c>
    </row>
    <row r="228" spans="1:13" ht="14.45" customHeight="1" x14ac:dyDescent="0.2">
      <c r="A228" s="821" t="s">
        <v>2430</v>
      </c>
      <c r="B228" s="822" t="s">
        <v>2318</v>
      </c>
      <c r="C228" s="822" t="s">
        <v>3066</v>
      </c>
      <c r="D228" s="822" t="s">
        <v>3067</v>
      </c>
      <c r="E228" s="822" t="s">
        <v>3068</v>
      </c>
      <c r="F228" s="831"/>
      <c r="G228" s="831"/>
      <c r="H228" s="827">
        <v>0</v>
      </c>
      <c r="I228" s="831">
        <v>12</v>
      </c>
      <c r="J228" s="831">
        <v>17450.760000000002</v>
      </c>
      <c r="K228" s="827">
        <v>1</v>
      </c>
      <c r="L228" s="831">
        <v>12</v>
      </c>
      <c r="M228" s="832">
        <v>17450.760000000002</v>
      </c>
    </row>
    <row r="229" spans="1:13" ht="14.45" customHeight="1" x14ac:dyDescent="0.2">
      <c r="A229" s="821" t="s">
        <v>2430</v>
      </c>
      <c r="B229" s="822" t="s">
        <v>2318</v>
      </c>
      <c r="C229" s="822" t="s">
        <v>3348</v>
      </c>
      <c r="D229" s="822" t="s">
        <v>2325</v>
      </c>
      <c r="E229" s="822" t="s">
        <v>3349</v>
      </c>
      <c r="F229" s="831"/>
      <c r="G229" s="831"/>
      <c r="H229" s="827">
        <v>0</v>
      </c>
      <c r="I229" s="831">
        <v>12</v>
      </c>
      <c r="J229" s="831">
        <v>19438.559999999998</v>
      </c>
      <c r="K229" s="827">
        <v>1</v>
      </c>
      <c r="L229" s="831">
        <v>12</v>
      </c>
      <c r="M229" s="832">
        <v>19438.559999999998</v>
      </c>
    </row>
    <row r="230" spans="1:13" ht="14.45" customHeight="1" x14ac:dyDescent="0.2">
      <c r="A230" s="821" t="s">
        <v>2430</v>
      </c>
      <c r="B230" s="822" t="s">
        <v>2318</v>
      </c>
      <c r="C230" s="822" t="s">
        <v>2324</v>
      </c>
      <c r="D230" s="822" t="s">
        <v>2325</v>
      </c>
      <c r="E230" s="822" t="s">
        <v>2326</v>
      </c>
      <c r="F230" s="831"/>
      <c r="G230" s="831"/>
      <c r="H230" s="827">
        <v>0</v>
      </c>
      <c r="I230" s="831">
        <v>25</v>
      </c>
      <c r="J230" s="831">
        <v>12118.75</v>
      </c>
      <c r="K230" s="827">
        <v>1</v>
      </c>
      <c r="L230" s="831">
        <v>25</v>
      </c>
      <c r="M230" s="832">
        <v>12118.75</v>
      </c>
    </row>
    <row r="231" spans="1:13" ht="14.45" customHeight="1" x14ac:dyDescent="0.2">
      <c r="A231" s="821" t="s">
        <v>2430</v>
      </c>
      <c r="B231" s="822" t="s">
        <v>2318</v>
      </c>
      <c r="C231" s="822" t="s">
        <v>2327</v>
      </c>
      <c r="D231" s="822" t="s">
        <v>2325</v>
      </c>
      <c r="E231" s="822" t="s">
        <v>2328</v>
      </c>
      <c r="F231" s="831"/>
      <c r="G231" s="831"/>
      <c r="H231" s="827">
        <v>0</v>
      </c>
      <c r="I231" s="831">
        <v>12</v>
      </c>
      <c r="J231" s="831">
        <v>7804.7999999999993</v>
      </c>
      <c r="K231" s="827">
        <v>1</v>
      </c>
      <c r="L231" s="831">
        <v>12</v>
      </c>
      <c r="M231" s="832">
        <v>7804.7999999999993</v>
      </c>
    </row>
    <row r="232" spans="1:13" ht="14.45" customHeight="1" x14ac:dyDescent="0.2">
      <c r="A232" s="821" t="s">
        <v>2430</v>
      </c>
      <c r="B232" s="822" t="s">
        <v>2318</v>
      </c>
      <c r="C232" s="822" t="s">
        <v>3350</v>
      </c>
      <c r="D232" s="822" t="s">
        <v>3351</v>
      </c>
      <c r="E232" s="822" t="s">
        <v>3352</v>
      </c>
      <c r="F232" s="831">
        <v>6</v>
      </c>
      <c r="G232" s="831">
        <v>11633.82</v>
      </c>
      <c r="H232" s="827">
        <v>1</v>
      </c>
      <c r="I232" s="831"/>
      <c r="J232" s="831"/>
      <c r="K232" s="827">
        <v>0</v>
      </c>
      <c r="L232" s="831">
        <v>6</v>
      </c>
      <c r="M232" s="832">
        <v>11633.82</v>
      </c>
    </row>
    <row r="233" spans="1:13" ht="14.45" customHeight="1" x14ac:dyDescent="0.2">
      <c r="A233" s="821" t="s">
        <v>2430</v>
      </c>
      <c r="B233" s="822" t="s">
        <v>2318</v>
      </c>
      <c r="C233" s="822" t="s">
        <v>3415</v>
      </c>
      <c r="D233" s="822" t="s">
        <v>3351</v>
      </c>
      <c r="E233" s="822" t="s">
        <v>3416</v>
      </c>
      <c r="F233" s="831">
        <v>6</v>
      </c>
      <c r="G233" s="831">
        <v>2908.5</v>
      </c>
      <c r="H233" s="827">
        <v>1</v>
      </c>
      <c r="I233" s="831"/>
      <c r="J233" s="831"/>
      <c r="K233" s="827">
        <v>0</v>
      </c>
      <c r="L233" s="831">
        <v>6</v>
      </c>
      <c r="M233" s="832">
        <v>2908.5</v>
      </c>
    </row>
    <row r="234" spans="1:13" ht="14.45" customHeight="1" x14ac:dyDescent="0.2">
      <c r="A234" s="821" t="s">
        <v>2430</v>
      </c>
      <c r="B234" s="822" t="s">
        <v>2318</v>
      </c>
      <c r="C234" s="822" t="s">
        <v>3417</v>
      </c>
      <c r="D234" s="822" t="s">
        <v>3351</v>
      </c>
      <c r="E234" s="822" t="s">
        <v>3418</v>
      </c>
      <c r="F234" s="831">
        <v>6</v>
      </c>
      <c r="G234" s="831">
        <v>5816.88</v>
      </c>
      <c r="H234" s="827">
        <v>1</v>
      </c>
      <c r="I234" s="831"/>
      <c r="J234" s="831"/>
      <c r="K234" s="827">
        <v>0</v>
      </c>
      <c r="L234" s="831">
        <v>6</v>
      </c>
      <c r="M234" s="832">
        <v>5816.88</v>
      </c>
    </row>
    <row r="235" spans="1:13" ht="14.45" customHeight="1" x14ac:dyDescent="0.2">
      <c r="A235" s="821" t="s">
        <v>2430</v>
      </c>
      <c r="B235" s="822" t="s">
        <v>2318</v>
      </c>
      <c r="C235" s="822" t="s">
        <v>2319</v>
      </c>
      <c r="D235" s="822" t="s">
        <v>2320</v>
      </c>
      <c r="E235" s="822" t="s">
        <v>2321</v>
      </c>
      <c r="F235" s="831"/>
      <c r="G235" s="831"/>
      <c r="H235" s="827">
        <v>0</v>
      </c>
      <c r="I235" s="831">
        <v>30</v>
      </c>
      <c r="J235" s="831">
        <v>13585.2</v>
      </c>
      <c r="K235" s="827">
        <v>1</v>
      </c>
      <c r="L235" s="831">
        <v>30</v>
      </c>
      <c r="M235" s="832">
        <v>13585.2</v>
      </c>
    </row>
    <row r="236" spans="1:13" ht="14.45" customHeight="1" x14ac:dyDescent="0.2">
      <c r="A236" s="821" t="s">
        <v>2430</v>
      </c>
      <c r="B236" s="822" t="s">
        <v>2318</v>
      </c>
      <c r="C236" s="822" t="s">
        <v>2322</v>
      </c>
      <c r="D236" s="822" t="s">
        <v>2320</v>
      </c>
      <c r="E236" s="822" t="s">
        <v>2323</v>
      </c>
      <c r="F236" s="831"/>
      <c r="G236" s="831"/>
      <c r="H236" s="827">
        <v>0</v>
      </c>
      <c r="I236" s="831">
        <v>18</v>
      </c>
      <c r="J236" s="831">
        <v>17450.64</v>
      </c>
      <c r="K236" s="827">
        <v>1</v>
      </c>
      <c r="L236" s="831">
        <v>18</v>
      </c>
      <c r="M236" s="832">
        <v>17450.64</v>
      </c>
    </row>
    <row r="237" spans="1:13" ht="14.45" customHeight="1" x14ac:dyDescent="0.2">
      <c r="A237" s="821" t="s">
        <v>2430</v>
      </c>
      <c r="B237" s="822" t="s">
        <v>2318</v>
      </c>
      <c r="C237" s="822" t="s">
        <v>3353</v>
      </c>
      <c r="D237" s="822" t="s">
        <v>2320</v>
      </c>
      <c r="E237" s="822" t="s">
        <v>3070</v>
      </c>
      <c r="F237" s="831"/>
      <c r="G237" s="831"/>
      <c r="H237" s="827">
        <v>0</v>
      </c>
      <c r="I237" s="831">
        <v>12</v>
      </c>
      <c r="J237" s="831">
        <v>19438.559999999998</v>
      </c>
      <c r="K237" s="827">
        <v>1</v>
      </c>
      <c r="L237" s="831">
        <v>12</v>
      </c>
      <c r="M237" s="832">
        <v>19438.559999999998</v>
      </c>
    </row>
    <row r="238" spans="1:13" ht="14.45" customHeight="1" x14ac:dyDescent="0.2">
      <c r="A238" s="821" t="s">
        <v>2430</v>
      </c>
      <c r="B238" s="822" t="s">
        <v>2318</v>
      </c>
      <c r="C238" s="822" t="s">
        <v>3077</v>
      </c>
      <c r="D238" s="822" t="s">
        <v>2320</v>
      </c>
      <c r="E238" s="822" t="s">
        <v>3078</v>
      </c>
      <c r="F238" s="831"/>
      <c r="G238" s="831"/>
      <c r="H238" s="827">
        <v>0</v>
      </c>
      <c r="I238" s="831">
        <v>6</v>
      </c>
      <c r="J238" s="831">
        <v>1454.22</v>
      </c>
      <c r="K238" s="827">
        <v>1</v>
      </c>
      <c r="L238" s="831">
        <v>6</v>
      </c>
      <c r="M238" s="832">
        <v>1454.22</v>
      </c>
    </row>
    <row r="239" spans="1:13" ht="14.45" customHeight="1" x14ac:dyDescent="0.2">
      <c r="A239" s="821" t="s">
        <v>2430</v>
      </c>
      <c r="B239" s="822" t="s">
        <v>2318</v>
      </c>
      <c r="C239" s="822" t="s">
        <v>3419</v>
      </c>
      <c r="D239" s="822" t="s">
        <v>2320</v>
      </c>
      <c r="E239" s="822" t="s">
        <v>3068</v>
      </c>
      <c r="F239" s="831"/>
      <c r="G239" s="831"/>
      <c r="H239" s="827">
        <v>0</v>
      </c>
      <c r="I239" s="831">
        <v>6</v>
      </c>
      <c r="J239" s="831">
        <v>8725.380000000001</v>
      </c>
      <c r="K239" s="827">
        <v>1</v>
      </c>
      <c r="L239" s="831">
        <v>6</v>
      </c>
      <c r="M239" s="832">
        <v>8725.380000000001</v>
      </c>
    </row>
    <row r="240" spans="1:13" ht="14.45" customHeight="1" x14ac:dyDescent="0.2">
      <c r="A240" s="821" t="s">
        <v>2430</v>
      </c>
      <c r="B240" s="822" t="s">
        <v>2329</v>
      </c>
      <c r="C240" s="822" t="s">
        <v>2330</v>
      </c>
      <c r="D240" s="822" t="s">
        <v>2331</v>
      </c>
      <c r="E240" s="822" t="s">
        <v>2332</v>
      </c>
      <c r="F240" s="831"/>
      <c r="G240" s="831"/>
      <c r="H240" s="827">
        <v>0</v>
      </c>
      <c r="I240" s="831">
        <v>20</v>
      </c>
      <c r="J240" s="831">
        <v>13343.539999999999</v>
      </c>
      <c r="K240" s="827">
        <v>1</v>
      </c>
      <c r="L240" s="831">
        <v>20</v>
      </c>
      <c r="M240" s="832">
        <v>13343.539999999999</v>
      </c>
    </row>
    <row r="241" spans="1:13" ht="14.45" customHeight="1" x14ac:dyDescent="0.2">
      <c r="A241" s="821" t="s">
        <v>2430</v>
      </c>
      <c r="B241" s="822" t="s">
        <v>2329</v>
      </c>
      <c r="C241" s="822" t="s">
        <v>2333</v>
      </c>
      <c r="D241" s="822" t="s">
        <v>2331</v>
      </c>
      <c r="E241" s="822" t="s">
        <v>2334</v>
      </c>
      <c r="F241" s="831"/>
      <c r="G241" s="831"/>
      <c r="H241" s="827">
        <v>0</v>
      </c>
      <c r="I241" s="831">
        <v>6</v>
      </c>
      <c r="J241" s="831">
        <v>6786.36</v>
      </c>
      <c r="K241" s="827">
        <v>1</v>
      </c>
      <c r="L241" s="831">
        <v>6</v>
      </c>
      <c r="M241" s="832">
        <v>6786.36</v>
      </c>
    </row>
    <row r="242" spans="1:13" ht="14.45" customHeight="1" x14ac:dyDescent="0.2">
      <c r="A242" s="821" t="s">
        <v>2430</v>
      </c>
      <c r="B242" s="822" t="s">
        <v>2329</v>
      </c>
      <c r="C242" s="822" t="s">
        <v>3050</v>
      </c>
      <c r="D242" s="822" t="s">
        <v>2331</v>
      </c>
      <c r="E242" s="822" t="s">
        <v>3051</v>
      </c>
      <c r="F242" s="831"/>
      <c r="G242" s="831"/>
      <c r="H242" s="827">
        <v>0</v>
      </c>
      <c r="I242" s="831">
        <v>22</v>
      </c>
      <c r="J242" s="831">
        <v>30696.010000000002</v>
      </c>
      <c r="K242" s="827">
        <v>1</v>
      </c>
      <c r="L242" s="831">
        <v>22</v>
      </c>
      <c r="M242" s="832">
        <v>30696.010000000002</v>
      </c>
    </row>
    <row r="243" spans="1:13" ht="14.45" customHeight="1" x14ac:dyDescent="0.2">
      <c r="A243" s="821" t="s">
        <v>2430</v>
      </c>
      <c r="B243" s="822" t="s">
        <v>2329</v>
      </c>
      <c r="C243" s="822" t="s">
        <v>3385</v>
      </c>
      <c r="D243" s="822" t="s">
        <v>3335</v>
      </c>
      <c r="E243" s="822" t="s">
        <v>3051</v>
      </c>
      <c r="F243" s="831">
        <v>6</v>
      </c>
      <c r="G243" s="831">
        <v>7755.9000000000005</v>
      </c>
      <c r="H243" s="827">
        <v>1</v>
      </c>
      <c r="I243" s="831"/>
      <c r="J243" s="831"/>
      <c r="K243" s="827">
        <v>0</v>
      </c>
      <c r="L243" s="831">
        <v>6</v>
      </c>
      <c r="M243" s="832">
        <v>7755.9000000000005</v>
      </c>
    </row>
    <row r="244" spans="1:13" ht="14.45" customHeight="1" x14ac:dyDescent="0.2">
      <c r="A244" s="821" t="s">
        <v>2430</v>
      </c>
      <c r="B244" s="822" t="s">
        <v>2329</v>
      </c>
      <c r="C244" s="822" t="s">
        <v>3538</v>
      </c>
      <c r="D244" s="822" t="s">
        <v>3053</v>
      </c>
      <c r="E244" s="822" t="s">
        <v>3051</v>
      </c>
      <c r="F244" s="831">
        <v>6</v>
      </c>
      <c r="G244" s="831">
        <v>6070.38</v>
      </c>
      <c r="H244" s="827">
        <v>1</v>
      </c>
      <c r="I244" s="831"/>
      <c r="J244" s="831"/>
      <c r="K244" s="827">
        <v>0</v>
      </c>
      <c r="L244" s="831">
        <v>6</v>
      </c>
      <c r="M244" s="832">
        <v>6070.38</v>
      </c>
    </row>
    <row r="245" spans="1:13" ht="14.45" customHeight="1" x14ac:dyDescent="0.2">
      <c r="A245" s="821" t="s">
        <v>2430</v>
      </c>
      <c r="B245" s="822" t="s">
        <v>2329</v>
      </c>
      <c r="C245" s="822" t="s">
        <v>3271</v>
      </c>
      <c r="D245" s="822" t="s">
        <v>3053</v>
      </c>
      <c r="E245" s="822" t="s">
        <v>2332</v>
      </c>
      <c r="F245" s="831">
        <v>6</v>
      </c>
      <c r="G245" s="831">
        <v>3035.16</v>
      </c>
      <c r="H245" s="827">
        <v>1</v>
      </c>
      <c r="I245" s="831"/>
      <c r="J245" s="831"/>
      <c r="K245" s="827">
        <v>0</v>
      </c>
      <c r="L245" s="831">
        <v>6</v>
      </c>
      <c r="M245" s="832">
        <v>3035.16</v>
      </c>
    </row>
    <row r="246" spans="1:13" ht="14.45" customHeight="1" x14ac:dyDescent="0.2">
      <c r="A246" s="821" t="s">
        <v>2430</v>
      </c>
      <c r="B246" s="822" t="s">
        <v>1994</v>
      </c>
      <c r="C246" s="822" t="s">
        <v>2189</v>
      </c>
      <c r="D246" s="822" t="s">
        <v>700</v>
      </c>
      <c r="E246" s="822" t="s">
        <v>1133</v>
      </c>
      <c r="F246" s="831"/>
      <c r="G246" s="831"/>
      <c r="H246" s="827"/>
      <c r="I246" s="831">
        <v>48</v>
      </c>
      <c r="J246" s="831">
        <v>0</v>
      </c>
      <c r="K246" s="827"/>
      <c r="L246" s="831">
        <v>48</v>
      </c>
      <c r="M246" s="832">
        <v>0</v>
      </c>
    </row>
    <row r="247" spans="1:13" ht="14.45" customHeight="1" x14ac:dyDescent="0.2">
      <c r="A247" s="821" t="s">
        <v>2430</v>
      </c>
      <c r="B247" s="822" t="s">
        <v>2205</v>
      </c>
      <c r="C247" s="822" t="s">
        <v>3079</v>
      </c>
      <c r="D247" s="822" t="s">
        <v>2207</v>
      </c>
      <c r="E247" s="822" t="s">
        <v>3080</v>
      </c>
      <c r="F247" s="831"/>
      <c r="G247" s="831"/>
      <c r="H247" s="827">
        <v>0</v>
      </c>
      <c r="I247" s="831">
        <v>11</v>
      </c>
      <c r="J247" s="831">
        <v>3734.17</v>
      </c>
      <c r="K247" s="827">
        <v>1</v>
      </c>
      <c r="L247" s="831">
        <v>11</v>
      </c>
      <c r="M247" s="832">
        <v>3734.17</v>
      </c>
    </row>
    <row r="248" spans="1:13" ht="14.45" customHeight="1" x14ac:dyDescent="0.2">
      <c r="A248" s="821" t="s">
        <v>2430</v>
      </c>
      <c r="B248" s="822" t="s">
        <v>2205</v>
      </c>
      <c r="C248" s="822" t="s">
        <v>2339</v>
      </c>
      <c r="D248" s="822" t="s">
        <v>2207</v>
      </c>
      <c r="E248" s="822" t="s">
        <v>2340</v>
      </c>
      <c r="F248" s="831"/>
      <c r="G248" s="831"/>
      <c r="H248" s="827">
        <v>0</v>
      </c>
      <c r="I248" s="831">
        <v>10</v>
      </c>
      <c r="J248" s="831">
        <v>1131.5999999999999</v>
      </c>
      <c r="K248" s="827">
        <v>1</v>
      </c>
      <c r="L248" s="831">
        <v>10</v>
      </c>
      <c r="M248" s="832">
        <v>1131.5999999999999</v>
      </c>
    </row>
    <row r="249" spans="1:13" ht="14.45" customHeight="1" x14ac:dyDescent="0.2">
      <c r="A249" s="821" t="s">
        <v>2430</v>
      </c>
      <c r="B249" s="822" t="s">
        <v>2205</v>
      </c>
      <c r="C249" s="822" t="s">
        <v>2209</v>
      </c>
      <c r="D249" s="822" t="s">
        <v>2207</v>
      </c>
      <c r="E249" s="822" t="s">
        <v>2210</v>
      </c>
      <c r="F249" s="831"/>
      <c r="G249" s="831"/>
      <c r="H249" s="827">
        <v>0</v>
      </c>
      <c r="I249" s="831">
        <v>92</v>
      </c>
      <c r="J249" s="831">
        <v>31231.24</v>
      </c>
      <c r="K249" s="827">
        <v>1</v>
      </c>
      <c r="L249" s="831">
        <v>92</v>
      </c>
      <c r="M249" s="832">
        <v>31231.24</v>
      </c>
    </row>
    <row r="250" spans="1:13" ht="14.45" customHeight="1" x14ac:dyDescent="0.2">
      <c r="A250" s="821" t="s">
        <v>2430</v>
      </c>
      <c r="B250" s="822" t="s">
        <v>2205</v>
      </c>
      <c r="C250" s="822" t="s">
        <v>3081</v>
      </c>
      <c r="D250" s="822" t="s">
        <v>2207</v>
      </c>
      <c r="E250" s="822" t="s">
        <v>3082</v>
      </c>
      <c r="F250" s="831"/>
      <c r="G250" s="831"/>
      <c r="H250" s="827">
        <v>0</v>
      </c>
      <c r="I250" s="831">
        <v>6</v>
      </c>
      <c r="J250" s="831">
        <v>1357.8600000000001</v>
      </c>
      <c r="K250" s="827">
        <v>1</v>
      </c>
      <c r="L250" s="831">
        <v>6</v>
      </c>
      <c r="M250" s="832">
        <v>1357.8600000000001</v>
      </c>
    </row>
    <row r="251" spans="1:13" ht="14.45" customHeight="1" x14ac:dyDescent="0.2">
      <c r="A251" s="821" t="s">
        <v>2430</v>
      </c>
      <c r="B251" s="822" t="s">
        <v>2205</v>
      </c>
      <c r="C251" s="822" t="s">
        <v>3083</v>
      </c>
      <c r="D251" s="822" t="s">
        <v>3084</v>
      </c>
      <c r="E251" s="822" t="s">
        <v>3085</v>
      </c>
      <c r="F251" s="831"/>
      <c r="G251" s="831"/>
      <c r="H251" s="827">
        <v>0</v>
      </c>
      <c r="I251" s="831">
        <v>12</v>
      </c>
      <c r="J251" s="831">
        <v>9163.56</v>
      </c>
      <c r="K251" s="827">
        <v>1</v>
      </c>
      <c r="L251" s="831">
        <v>12</v>
      </c>
      <c r="M251" s="832">
        <v>9163.56</v>
      </c>
    </row>
    <row r="252" spans="1:13" ht="14.45" customHeight="1" x14ac:dyDescent="0.2">
      <c r="A252" s="821" t="s">
        <v>2430</v>
      </c>
      <c r="B252" s="822" t="s">
        <v>2205</v>
      </c>
      <c r="C252" s="822" t="s">
        <v>3717</v>
      </c>
      <c r="D252" s="822" t="s">
        <v>3718</v>
      </c>
      <c r="E252" s="822" t="s">
        <v>2210</v>
      </c>
      <c r="F252" s="831">
        <v>1</v>
      </c>
      <c r="G252" s="831">
        <v>848.49</v>
      </c>
      <c r="H252" s="827">
        <v>1</v>
      </c>
      <c r="I252" s="831"/>
      <c r="J252" s="831"/>
      <c r="K252" s="827">
        <v>0</v>
      </c>
      <c r="L252" s="831">
        <v>1</v>
      </c>
      <c r="M252" s="832">
        <v>848.49</v>
      </c>
    </row>
    <row r="253" spans="1:13" ht="14.45" customHeight="1" x14ac:dyDescent="0.2">
      <c r="A253" s="821" t="s">
        <v>2430</v>
      </c>
      <c r="B253" s="822" t="s">
        <v>2205</v>
      </c>
      <c r="C253" s="822" t="s">
        <v>3635</v>
      </c>
      <c r="D253" s="822" t="s">
        <v>2207</v>
      </c>
      <c r="E253" s="822" t="s">
        <v>2210</v>
      </c>
      <c r="F253" s="831">
        <v>5</v>
      </c>
      <c r="G253" s="831">
        <v>1697.3500000000001</v>
      </c>
      <c r="H253" s="827">
        <v>1</v>
      </c>
      <c r="I253" s="831"/>
      <c r="J253" s="831"/>
      <c r="K253" s="827">
        <v>0</v>
      </c>
      <c r="L253" s="831">
        <v>5</v>
      </c>
      <c r="M253" s="832">
        <v>1697.3500000000001</v>
      </c>
    </row>
    <row r="254" spans="1:13" ht="14.45" customHeight="1" x14ac:dyDescent="0.2">
      <c r="A254" s="821" t="s">
        <v>2430</v>
      </c>
      <c r="B254" s="822" t="s">
        <v>2343</v>
      </c>
      <c r="C254" s="822" t="s">
        <v>3362</v>
      </c>
      <c r="D254" s="822" t="s">
        <v>2352</v>
      </c>
      <c r="E254" s="822" t="s">
        <v>3160</v>
      </c>
      <c r="F254" s="831">
        <v>4</v>
      </c>
      <c r="G254" s="831">
        <v>677.16</v>
      </c>
      <c r="H254" s="827">
        <v>1</v>
      </c>
      <c r="I254" s="831"/>
      <c r="J254" s="831"/>
      <c r="K254" s="827">
        <v>0</v>
      </c>
      <c r="L254" s="831">
        <v>4</v>
      </c>
      <c r="M254" s="832">
        <v>677.16</v>
      </c>
    </row>
    <row r="255" spans="1:13" ht="14.45" customHeight="1" x14ac:dyDescent="0.2">
      <c r="A255" s="821" t="s">
        <v>2430</v>
      </c>
      <c r="B255" s="822" t="s">
        <v>2343</v>
      </c>
      <c r="C255" s="822" t="s">
        <v>3363</v>
      </c>
      <c r="D255" s="822" t="s">
        <v>2352</v>
      </c>
      <c r="E255" s="822" t="s">
        <v>1731</v>
      </c>
      <c r="F255" s="831">
        <v>16</v>
      </c>
      <c r="G255" s="831">
        <v>5417.28</v>
      </c>
      <c r="H255" s="827">
        <v>1</v>
      </c>
      <c r="I255" s="831"/>
      <c r="J255" s="831"/>
      <c r="K255" s="827">
        <v>0</v>
      </c>
      <c r="L255" s="831">
        <v>16</v>
      </c>
      <c r="M255" s="832">
        <v>5417.28</v>
      </c>
    </row>
    <row r="256" spans="1:13" ht="14.45" customHeight="1" x14ac:dyDescent="0.2">
      <c r="A256" s="821" t="s">
        <v>2430</v>
      </c>
      <c r="B256" s="822" t="s">
        <v>2343</v>
      </c>
      <c r="C256" s="822" t="s">
        <v>3159</v>
      </c>
      <c r="D256" s="822" t="s">
        <v>1721</v>
      </c>
      <c r="E256" s="822" t="s">
        <v>3160</v>
      </c>
      <c r="F256" s="831">
        <v>2</v>
      </c>
      <c r="G256" s="831">
        <v>338.58</v>
      </c>
      <c r="H256" s="827">
        <v>1</v>
      </c>
      <c r="I256" s="831"/>
      <c r="J256" s="831"/>
      <c r="K256" s="827">
        <v>0</v>
      </c>
      <c r="L256" s="831">
        <v>2</v>
      </c>
      <c r="M256" s="832">
        <v>338.58</v>
      </c>
    </row>
    <row r="257" spans="1:13" ht="14.45" customHeight="1" x14ac:dyDescent="0.2">
      <c r="A257" s="821" t="s">
        <v>2430</v>
      </c>
      <c r="B257" s="822" t="s">
        <v>2343</v>
      </c>
      <c r="C257" s="822" t="s">
        <v>3164</v>
      </c>
      <c r="D257" s="822" t="s">
        <v>3163</v>
      </c>
      <c r="E257" s="822" t="s">
        <v>1731</v>
      </c>
      <c r="F257" s="831">
        <v>3</v>
      </c>
      <c r="G257" s="831">
        <v>1015.74</v>
      </c>
      <c r="H257" s="827">
        <v>1</v>
      </c>
      <c r="I257" s="831"/>
      <c r="J257" s="831"/>
      <c r="K257" s="827">
        <v>0</v>
      </c>
      <c r="L257" s="831">
        <v>3</v>
      </c>
      <c r="M257" s="832">
        <v>1015.74</v>
      </c>
    </row>
    <row r="258" spans="1:13" ht="14.45" customHeight="1" x14ac:dyDescent="0.2">
      <c r="A258" s="821" t="s">
        <v>2430</v>
      </c>
      <c r="B258" s="822" t="s">
        <v>2343</v>
      </c>
      <c r="C258" s="822" t="s">
        <v>3734</v>
      </c>
      <c r="D258" s="822" t="s">
        <v>1725</v>
      </c>
      <c r="E258" s="822" t="s">
        <v>1731</v>
      </c>
      <c r="F258" s="831">
        <v>3</v>
      </c>
      <c r="G258" s="831">
        <v>0</v>
      </c>
      <c r="H258" s="827"/>
      <c r="I258" s="831"/>
      <c r="J258" s="831"/>
      <c r="K258" s="827"/>
      <c r="L258" s="831">
        <v>3</v>
      </c>
      <c r="M258" s="832">
        <v>0</v>
      </c>
    </row>
    <row r="259" spans="1:13" ht="14.45" customHeight="1" x14ac:dyDescent="0.2">
      <c r="A259" s="821" t="s">
        <v>2430</v>
      </c>
      <c r="B259" s="822" t="s">
        <v>2343</v>
      </c>
      <c r="C259" s="822" t="s">
        <v>2345</v>
      </c>
      <c r="D259" s="822" t="s">
        <v>1725</v>
      </c>
      <c r="E259" s="822" t="s">
        <v>1726</v>
      </c>
      <c r="F259" s="831"/>
      <c r="G259" s="831"/>
      <c r="H259" s="827">
        <v>0</v>
      </c>
      <c r="I259" s="831">
        <v>38</v>
      </c>
      <c r="J259" s="831">
        <v>48891.56</v>
      </c>
      <c r="K259" s="827">
        <v>1</v>
      </c>
      <c r="L259" s="831">
        <v>38</v>
      </c>
      <c r="M259" s="832">
        <v>48891.56</v>
      </c>
    </row>
    <row r="260" spans="1:13" ht="14.45" customHeight="1" x14ac:dyDescent="0.2">
      <c r="A260" s="821" t="s">
        <v>2430</v>
      </c>
      <c r="B260" s="822" t="s">
        <v>2343</v>
      </c>
      <c r="C260" s="822" t="s">
        <v>3168</v>
      </c>
      <c r="D260" s="822" t="s">
        <v>3169</v>
      </c>
      <c r="E260" s="822" t="s">
        <v>3160</v>
      </c>
      <c r="F260" s="831">
        <v>5</v>
      </c>
      <c r="G260" s="831">
        <v>846.45</v>
      </c>
      <c r="H260" s="827">
        <v>1</v>
      </c>
      <c r="I260" s="831"/>
      <c r="J260" s="831"/>
      <c r="K260" s="827">
        <v>0</v>
      </c>
      <c r="L260" s="831">
        <v>5</v>
      </c>
      <c r="M260" s="832">
        <v>846.45</v>
      </c>
    </row>
    <row r="261" spans="1:13" ht="14.45" customHeight="1" x14ac:dyDescent="0.2">
      <c r="A261" s="821" t="s">
        <v>2430</v>
      </c>
      <c r="B261" s="822" t="s">
        <v>2343</v>
      </c>
      <c r="C261" s="822" t="s">
        <v>2346</v>
      </c>
      <c r="D261" s="822" t="s">
        <v>1725</v>
      </c>
      <c r="E261" s="822" t="s">
        <v>1728</v>
      </c>
      <c r="F261" s="831"/>
      <c r="G261" s="831"/>
      <c r="H261" s="827">
        <v>0</v>
      </c>
      <c r="I261" s="831">
        <v>51</v>
      </c>
      <c r="J261" s="831">
        <v>131234.22</v>
      </c>
      <c r="K261" s="827">
        <v>1</v>
      </c>
      <c r="L261" s="831">
        <v>51</v>
      </c>
      <c r="M261" s="832">
        <v>131234.22</v>
      </c>
    </row>
    <row r="262" spans="1:13" ht="14.45" customHeight="1" x14ac:dyDescent="0.2">
      <c r="A262" s="821" t="s">
        <v>2430</v>
      </c>
      <c r="B262" s="822" t="s">
        <v>2343</v>
      </c>
      <c r="C262" s="822" t="s">
        <v>2347</v>
      </c>
      <c r="D262" s="822" t="s">
        <v>1725</v>
      </c>
      <c r="E262" s="822" t="s">
        <v>2348</v>
      </c>
      <c r="F262" s="831"/>
      <c r="G262" s="831"/>
      <c r="H262" s="827">
        <v>0</v>
      </c>
      <c r="I262" s="831">
        <v>12</v>
      </c>
      <c r="J262" s="831">
        <v>8126.0399999999991</v>
      </c>
      <c r="K262" s="827">
        <v>1</v>
      </c>
      <c r="L262" s="831">
        <v>12</v>
      </c>
      <c r="M262" s="832">
        <v>8126.0399999999991</v>
      </c>
    </row>
    <row r="263" spans="1:13" ht="14.45" customHeight="1" x14ac:dyDescent="0.2">
      <c r="A263" s="821" t="s">
        <v>2430</v>
      </c>
      <c r="B263" s="822" t="s">
        <v>2343</v>
      </c>
      <c r="C263" s="822" t="s">
        <v>3562</v>
      </c>
      <c r="D263" s="822" t="s">
        <v>1721</v>
      </c>
      <c r="E263" s="822" t="s">
        <v>3563</v>
      </c>
      <c r="F263" s="831">
        <v>4</v>
      </c>
      <c r="G263" s="831">
        <v>339.84</v>
      </c>
      <c r="H263" s="827">
        <v>1</v>
      </c>
      <c r="I263" s="831"/>
      <c r="J263" s="831"/>
      <c r="K263" s="827">
        <v>0</v>
      </c>
      <c r="L263" s="831">
        <v>4</v>
      </c>
      <c r="M263" s="832">
        <v>339.84</v>
      </c>
    </row>
    <row r="264" spans="1:13" ht="14.45" customHeight="1" x14ac:dyDescent="0.2">
      <c r="A264" s="821" t="s">
        <v>2430</v>
      </c>
      <c r="B264" s="822" t="s">
        <v>2343</v>
      </c>
      <c r="C264" s="822" t="s">
        <v>3366</v>
      </c>
      <c r="D264" s="822" t="s">
        <v>1721</v>
      </c>
      <c r="E264" s="822" t="s">
        <v>1726</v>
      </c>
      <c r="F264" s="831">
        <v>1</v>
      </c>
      <c r="G264" s="831">
        <v>253.94</v>
      </c>
      <c r="H264" s="827">
        <v>1</v>
      </c>
      <c r="I264" s="831"/>
      <c r="J264" s="831"/>
      <c r="K264" s="827">
        <v>0</v>
      </c>
      <c r="L264" s="831">
        <v>1</v>
      </c>
      <c r="M264" s="832">
        <v>253.94</v>
      </c>
    </row>
    <row r="265" spans="1:13" ht="14.45" customHeight="1" x14ac:dyDescent="0.2">
      <c r="A265" s="821" t="s">
        <v>2430</v>
      </c>
      <c r="B265" s="822" t="s">
        <v>2343</v>
      </c>
      <c r="C265" s="822" t="s">
        <v>3735</v>
      </c>
      <c r="D265" s="822" t="s">
        <v>3365</v>
      </c>
      <c r="E265" s="822" t="s">
        <v>1731</v>
      </c>
      <c r="F265" s="831">
        <v>2</v>
      </c>
      <c r="G265" s="831">
        <v>3430.96</v>
      </c>
      <c r="H265" s="827">
        <v>1</v>
      </c>
      <c r="I265" s="831"/>
      <c r="J265" s="831"/>
      <c r="K265" s="827">
        <v>0</v>
      </c>
      <c r="L265" s="831">
        <v>2</v>
      </c>
      <c r="M265" s="832">
        <v>3430.96</v>
      </c>
    </row>
    <row r="266" spans="1:13" ht="14.45" customHeight="1" x14ac:dyDescent="0.2">
      <c r="A266" s="821" t="s">
        <v>2430</v>
      </c>
      <c r="B266" s="822" t="s">
        <v>2343</v>
      </c>
      <c r="C266" s="822" t="s">
        <v>3172</v>
      </c>
      <c r="D266" s="822" t="s">
        <v>3173</v>
      </c>
      <c r="E266" s="822" t="s">
        <v>3160</v>
      </c>
      <c r="F266" s="831">
        <v>13</v>
      </c>
      <c r="G266" s="831">
        <v>16720.47</v>
      </c>
      <c r="H266" s="827">
        <v>1</v>
      </c>
      <c r="I266" s="831"/>
      <c r="J266" s="831"/>
      <c r="K266" s="827">
        <v>0</v>
      </c>
      <c r="L266" s="831">
        <v>13</v>
      </c>
      <c r="M266" s="832">
        <v>16720.47</v>
      </c>
    </row>
    <row r="267" spans="1:13" ht="14.45" customHeight="1" x14ac:dyDescent="0.2">
      <c r="A267" s="821" t="s">
        <v>2430</v>
      </c>
      <c r="B267" s="822" t="s">
        <v>2343</v>
      </c>
      <c r="C267" s="822" t="s">
        <v>3174</v>
      </c>
      <c r="D267" s="822" t="s">
        <v>3175</v>
      </c>
      <c r="E267" s="822" t="s">
        <v>1731</v>
      </c>
      <c r="F267" s="831">
        <v>7</v>
      </c>
      <c r="G267" s="831">
        <v>12008.36</v>
      </c>
      <c r="H267" s="827">
        <v>1</v>
      </c>
      <c r="I267" s="831"/>
      <c r="J267" s="831"/>
      <c r="K267" s="827">
        <v>0</v>
      </c>
      <c r="L267" s="831">
        <v>7</v>
      </c>
      <c r="M267" s="832">
        <v>12008.36</v>
      </c>
    </row>
    <row r="268" spans="1:13" ht="14.45" customHeight="1" x14ac:dyDescent="0.2">
      <c r="A268" s="821" t="s">
        <v>2430</v>
      </c>
      <c r="B268" s="822" t="s">
        <v>2343</v>
      </c>
      <c r="C268" s="822" t="s">
        <v>3736</v>
      </c>
      <c r="D268" s="822" t="s">
        <v>3163</v>
      </c>
      <c r="E268" s="822" t="s">
        <v>1728</v>
      </c>
      <c r="F268" s="831">
        <v>1</v>
      </c>
      <c r="G268" s="831">
        <v>2573.2199999999998</v>
      </c>
      <c r="H268" s="827">
        <v>1</v>
      </c>
      <c r="I268" s="831"/>
      <c r="J268" s="831"/>
      <c r="K268" s="827">
        <v>0</v>
      </c>
      <c r="L268" s="831">
        <v>1</v>
      </c>
      <c r="M268" s="832">
        <v>2573.2199999999998</v>
      </c>
    </row>
    <row r="269" spans="1:13" ht="14.45" customHeight="1" x14ac:dyDescent="0.2">
      <c r="A269" s="821" t="s">
        <v>2430</v>
      </c>
      <c r="B269" s="822" t="s">
        <v>2343</v>
      </c>
      <c r="C269" s="822" t="s">
        <v>3475</v>
      </c>
      <c r="D269" s="822" t="s">
        <v>3476</v>
      </c>
      <c r="E269" s="822" t="s">
        <v>3477</v>
      </c>
      <c r="F269" s="831">
        <v>3</v>
      </c>
      <c r="G269" s="831">
        <v>3859.8599999999997</v>
      </c>
      <c r="H269" s="827">
        <v>1</v>
      </c>
      <c r="I269" s="831"/>
      <c r="J269" s="831"/>
      <c r="K269" s="827">
        <v>0</v>
      </c>
      <c r="L269" s="831">
        <v>3</v>
      </c>
      <c r="M269" s="832">
        <v>3859.8599999999997</v>
      </c>
    </row>
    <row r="270" spans="1:13" ht="14.45" customHeight="1" x14ac:dyDescent="0.2">
      <c r="A270" s="821" t="s">
        <v>2430</v>
      </c>
      <c r="B270" s="822" t="s">
        <v>2219</v>
      </c>
      <c r="C270" s="822" t="s">
        <v>2220</v>
      </c>
      <c r="D270" s="822" t="s">
        <v>2221</v>
      </c>
      <c r="E270" s="822" t="s">
        <v>2222</v>
      </c>
      <c r="F270" s="831"/>
      <c r="G270" s="831"/>
      <c r="H270" s="827">
        <v>0</v>
      </c>
      <c r="I270" s="831">
        <v>1</v>
      </c>
      <c r="J270" s="831">
        <v>23.4</v>
      </c>
      <c r="K270" s="827">
        <v>1</v>
      </c>
      <c r="L270" s="831">
        <v>1</v>
      </c>
      <c r="M270" s="832">
        <v>23.4</v>
      </c>
    </row>
    <row r="271" spans="1:13" ht="14.45" customHeight="1" x14ac:dyDescent="0.2">
      <c r="A271" s="821" t="s">
        <v>2430</v>
      </c>
      <c r="B271" s="822" t="s">
        <v>2229</v>
      </c>
      <c r="C271" s="822" t="s">
        <v>2230</v>
      </c>
      <c r="D271" s="822" t="s">
        <v>1322</v>
      </c>
      <c r="E271" s="822" t="s">
        <v>2231</v>
      </c>
      <c r="F271" s="831"/>
      <c r="G271" s="831"/>
      <c r="H271" s="827"/>
      <c r="I271" s="831">
        <v>12</v>
      </c>
      <c r="J271" s="831">
        <v>0</v>
      </c>
      <c r="K271" s="827"/>
      <c r="L271" s="831">
        <v>12</v>
      </c>
      <c r="M271" s="832">
        <v>0</v>
      </c>
    </row>
    <row r="272" spans="1:13" ht="14.45" customHeight="1" x14ac:dyDescent="0.2">
      <c r="A272" s="821" t="s">
        <v>2430</v>
      </c>
      <c r="B272" s="822" t="s">
        <v>3814</v>
      </c>
      <c r="C272" s="822" t="s">
        <v>3054</v>
      </c>
      <c r="D272" s="822" t="s">
        <v>1582</v>
      </c>
      <c r="E272" s="822" t="s">
        <v>819</v>
      </c>
      <c r="F272" s="831"/>
      <c r="G272" s="831"/>
      <c r="H272" s="827">
        <v>0</v>
      </c>
      <c r="I272" s="831">
        <v>2</v>
      </c>
      <c r="J272" s="831">
        <v>528</v>
      </c>
      <c r="K272" s="827">
        <v>1</v>
      </c>
      <c r="L272" s="831">
        <v>2</v>
      </c>
      <c r="M272" s="832">
        <v>528</v>
      </c>
    </row>
    <row r="273" spans="1:13" ht="14.45" customHeight="1" x14ac:dyDescent="0.2">
      <c r="A273" s="821" t="s">
        <v>2430</v>
      </c>
      <c r="B273" s="822" t="s">
        <v>2241</v>
      </c>
      <c r="C273" s="822" t="s">
        <v>3063</v>
      </c>
      <c r="D273" s="822" t="s">
        <v>2243</v>
      </c>
      <c r="E273" s="822" t="s">
        <v>3064</v>
      </c>
      <c r="F273" s="831">
        <v>1</v>
      </c>
      <c r="G273" s="831">
        <v>431.18</v>
      </c>
      <c r="H273" s="827">
        <v>1</v>
      </c>
      <c r="I273" s="831"/>
      <c r="J273" s="831"/>
      <c r="K273" s="827">
        <v>0</v>
      </c>
      <c r="L273" s="831">
        <v>1</v>
      </c>
      <c r="M273" s="832">
        <v>431.18</v>
      </c>
    </row>
    <row r="274" spans="1:13" ht="14.45" customHeight="1" x14ac:dyDescent="0.2">
      <c r="A274" s="821" t="s">
        <v>2430</v>
      </c>
      <c r="B274" s="822" t="s">
        <v>2370</v>
      </c>
      <c r="C274" s="822" t="s">
        <v>3229</v>
      </c>
      <c r="D274" s="822" t="s">
        <v>2372</v>
      </c>
      <c r="E274" s="822" t="s">
        <v>3230</v>
      </c>
      <c r="F274" s="831"/>
      <c r="G274" s="831"/>
      <c r="H274" s="827">
        <v>0</v>
      </c>
      <c r="I274" s="831">
        <v>3</v>
      </c>
      <c r="J274" s="831">
        <v>241.59</v>
      </c>
      <c r="K274" s="827">
        <v>1</v>
      </c>
      <c r="L274" s="831">
        <v>3</v>
      </c>
      <c r="M274" s="832">
        <v>241.59</v>
      </c>
    </row>
    <row r="275" spans="1:13" ht="14.45" customHeight="1" x14ac:dyDescent="0.2">
      <c r="A275" s="821" t="s">
        <v>2430</v>
      </c>
      <c r="B275" s="822" t="s">
        <v>2370</v>
      </c>
      <c r="C275" s="822" t="s">
        <v>3231</v>
      </c>
      <c r="D275" s="822" t="s">
        <v>2372</v>
      </c>
      <c r="E275" s="822" t="s">
        <v>1780</v>
      </c>
      <c r="F275" s="831">
        <v>2</v>
      </c>
      <c r="G275" s="831">
        <v>800.34</v>
      </c>
      <c r="H275" s="827">
        <v>1</v>
      </c>
      <c r="I275" s="831"/>
      <c r="J275" s="831"/>
      <c r="K275" s="827">
        <v>0</v>
      </c>
      <c r="L275" s="831">
        <v>2</v>
      </c>
      <c r="M275" s="832">
        <v>800.34</v>
      </c>
    </row>
    <row r="276" spans="1:13" ht="14.45" customHeight="1" x14ac:dyDescent="0.2">
      <c r="A276" s="821" t="s">
        <v>2430</v>
      </c>
      <c r="B276" s="822" t="s">
        <v>2370</v>
      </c>
      <c r="C276" s="822" t="s">
        <v>3234</v>
      </c>
      <c r="D276" s="822" t="s">
        <v>2372</v>
      </c>
      <c r="E276" s="822" t="s">
        <v>3233</v>
      </c>
      <c r="F276" s="831"/>
      <c r="G276" s="831"/>
      <c r="H276" s="827">
        <v>0</v>
      </c>
      <c r="I276" s="831">
        <v>2</v>
      </c>
      <c r="J276" s="831">
        <v>1066.8599999999999</v>
      </c>
      <c r="K276" s="827">
        <v>1</v>
      </c>
      <c r="L276" s="831">
        <v>2</v>
      </c>
      <c r="M276" s="832">
        <v>1066.8599999999999</v>
      </c>
    </row>
    <row r="277" spans="1:13" ht="14.45" customHeight="1" x14ac:dyDescent="0.2">
      <c r="A277" s="821" t="s">
        <v>2430</v>
      </c>
      <c r="B277" s="822" t="s">
        <v>2370</v>
      </c>
      <c r="C277" s="822" t="s">
        <v>3341</v>
      </c>
      <c r="D277" s="822" t="s">
        <v>2372</v>
      </c>
      <c r="E277" s="822" t="s">
        <v>3230</v>
      </c>
      <c r="F277" s="831"/>
      <c r="G277" s="831"/>
      <c r="H277" s="827">
        <v>0</v>
      </c>
      <c r="I277" s="831">
        <v>1</v>
      </c>
      <c r="J277" s="831">
        <v>80.53</v>
      </c>
      <c r="K277" s="827">
        <v>1</v>
      </c>
      <c r="L277" s="831">
        <v>1</v>
      </c>
      <c r="M277" s="832">
        <v>80.53</v>
      </c>
    </row>
    <row r="278" spans="1:13" ht="14.45" customHeight="1" x14ac:dyDescent="0.2">
      <c r="A278" s="821" t="s">
        <v>2430</v>
      </c>
      <c r="B278" s="822" t="s">
        <v>2370</v>
      </c>
      <c r="C278" s="822" t="s">
        <v>2373</v>
      </c>
      <c r="D278" s="822" t="s">
        <v>2372</v>
      </c>
      <c r="E278" s="822" t="s">
        <v>1780</v>
      </c>
      <c r="F278" s="831"/>
      <c r="G278" s="831"/>
      <c r="H278" s="827">
        <v>0</v>
      </c>
      <c r="I278" s="831">
        <v>10</v>
      </c>
      <c r="J278" s="831">
        <v>4001.7</v>
      </c>
      <c r="K278" s="827">
        <v>1</v>
      </c>
      <c r="L278" s="831">
        <v>10</v>
      </c>
      <c r="M278" s="832">
        <v>4001.7</v>
      </c>
    </row>
    <row r="279" spans="1:13" ht="14.45" customHeight="1" x14ac:dyDescent="0.2">
      <c r="A279" s="821" t="s">
        <v>2430</v>
      </c>
      <c r="B279" s="822" t="s">
        <v>3827</v>
      </c>
      <c r="C279" s="822" t="s">
        <v>3709</v>
      </c>
      <c r="D279" s="822" t="s">
        <v>3710</v>
      </c>
      <c r="E279" s="822" t="s">
        <v>3711</v>
      </c>
      <c r="F279" s="831">
        <v>1</v>
      </c>
      <c r="G279" s="831">
        <v>155.69999999999999</v>
      </c>
      <c r="H279" s="827">
        <v>1</v>
      </c>
      <c r="I279" s="831"/>
      <c r="J279" s="831"/>
      <c r="K279" s="827">
        <v>0</v>
      </c>
      <c r="L279" s="831">
        <v>1</v>
      </c>
      <c r="M279" s="832">
        <v>155.69999999999999</v>
      </c>
    </row>
    <row r="280" spans="1:13" ht="14.45" customHeight="1" x14ac:dyDescent="0.2">
      <c r="A280" s="821" t="s">
        <v>2430</v>
      </c>
      <c r="B280" s="822" t="s">
        <v>3822</v>
      </c>
      <c r="C280" s="822" t="s">
        <v>2608</v>
      </c>
      <c r="D280" s="822" t="s">
        <v>2609</v>
      </c>
      <c r="E280" s="822" t="s">
        <v>2610</v>
      </c>
      <c r="F280" s="831"/>
      <c r="G280" s="831"/>
      <c r="H280" s="827">
        <v>0</v>
      </c>
      <c r="I280" s="831">
        <v>1</v>
      </c>
      <c r="J280" s="831">
        <v>141.25</v>
      </c>
      <c r="K280" s="827">
        <v>1</v>
      </c>
      <c r="L280" s="831">
        <v>1</v>
      </c>
      <c r="M280" s="832">
        <v>141.25</v>
      </c>
    </row>
    <row r="281" spans="1:13" ht="14.45" customHeight="1" x14ac:dyDescent="0.2">
      <c r="A281" s="821" t="s">
        <v>2430</v>
      </c>
      <c r="B281" s="822" t="s">
        <v>2014</v>
      </c>
      <c r="C281" s="822" t="s">
        <v>2632</v>
      </c>
      <c r="D281" s="822" t="s">
        <v>1059</v>
      </c>
      <c r="E281" s="822" t="s">
        <v>2633</v>
      </c>
      <c r="F281" s="831"/>
      <c r="G281" s="831"/>
      <c r="H281" s="827">
        <v>0</v>
      </c>
      <c r="I281" s="831">
        <v>2</v>
      </c>
      <c r="J281" s="831">
        <v>828.14</v>
      </c>
      <c r="K281" s="827">
        <v>1</v>
      </c>
      <c r="L281" s="831">
        <v>2</v>
      </c>
      <c r="M281" s="832">
        <v>828.14</v>
      </c>
    </row>
    <row r="282" spans="1:13" ht="14.45" customHeight="1" x14ac:dyDescent="0.2">
      <c r="A282" s="821" t="s">
        <v>2430</v>
      </c>
      <c r="B282" s="822" t="s">
        <v>3816</v>
      </c>
      <c r="C282" s="822" t="s">
        <v>3238</v>
      </c>
      <c r="D282" s="822" t="s">
        <v>3239</v>
      </c>
      <c r="E282" s="822" t="s">
        <v>3240</v>
      </c>
      <c r="F282" s="831">
        <v>3</v>
      </c>
      <c r="G282" s="831">
        <v>150.96</v>
      </c>
      <c r="H282" s="827">
        <v>1</v>
      </c>
      <c r="I282" s="831"/>
      <c r="J282" s="831"/>
      <c r="K282" s="827">
        <v>0</v>
      </c>
      <c r="L282" s="831">
        <v>3</v>
      </c>
      <c r="M282" s="832">
        <v>150.96</v>
      </c>
    </row>
    <row r="283" spans="1:13" ht="14.45" customHeight="1" x14ac:dyDescent="0.2">
      <c r="A283" s="821" t="s">
        <v>2430</v>
      </c>
      <c r="B283" s="822" t="s">
        <v>3816</v>
      </c>
      <c r="C283" s="822" t="s">
        <v>3244</v>
      </c>
      <c r="D283" s="822" t="s">
        <v>3239</v>
      </c>
      <c r="E283" s="822" t="s">
        <v>3245</v>
      </c>
      <c r="F283" s="831">
        <v>3</v>
      </c>
      <c r="G283" s="831">
        <v>150.96</v>
      </c>
      <c r="H283" s="827">
        <v>1</v>
      </c>
      <c r="I283" s="831"/>
      <c r="J283" s="831"/>
      <c r="K283" s="827">
        <v>0</v>
      </c>
      <c r="L283" s="831">
        <v>3</v>
      </c>
      <c r="M283" s="832">
        <v>150.96</v>
      </c>
    </row>
    <row r="284" spans="1:13" ht="14.45" customHeight="1" x14ac:dyDescent="0.2">
      <c r="A284" s="821" t="s">
        <v>2431</v>
      </c>
      <c r="B284" s="822" t="s">
        <v>2066</v>
      </c>
      <c r="C284" s="822" t="s">
        <v>2298</v>
      </c>
      <c r="D284" s="822" t="s">
        <v>1182</v>
      </c>
      <c r="E284" s="822" t="s">
        <v>2299</v>
      </c>
      <c r="F284" s="831"/>
      <c r="G284" s="831"/>
      <c r="H284" s="827">
        <v>0</v>
      </c>
      <c r="I284" s="831">
        <v>1</v>
      </c>
      <c r="J284" s="831">
        <v>34.47</v>
      </c>
      <c r="K284" s="827">
        <v>1</v>
      </c>
      <c r="L284" s="831">
        <v>1</v>
      </c>
      <c r="M284" s="832">
        <v>34.47</v>
      </c>
    </row>
    <row r="285" spans="1:13" ht="14.45" customHeight="1" x14ac:dyDescent="0.2">
      <c r="A285" s="821" t="s">
        <v>2431</v>
      </c>
      <c r="B285" s="822" t="s">
        <v>2106</v>
      </c>
      <c r="C285" s="822" t="s">
        <v>2110</v>
      </c>
      <c r="D285" s="822" t="s">
        <v>1419</v>
      </c>
      <c r="E285" s="822" t="s">
        <v>2111</v>
      </c>
      <c r="F285" s="831"/>
      <c r="G285" s="831"/>
      <c r="H285" s="827">
        <v>0</v>
      </c>
      <c r="I285" s="831">
        <v>1</v>
      </c>
      <c r="J285" s="831">
        <v>154.36000000000001</v>
      </c>
      <c r="K285" s="827">
        <v>1</v>
      </c>
      <c r="L285" s="831">
        <v>1</v>
      </c>
      <c r="M285" s="832">
        <v>154.36000000000001</v>
      </c>
    </row>
    <row r="286" spans="1:13" ht="14.45" customHeight="1" x14ac:dyDescent="0.2">
      <c r="A286" s="821" t="s">
        <v>2431</v>
      </c>
      <c r="B286" s="822" t="s">
        <v>3828</v>
      </c>
      <c r="C286" s="822" t="s">
        <v>2673</v>
      </c>
      <c r="D286" s="822" t="s">
        <v>2674</v>
      </c>
      <c r="E286" s="822" t="s">
        <v>2675</v>
      </c>
      <c r="F286" s="831">
        <v>2</v>
      </c>
      <c r="G286" s="831">
        <v>841.5</v>
      </c>
      <c r="H286" s="827">
        <v>1</v>
      </c>
      <c r="I286" s="831"/>
      <c r="J286" s="831"/>
      <c r="K286" s="827">
        <v>0</v>
      </c>
      <c r="L286" s="831">
        <v>2</v>
      </c>
      <c r="M286" s="832">
        <v>841.5</v>
      </c>
    </row>
    <row r="287" spans="1:13" ht="14.45" customHeight="1" x14ac:dyDescent="0.2">
      <c r="A287" s="821" t="s">
        <v>2431</v>
      </c>
      <c r="B287" s="822" t="s">
        <v>3817</v>
      </c>
      <c r="C287" s="822" t="s">
        <v>2652</v>
      </c>
      <c r="D287" s="822" t="s">
        <v>2653</v>
      </c>
      <c r="E287" s="822" t="s">
        <v>2472</v>
      </c>
      <c r="F287" s="831">
        <v>1</v>
      </c>
      <c r="G287" s="831">
        <v>176.32</v>
      </c>
      <c r="H287" s="827">
        <v>1</v>
      </c>
      <c r="I287" s="831"/>
      <c r="J287" s="831"/>
      <c r="K287" s="827">
        <v>0</v>
      </c>
      <c r="L287" s="831">
        <v>1</v>
      </c>
      <c r="M287" s="832">
        <v>176.32</v>
      </c>
    </row>
    <row r="288" spans="1:13" ht="14.45" customHeight="1" x14ac:dyDescent="0.2">
      <c r="A288" s="821" t="s">
        <v>2432</v>
      </c>
      <c r="B288" s="822" t="s">
        <v>2006</v>
      </c>
      <c r="C288" s="822" t="s">
        <v>2012</v>
      </c>
      <c r="D288" s="822" t="s">
        <v>2008</v>
      </c>
      <c r="E288" s="822" t="s">
        <v>2013</v>
      </c>
      <c r="F288" s="831"/>
      <c r="G288" s="831"/>
      <c r="H288" s="827">
        <v>0</v>
      </c>
      <c r="I288" s="831">
        <v>7</v>
      </c>
      <c r="J288" s="831">
        <v>558.3900000000001</v>
      </c>
      <c r="K288" s="827">
        <v>1</v>
      </c>
      <c r="L288" s="831">
        <v>7</v>
      </c>
      <c r="M288" s="832">
        <v>558.3900000000001</v>
      </c>
    </row>
    <row r="289" spans="1:13" ht="14.45" customHeight="1" x14ac:dyDescent="0.2">
      <c r="A289" s="821" t="s">
        <v>2432</v>
      </c>
      <c r="B289" s="822" t="s">
        <v>2052</v>
      </c>
      <c r="C289" s="822" t="s">
        <v>3452</v>
      </c>
      <c r="D289" s="822" t="s">
        <v>3122</v>
      </c>
      <c r="E289" s="822" t="s">
        <v>3123</v>
      </c>
      <c r="F289" s="831">
        <v>2</v>
      </c>
      <c r="G289" s="831">
        <v>54.98</v>
      </c>
      <c r="H289" s="827">
        <v>1</v>
      </c>
      <c r="I289" s="831"/>
      <c r="J289" s="831"/>
      <c r="K289" s="827">
        <v>0</v>
      </c>
      <c r="L289" s="831">
        <v>2</v>
      </c>
      <c r="M289" s="832">
        <v>54.98</v>
      </c>
    </row>
    <row r="290" spans="1:13" ht="14.45" customHeight="1" x14ac:dyDescent="0.2">
      <c r="A290" s="821" t="s">
        <v>2432</v>
      </c>
      <c r="B290" s="822" t="s">
        <v>2060</v>
      </c>
      <c r="C290" s="822" t="s">
        <v>3381</v>
      </c>
      <c r="D290" s="822" t="s">
        <v>2062</v>
      </c>
      <c r="E290" s="822" t="s">
        <v>1577</v>
      </c>
      <c r="F290" s="831"/>
      <c r="G290" s="831"/>
      <c r="H290" s="827">
        <v>0</v>
      </c>
      <c r="I290" s="831">
        <v>1</v>
      </c>
      <c r="J290" s="831">
        <v>186.55</v>
      </c>
      <c r="K290" s="827">
        <v>1</v>
      </c>
      <c r="L290" s="831">
        <v>1</v>
      </c>
      <c r="M290" s="832">
        <v>186.55</v>
      </c>
    </row>
    <row r="291" spans="1:13" ht="14.45" customHeight="1" x14ac:dyDescent="0.2">
      <c r="A291" s="821" t="s">
        <v>2432</v>
      </c>
      <c r="B291" s="822" t="s">
        <v>2060</v>
      </c>
      <c r="C291" s="822" t="s">
        <v>3382</v>
      </c>
      <c r="D291" s="822" t="s">
        <v>2062</v>
      </c>
      <c r="E291" s="822" t="s">
        <v>3383</v>
      </c>
      <c r="F291" s="831"/>
      <c r="G291" s="831"/>
      <c r="H291" s="827">
        <v>0</v>
      </c>
      <c r="I291" s="831">
        <v>3</v>
      </c>
      <c r="J291" s="831">
        <v>93.27</v>
      </c>
      <c r="K291" s="827">
        <v>1</v>
      </c>
      <c r="L291" s="831">
        <v>3</v>
      </c>
      <c r="M291" s="832">
        <v>93.27</v>
      </c>
    </row>
    <row r="292" spans="1:13" ht="14.45" customHeight="1" x14ac:dyDescent="0.2">
      <c r="A292" s="821" t="s">
        <v>2432</v>
      </c>
      <c r="B292" s="822" t="s">
        <v>2115</v>
      </c>
      <c r="C292" s="822" t="s">
        <v>3390</v>
      </c>
      <c r="D292" s="822" t="s">
        <v>2558</v>
      </c>
      <c r="E292" s="822" t="s">
        <v>3391</v>
      </c>
      <c r="F292" s="831"/>
      <c r="G292" s="831"/>
      <c r="H292" s="827">
        <v>0</v>
      </c>
      <c r="I292" s="831">
        <v>1</v>
      </c>
      <c r="J292" s="831">
        <v>48.01</v>
      </c>
      <c r="K292" s="827">
        <v>1</v>
      </c>
      <c r="L292" s="831">
        <v>1</v>
      </c>
      <c r="M292" s="832">
        <v>48.01</v>
      </c>
    </row>
    <row r="293" spans="1:13" ht="14.45" customHeight="1" x14ac:dyDescent="0.2">
      <c r="A293" s="821" t="s">
        <v>2432</v>
      </c>
      <c r="B293" s="822" t="s">
        <v>2128</v>
      </c>
      <c r="C293" s="822" t="s">
        <v>2129</v>
      </c>
      <c r="D293" s="822" t="s">
        <v>2130</v>
      </c>
      <c r="E293" s="822" t="s">
        <v>2131</v>
      </c>
      <c r="F293" s="831"/>
      <c r="G293" s="831"/>
      <c r="H293" s="827">
        <v>0</v>
      </c>
      <c r="I293" s="831">
        <v>2</v>
      </c>
      <c r="J293" s="831">
        <v>239.4</v>
      </c>
      <c r="K293" s="827">
        <v>1</v>
      </c>
      <c r="L293" s="831">
        <v>2</v>
      </c>
      <c r="M293" s="832">
        <v>239.4</v>
      </c>
    </row>
    <row r="294" spans="1:13" ht="14.45" customHeight="1" x14ac:dyDescent="0.2">
      <c r="A294" s="821" t="s">
        <v>2432</v>
      </c>
      <c r="B294" s="822" t="s">
        <v>2128</v>
      </c>
      <c r="C294" s="822" t="s">
        <v>2463</v>
      </c>
      <c r="D294" s="822" t="s">
        <v>2130</v>
      </c>
      <c r="E294" s="822" t="s">
        <v>2464</v>
      </c>
      <c r="F294" s="831"/>
      <c r="G294" s="831"/>
      <c r="H294" s="827">
        <v>0</v>
      </c>
      <c r="I294" s="831">
        <v>2</v>
      </c>
      <c r="J294" s="831">
        <v>239.4</v>
      </c>
      <c r="K294" s="827">
        <v>1</v>
      </c>
      <c r="L294" s="831">
        <v>2</v>
      </c>
      <c r="M294" s="832">
        <v>239.4</v>
      </c>
    </row>
    <row r="295" spans="1:13" ht="14.45" customHeight="1" x14ac:dyDescent="0.2">
      <c r="A295" s="821" t="s">
        <v>2432</v>
      </c>
      <c r="B295" s="822" t="s">
        <v>2308</v>
      </c>
      <c r="C295" s="822" t="s">
        <v>2309</v>
      </c>
      <c r="D295" s="822" t="s">
        <v>2310</v>
      </c>
      <c r="E295" s="822" t="s">
        <v>2311</v>
      </c>
      <c r="F295" s="831"/>
      <c r="G295" s="831"/>
      <c r="H295" s="827">
        <v>0</v>
      </c>
      <c r="I295" s="831">
        <v>12</v>
      </c>
      <c r="J295" s="831">
        <v>845.76</v>
      </c>
      <c r="K295" s="827">
        <v>1</v>
      </c>
      <c r="L295" s="831">
        <v>12</v>
      </c>
      <c r="M295" s="832">
        <v>845.76</v>
      </c>
    </row>
    <row r="296" spans="1:13" ht="14.45" customHeight="1" x14ac:dyDescent="0.2">
      <c r="A296" s="821" t="s">
        <v>2432</v>
      </c>
      <c r="B296" s="822" t="s">
        <v>2308</v>
      </c>
      <c r="C296" s="822" t="s">
        <v>2605</v>
      </c>
      <c r="D296" s="822" t="s">
        <v>2310</v>
      </c>
      <c r="E296" s="822" t="s">
        <v>2606</v>
      </c>
      <c r="F296" s="831"/>
      <c r="G296" s="831"/>
      <c r="H296" s="827">
        <v>0</v>
      </c>
      <c r="I296" s="831">
        <v>5</v>
      </c>
      <c r="J296" s="831">
        <v>704.8</v>
      </c>
      <c r="K296" s="827">
        <v>1</v>
      </c>
      <c r="L296" s="831">
        <v>5</v>
      </c>
      <c r="M296" s="832">
        <v>704.8</v>
      </c>
    </row>
    <row r="297" spans="1:13" ht="14.45" customHeight="1" x14ac:dyDescent="0.2">
      <c r="A297" s="821" t="s">
        <v>2432</v>
      </c>
      <c r="B297" s="822" t="s">
        <v>3811</v>
      </c>
      <c r="C297" s="822" t="s">
        <v>3141</v>
      </c>
      <c r="D297" s="822" t="s">
        <v>3139</v>
      </c>
      <c r="E297" s="822" t="s">
        <v>3142</v>
      </c>
      <c r="F297" s="831">
        <v>30</v>
      </c>
      <c r="G297" s="831">
        <v>16579.199999999997</v>
      </c>
      <c r="H297" s="827">
        <v>1</v>
      </c>
      <c r="I297" s="831"/>
      <c r="J297" s="831"/>
      <c r="K297" s="827">
        <v>0</v>
      </c>
      <c r="L297" s="831">
        <v>30</v>
      </c>
      <c r="M297" s="832">
        <v>16579.199999999997</v>
      </c>
    </row>
    <row r="298" spans="1:13" ht="14.45" customHeight="1" x14ac:dyDescent="0.2">
      <c r="A298" s="821" t="s">
        <v>2432</v>
      </c>
      <c r="B298" s="822" t="s">
        <v>3811</v>
      </c>
      <c r="C298" s="822" t="s">
        <v>3143</v>
      </c>
      <c r="D298" s="822" t="s">
        <v>3139</v>
      </c>
      <c r="E298" s="822" t="s">
        <v>3144</v>
      </c>
      <c r="F298" s="831">
        <v>6</v>
      </c>
      <c r="G298" s="831">
        <v>2134.7400000000002</v>
      </c>
      <c r="H298" s="827">
        <v>1</v>
      </c>
      <c r="I298" s="831"/>
      <c r="J298" s="831"/>
      <c r="K298" s="827">
        <v>0</v>
      </c>
      <c r="L298" s="831">
        <v>6</v>
      </c>
      <c r="M298" s="832">
        <v>2134.7400000000002</v>
      </c>
    </row>
    <row r="299" spans="1:13" ht="14.45" customHeight="1" x14ac:dyDescent="0.2">
      <c r="A299" s="821" t="s">
        <v>2432</v>
      </c>
      <c r="B299" s="822" t="s">
        <v>3811</v>
      </c>
      <c r="C299" s="822" t="s">
        <v>3454</v>
      </c>
      <c r="D299" s="822" t="s">
        <v>3455</v>
      </c>
      <c r="E299" s="822" t="s">
        <v>3146</v>
      </c>
      <c r="F299" s="831">
        <v>11</v>
      </c>
      <c r="G299" s="831">
        <v>11214.060000000001</v>
      </c>
      <c r="H299" s="827">
        <v>1</v>
      </c>
      <c r="I299" s="831"/>
      <c r="J299" s="831"/>
      <c r="K299" s="827">
        <v>0</v>
      </c>
      <c r="L299" s="831">
        <v>11</v>
      </c>
      <c r="M299" s="832">
        <v>11214.060000000001</v>
      </c>
    </row>
    <row r="300" spans="1:13" ht="14.45" customHeight="1" x14ac:dyDescent="0.2">
      <c r="A300" s="821" t="s">
        <v>2432</v>
      </c>
      <c r="B300" s="822" t="s">
        <v>3811</v>
      </c>
      <c r="C300" s="822" t="s">
        <v>3456</v>
      </c>
      <c r="D300" s="822" t="s">
        <v>3455</v>
      </c>
      <c r="E300" s="822" t="s">
        <v>3142</v>
      </c>
      <c r="F300" s="831">
        <v>6</v>
      </c>
      <c r="G300" s="831">
        <v>3315.84</v>
      </c>
      <c r="H300" s="827">
        <v>1</v>
      </c>
      <c r="I300" s="831"/>
      <c r="J300" s="831"/>
      <c r="K300" s="827">
        <v>0</v>
      </c>
      <c r="L300" s="831">
        <v>6</v>
      </c>
      <c r="M300" s="832">
        <v>3315.84</v>
      </c>
    </row>
    <row r="301" spans="1:13" ht="14.45" customHeight="1" x14ac:dyDescent="0.2">
      <c r="A301" s="821" t="s">
        <v>2432</v>
      </c>
      <c r="B301" s="822" t="s">
        <v>3811</v>
      </c>
      <c r="C301" s="822" t="s">
        <v>3147</v>
      </c>
      <c r="D301" s="822" t="s">
        <v>3148</v>
      </c>
      <c r="E301" s="822" t="s">
        <v>3140</v>
      </c>
      <c r="F301" s="831"/>
      <c r="G301" s="831"/>
      <c r="H301" s="827">
        <v>0</v>
      </c>
      <c r="I301" s="831">
        <v>20</v>
      </c>
      <c r="J301" s="831">
        <v>40778.6</v>
      </c>
      <c r="K301" s="827">
        <v>1</v>
      </c>
      <c r="L301" s="831">
        <v>20</v>
      </c>
      <c r="M301" s="832">
        <v>40778.6</v>
      </c>
    </row>
    <row r="302" spans="1:13" ht="14.45" customHeight="1" x14ac:dyDescent="0.2">
      <c r="A302" s="821" t="s">
        <v>2432</v>
      </c>
      <c r="B302" s="822" t="s">
        <v>3811</v>
      </c>
      <c r="C302" s="822" t="s">
        <v>3149</v>
      </c>
      <c r="D302" s="822" t="s">
        <v>3148</v>
      </c>
      <c r="E302" s="822" t="s">
        <v>3144</v>
      </c>
      <c r="F302" s="831"/>
      <c r="G302" s="831"/>
      <c r="H302" s="827">
        <v>0</v>
      </c>
      <c r="I302" s="831">
        <v>30</v>
      </c>
      <c r="J302" s="831">
        <v>10673.700000000003</v>
      </c>
      <c r="K302" s="827">
        <v>1</v>
      </c>
      <c r="L302" s="831">
        <v>30</v>
      </c>
      <c r="M302" s="832">
        <v>10673.700000000003</v>
      </c>
    </row>
    <row r="303" spans="1:13" ht="14.45" customHeight="1" x14ac:dyDescent="0.2">
      <c r="A303" s="821" t="s">
        <v>2432</v>
      </c>
      <c r="B303" s="822" t="s">
        <v>3811</v>
      </c>
      <c r="C303" s="822" t="s">
        <v>3150</v>
      </c>
      <c r="D303" s="822" t="s">
        <v>3148</v>
      </c>
      <c r="E303" s="822" t="s">
        <v>3142</v>
      </c>
      <c r="F303" s="831"/>
      <c r="G303" s="831"/>
      <c r="H303" s="827">
        <v>0</v>
      </c>
      <c r="I303" s="831">
        <v>59</v>
      </c>
      <c r="J303" s="831">
        <v>32605.760000000002</v>
      </c>
      <c r="K303" s="827">
        <v>1</v>
      </c>
      <c r="L303" s="831">
        <v>59</v>
      </c>
      <c r="M303" s="832">
        <v>32605.760000000002</v>
      </c>
    </row>
    <row r="304" spans="1:13" ht="14.45" customHeight="1" x14ac:dyDescent="0.2">
      <c r="A304" s="821" t="s">
        <v>2432</v>
      </c>
      <c r="B304" s="822" t="s">
        <v>3811</v>
      </c>
      <c r="C304" s="822" t="s">
        <v>3151</v>
      </c>
      <c r="D304" s="822" t="s">
        <v>3148</v>
      </c>
      <c r="E304" s="822" t="s">
        <v>3146</v>
      </c>
      <c r="F304" s="831"/>
      <c r="G304" s="831"/>
      <c r="H304" s="827">
        <v>0</v>
      </c>
      <c r="I304" s="831">
        <v>28</v>
      </c>
      <c r="J304" s="831">
        <v>28544.880000000001</v>
      </c>
      <c r="K304" s="827">
        <v>1</v>
      </c>
      <c r="L304" s="831">
        <v>28</v>
      </c>
      <c r="M304" s="832">
        <v>28544.880000000001</v>
      </c>
    </row>
    <row r="305" spans="1:13" ht="14.45" customHeight="1" x14ac:dyDescent="0.2">
      <c r="A305" s="821" t="s">
        <v>2432</v>
      </c>
      <c r="B305" s="822" t="s">
        <v>3811</v>
      </c>
      <c r="C305" s="822" t="s">
        <v>3152</v>
      </c>
      <c r="D305" s="822" t="s">
        <v>3153</v>
      </c>
      <c r="E305" s="822" t="s">
        <v>3154</v>
      </c>
      <c r="F305" s="831">
        <v>3</v>
      </c>
      <c r="G305" s="831">
        <v>0</v>
      </c>
      <c r="H305" s="827"/>
      <c r="I305" s="831"/>
      <c r="J305" s="831"/>
      <c r="K305" s="827"/>
      <c r="L305" s="831">
        <v>3</v>
      </c>
      <c r="M305" s="832">
        <v>0</v>
      </c>
    </row>
    <row r="306" spans="1:13" ht="14.45" customHeight="1" x14ac:dyDescent="0.2">
      <c r="A306" s="821" t="s">
        <v>2432</v>
      </c>
      <c r="B306" s="822" t="s">
        <v>2318</v>
      </c>
      <c r="C306" s="822" t="s">
        <v>3344</v>
      </c>
      <c r="D306" s="822" t="s">
        <v>2325</v>
      </c>
      <c r="E306" s="822" t="s">
        <v>3345</v>
      </c>
      <c r="F306" s="831"/>
      <c r="G306" s="831"/>
      <c r="H306" s="827">
        <v>0</v>
      </c>
      <c r="I306" s="831">
        <v>6</v>
      </c>
      <c r="J306" s="831">
        <v>1396.08</v>
      </c>
      <c r="K306" s="827">
        <v>1</v>
      </c>
      <c r="L306" s="831">
        <v>6</v>
      </c>
      <c r="M306" s="832">
        <v>1396.08</v>
      </c>
    </row>
    <row r="307" spans="1:13" ht="14.45" customHeight="1" x14ac:dyDescent="0.2">
      <c r="A307" s="821" t="s">
        <v>2432</v>
      </c>
      <c r="B307" s="822" t="s">
        <v>2318</v>
      </c>
      <c r="C307" s="822" t="s">
        <v>3414</v>
      </c>
      <c r="D307" s="822" t="s">
        <v>3067</v>
      </c>
      <c r="E307" s="822" t="s">
        <v>2323</v>
      </c>
      <c r="F307" s="831"/>
      <c r="G307" s="831"/>
      <c r="H307" s="827">
        <v>0</v>
      </c>
      <c r="I307" s="831">
        <v>6</v>
      </c>
      <c r="J307" s="831">
        <v>5816.88</v>
      </c>
      <c r="K307" s="827">
        <v>1</v>
      </c>
      <c r="L307" s="831">
        <v>6</v>
      </c>
      <c r="M307" s="832">
        <v>5816.88</v>
      </c>
    </row>
    <row r="308" spans="1:13" ht="14.45" customHeight="1" x14ac:dyDescent="0.2">
      <c r="A308" s="821" t="s">
        <v>2432</v>
      </c>
      <c r="B308" s="822" t="s">
        <v>2318</v>
      </c>
      <c r="C308" s="822" t="s">
        <v>3069</v>
      </c>
      <c r="D308" s="822" t="s">
        <v>3067</v>
      </c>
      <c r="E308" s="822" t="s">
        <v>3070</v>
      </c>
      <c r="F308" s="831"/>
      <c r="G308" s="831"/>
      <c r="H308" s="827">
        <v>0</v>
      </c>
      <c r="I308" s="831">
        <v>20</v>
      </c>
      <c r="J308" s="831">
        <v>38779.4</v>
      </c>
      <c r="K308" s="827">
        <v>1</v>
      </c>
      <c r="L308" s="831">
        <v>20</v>
      </c>
      <c r="M308" s="832">
        <v>38779.4</v>
      </c>
    </row>
    <row r="309" spans="1:13" ht="14.45" customHeight="1" x14ac:dyDescent="0.2">
      <c r="A309" s="821" t="s">
        <v>2432</v>
      </c>
      <c r="B309" s="822" t="s">
        <v>2318</v>
      </c>
      <c r="C309" s="822" t="s">
        <v>3346</v>
      </c>
      <c r="D309" s="822" t="s">
        <v>3072</v>
      </c>
      <c r="E309" s="822" t="s">
        <v>3347</v>
      </c>
      <c r="F309" s="831"/>
      <c r="G309" s="831"/>
      <c r="H309" s="827">
        <v>0</v>
      </c>
      <c r="I309" s="831">
        <v>7</v>
      </c>
      <c r="J309" s="831">
        <v>37254.559999999998</v>
      </c>
      <c r="K309" s="827">
        <v>1</v>
      </c>
      <c r="L309" s="831">
        <v>7</v>
      </c>
      <c r="M309" s="832">
        <v>37254.559999999998</v>
      </c>
    </row>
    <row r="310" spans="1:13" ht="14.45" customHeight="1" x14ac:dyDescent="0.2">
      <c r="A310" s="821" t="s">
        <v>2432</v>
      </c>
      <c r="B310" s="822" t="s">
        <v>2318</v>
      </c>
      <c r="C310" s="822" t="s">
        <v>3071</v>
      </c>
      <c r="D310" s="822" t="s">
        <v>3072</v>
      </c>
      <c r="E310" s="822" t="s">
        <v>3073</v>
      </c>
      <c r="F310" s="831"/>
      <c r="G310" s="831"/>
      <c r="H310" s="827">
        <v>0</v>
      </c>
      <c r="I310" s="831">
        <v>2</v>
      </c>
      <c r="J310" s="831">
        <v>10644.16</v>
      </c>
      <c r="K310" s="827">
        <v>1</v>
      </c>
      <c r="L310" s="831">
        <v>2</v>
      </c>
      <c r="M310" s="832">
        <v>10644.16</v>
      </c>
    </row>
    <row r="311" spans="1:13" ht="14.45" customHeight="1" x14ac:dyDescent="0.2">
      <c r="A311" s="821" t="s">
        <v>2432</v>
      </c>
      <c r="B311" s="822" t="s">
        <v>2318</v>
      </c>
      <c r="C311" s="822" t="s">
        <v>3348</v>
      </c>
      <c r="D311" s="822" t="s">
        <v>2325</v>
      </c>
      <c r="E311" s="822" t="s">
        <v>3349</v>
      </c>
      <c r="F311" s="831"/>
      <c r="G311" s="831"/>
      <c r="H311" s="827">
        <v>0</v>
      </c>
      <c r="I311" s="831">
        <v>11</v>
      </c>
      <c r="J311" s="831">
        <v>21328.670000000002</v>
      </c>
      <c r="K311" s="827">
        <v>1</v>
      </c>
      <c r="L311" s="831">
        <v>11</v>
      </c>
      <c r="M311" s="832">
        <v>21328.670000000002</v>
      </c>
    </row>
    <row r="312" spans="1:13" ht="14.45" customHeight="1" x14ac:dyDescent="0.2">
      <c r="A312" s="821" t="s">
        <v>2432</v>
      </c>
      <c r="B312" s="822" t="s">
        <v>2318</v>
      </c>
      <c r="C312" s="822" t="s">
        <v>3074</v>
      </c>
      <c r="D312" s="822" t="s">
        <v>2325</v>
      </c>
      <c r="E312" s="822" t="s">
        <v>3075</v>
      </c>
      <c r="F312" s="831"/>
      <c r="G312" s="831"/>
      <c r="H312" s="827">
        <v>0</v>
      </c>
      <c r="I312" s="831">
        <v>12</v>
      </c>
      <c r="J312" s="831">
        <v>17450.760000000002</v>
      </c>
      <c r="K312" s="827">
        <v>1</v>
      </c>
      <c r="L312" s="831">
        <v>12</v>
      </c>
      <c r="M312" s="832">
        <v>17450.760000000002</v>
      </c>
    </row>
    <row r="313" spans="1:13" ht="14.45" customHeight="1" x14ac:dyDescent="0.2">
      <c r="A313" s="821" t="s">
        <v>2432</v>
      </c>
      <c r="B313" s="822" t="s">
        <v>2318</v>
      </c>
      <c r="C313" s="822" t="s">
        <v>2324</v>
      </c>
      <c r="D313" s="822" t="s">
        <v>2325</v>
      </c>
      <c r="E313" s="822" t="s">
        <v>2326</v>
      </c>
      <c r="F313" s="831"/>
      <c r="G313" s="831"/>
      <c r="H313" s="827">
        <v>0</v>
      </c>
      <c r="I313" s="831">
        <v>6</v>
      </c>
      <c r="J313" s="831">
        <v>2908.5</v>
      </c>
      <c r="K313" s="827">
        <v>1</v>
      </c>
      <c r="L313" s="831">
        <v>6</v>
      </c>
      <c r="M313" s="832">
        <v>2908.5</v>
      </c>
    </row>
    <row r="314" spans="1:13" ht="14.45" customHeight="1" x14ac:dyDescent="0.2">
      <c r="A314" s="821" t="s">
        <v>2432</v>
      </c>
      <c r="B314" s="822" t="s">
        <v>2318</v>
      </c>
      <c r="C314" s="822" t="s">
        <v>2327</v>
      </c>
      <c r="D314" s="822" t="s">
        <v>2325</v>
      </c>
      <c r="E314" s="822" t="s">
        <v>2328</v>
      </c>
      <c r="F314" s="831"/>
      <c r="G314" s="831"/>
      <c r="H314" s="827">
        <v>0</v>
      </c>
      <c r="I314" s="831">
        <v>13</v>
      </c>
      <c r="J314" s="831">
        <v>12284.16</v>
      </c>
      <c r="K314" s="827">
        <v>1</v>
      </c>
      <c r="L314" s="831">
        <v>13</v>
      </c>
      <c r="M314" s="832">
        <v>12284.16</v>
      </c>
    </row>
    <row r="315" spans="1:13" ht="14.45" customHeight="1" x14ac:dyDescent="0.2">
      <c r="A315" s="821" t="s">
        <v>2432</v>
      </c>
      <c r="B315" s="822" t="s">
        <v>2318</v>
      </c>
      <c r="C315" s="822" t="s">
        <v>3350</v>
      </c>
      <c r="D315" s="822" t="s">
        <v>3351</v>
      </c>
      <c r="E315" s="822" t="s">
        <v>3352</v>
      </c>
      <c r="F315" s="831">
        <v>14</v>
      </c>
      <c r="G315" s="831">
        <v>27145.579999999998</v>
      </c>
      <c r="H315" s="827">
        <v>1</v>
      </c>
      <c r="I315" s="831"/>
      <c r="J315" s="831"/>
      <c r="K315" s="827">
        <v>0</v>
      </c>
      <c r="L315" s="831">
        <v>14</v>
      </c>
      <c r="M315" s="832">
        <v>27145.579999999998</v>
      </c>
    </row>
    <row r="316" spans="1:13" ht="14.45" customHeight="1" x14ac:dyDescent="0.2">
      <c r="A316" s="821" t="s">
        <v>2432</v>
      </c>
      <c r="B316" s="822" t="s">
        <v>2318</v>
      </c>
      <c r="C316" s="822" t="s">
        <v>3415</v>
      </c>
      <c r="D316" s="822" t="s">
        <v>3351</v>
      </c>
      <c r="E316" s="822" t="s">
        <v>3416</v>
      </c>
      <c r="F316" s="831">
        <v>24</v>
      </c>
      <c r="G316" s="831">
        <v>10676.7</v>
      </c>
      <c r="H316" s="827">
        <v>1</v>
      </c>
      <c r="I316" s="831"/>
      <c r="J316" s="831"/>
      <c r="K316" s="827">
        <v>0</v>
      </c>
      <c r="L316" s="831">
        <v>24</v>
      </c>
      <c r="M316" s="832">
        <v>10676.7</v>
      </c>
    </row>
    <row r="317" spans="1:13" ht="14.45" customHeight="1" x14ac:dyDescent="0.2">
      <c r="A317" s="821" t="s">
        <v>2432</v>
      </c>
      <c r="B317" s="822" t="s">
        <v>2318</v>
      </c>
      <c r="C317" s="822" t="s">
        <v>3076</v>
      </c>
      <c r="D317" s="822" t="s">
        <v>3067</v>
      </c>
      <c r="E317" s="822" t="s">
        <v>2321</v>
      </c>
      <c r="F317" s="831"/>
      <c r="G317" s="831"/>
      <c r="H317" s="827">
        <v>0</v>
      </c>
      <c r="I317" s="831">
        <v>12</v>
      </c>
      <c r="J317" s="831">
        <v>4859.7</v>
      </c>
      <c r="K317" s="827">
        <v>1</v>
      </c>
      <c r="L317" s="831">
        <v>12</v>
      </c>
      <c r="M317" s="832">
        <v>4859.7</v>
      </c>
    </row>
    <row r="318" spans="1:13" ht="14.45" customHeight="1" x14ac:dyDescent="0.2">
      <c r="A318" s="821" t="s">
        <v>2432</v>
      </c>
      <c r="B318" s="822" t="s">
        <v>2318</v>
      </c>
      <c r="C318" s="822" t="s">
        <v>3417</v>
      </c>
      <c r="D318" s="822" t="s">
        <v>3351</v>
      </c>
      <c r="E318" s="822" t="s">
        <v>3418</v>
      </c>
      <c r="F318" s="831">
        <v>12</v>
      </c>
      <c r="G318" s="831">
        <v>11633.76</v>
      </c>
      <c r="H318" s="827">
        <v>1</v>
      </c>
      <c r="I318" s="831"/>
      <c r="J318" s="831"/>
      <c r="K318" s="827">
        <v>0</v>
      </c>
      <c r="L318" s="831">
        <v>12</v>
      </c>
      <c r="M318" s="832">
        <v>11633.76</v>
      </c>
    </row>
    <row r="319" spans="1:13" ht="14.45" customHeight="1" x14ac:dyDescent="0.2">
      <c r="A319" s="821" t="s">
        <v>2432</v>
      </c>
      <c r="B319" s="822" t="s">
        <v>2318</v>
      </c>
      <c r="C319" s="822" t="s">
        <v>2319</v>
      </c>
      <c r="D319" s="822" t="s">
        <v>2320</v>
      </c>
      <c r="E319" s="822" t="s">
        <v>2321</v>
      </c>
      <c r="F319" s="831"/>
      <c r="G319" s="831"/>
      <c r="H319" s="827">
        <v>0</v>
      </c>
      <c r="I319" s="831">
        <v>36</v>
      </c>
      <c r="J319" s="831">
        <v>17451</v>
      </c>
      <c r="K319" s="827">
        <v>1</v>
      </c>
      <c r="L319" s="831">
        <v>36</v>
      </c>
      <c r="M319" s="832">
        <v>17451</v>
      </c>
    </row>
    <row r="320" spans="1:13" ht="14.45" customHeight="1" x14ac:dyDescent="0.2">
      <c r="A320" s="821" t="s">
        <v>2432</v>
      </c>
      <c r="B320" s="822" t="s">
        <v>2318</v>
      </c>
      <c r="C320" s="822" t="s">
        <v>2322</v>
      </c>
      <c r="D320" s="822" t="s">
        <v>2320</v>
      </c>
      <c r="E320" s="822" t="s">
        <v>2323</v>
      </c>
      <c r="F320" s="831"/>
      <c r="G320" s="831"/>
      <c r="H320" s="827">
        <v>0</v>
      </c>
      <c r="I320" s="831">
        <v>24</v>
      </c>
      <c r="J320" s="831">
        <v>23267.52</v>
      </c>
      <c r="K320" s="827">
        <v>1</v>
      </c>
      <c r="L320" s="831">
        <v>24</v>
      </c>
      <c r="M320" s="832">
        <v>23267.52</v>
      </c>
    </row>
    <row r="321" spans="1:13" ht="14.45" customHeight="1" x14ac:dyDescent="0.2">
      <c r="A321" s="821" t="s">
        <v>2432</v>
      </c>
      <c r="B321" s="822" t="s">
        <v>2318</v>
      </c>
      <c r="C321" s="822" t="s">
        <v>3353</v>
      </c>
      <c r="D321" s="822" t="s">
        <v>2320</v>
      </c>
      <c r="E321" s="822" t="s">
        <v>3070</v>
      </c>
      <c r="F321" s="831"/>
      <c r="G321" s="831"/>
      <c r="H321" s="827">
        <v>0</v>
      </c>
      <c r="I321" s="831">
        <v>31</v>
      </c>
      <c r="J321" s="831">
        <v>56278.990000000005</v>
      </c>
      <c r="K321" s="827">
        <v>1</v>
      </c>
      <c r="L321" s="831">
        <v>31</v>
      </c>
      <c r="M321" s="832">
        <v>56278.990000000005</v>
      </c>
    </row>
    <row r="322" spans="1:13" ht="14.45" customHeight="1" x14ac:dyDescent="0.2">
      <c r="A322" s="821" t="s">
        <v>2432</v>
      </c>
      <c r="B322" s="822" t="s">
        <v>2318</v>
      </c>
      <c r="C322" s="822" t="s">
        <v>3077</v>
      </c>
      <c r="D322" s="822" t="s">
        <v>2320</v>
      </c>
      <c r="E322" s="822" t="s">
        <v>3078</v>
      </c>
      <c r="F322" s="831"/>
      <c r="G322" s="831"/>
      <c r="H322" s="827">
        <v>0</v>
      </c>
      <c r="I322" s="831">
        <v>10</v>
      </c>
      <c r="J322" s="831">
        <v>2423.6999999999998</v>
      </c>
      <c r="K322" s="827">
        <v>1</v>
      </c>
      <c r="L322" s="831">
        <v>10</v>
      </c>
      <c r="M322" s="832">
        <v>2423.6999999999998</v>
      </c>
    </row>
    <row r="323" spans="1:13" ht="14.45" customHeight="1" x14ac:dyDescent="0.2">
      <c r="A323" s="821" t="s">
        <v>2432</v>
      </c>
      <c r="B323" s="822" t="s">
        <v>2318</v>
      </c>
      <c r="C323" s="822" t="s">
        <v>3419</v>
      </c>
      <c r="D323" s="822" t="s">
        <v>2320</v>
      </c>
      <c r="E323" s="822" t="s">
        <v>3068</v>
      </c>
      <c r="F323" s="831"/>
      <c r="G323" s="831"/>
      <c r="H323" s="827">
        <v>0</v>
      </c>
      <c r="I323" s="831">
        <v>9</v>
      </c>
      <c r="J323" s="831">
        <v>12609.43</v>
      </c>
      <c r="K323" s="827">
        <v>1</v>
      </c>
      <c r="L323" s="831">
        <v>9</v>
      </c>
      <c r="M323" s="832">
        <v>12609.43</v>
      </c>
    </row>
    <row r="324" spans="1:13" ht="14.45" customHeight="1" x14ac:dyDescent="0.2">
      <c r="A324" s="821" t="s">
        <v>2432</v>
      </c>
      <c r="B324" s="822" t="s">
        <v>2318</v>
      </c>
      <c r="C324" s="822" t="s">
        <v>3420</v>
      </c>
      <c r="D324" s="822" t="s">
        <v>3421</v>
      </c>
      <c r="E324" s="822" t="s">
        <v>3422</v>
      </c>
      <c r="F324" s="831">
        <v>5</v>
      </c>
      <c r="G324" s="831">
        <v>7096.1500000000005</v>
      </c>
      <c r="H324" s="827">
        <v>1</v>
      </c>
      <c r="I324" s="831"/>
      <c r="J324" s="831"/>
      <c r="K324" s="827">
        <v>0</v>
      </c>
      <c r="L324" s="831">
        <v>5</v>
      </c>
      <c r="M324" s="832">
        <v>7096.1500000000005</v>
      </c>
    </row>
    <row r="325" spans="1:13" ht="14.45" customHeight="1" x14ac:dyDescent="0.2">
      <c r="A325" s="821" t="s">
        <v>2432</v>
      </c>
      <c r="B325" s="822" t="s">
        <v>2329</v>
      </c>
      <c r="C325" s="822" t="s">
        <v>2330</v>
      </c>
      <c r="D325" s="822" t="s">
        <v>2331</v>
      </c>
      <c r="E325" s="822" t="s">
        <v>2332</v>
      </c>
      <c r="F325" s="831"/>
      <c r="G325" s="831"/>
      <c r="H325" s="827">
        <v>0</v>
      </c>
      <c r="I325" s="831">
        <v>37</v>
      </c>
      <c r="J325" s="831">
        <v>27899.48</v>
      </c>
      <c r="K325" s="827">
        <v>1</v>
      </c>
      <c r="L325" s="831">
        <v>37</v>
      </c>
      <c r="M325" s="832">
        <v>27899.48</v>
      </c>
    </row>
    <row r="326" spans="1:13" ht="14.45" customHeight="1" x14ac:dyDescent="0.2">
      <c r="A326" s="821" t="s">
        <v>2432</v>
      </c>
      <c r="B326" s="822" t="s">
        <v>2329</v>
      </c>
      <c r="C326" s="822" t="s">
        <v>2333</v>
      </c>
      <c r="D326" s="822" t="s">
        <v>2331</v>
      </c>
      <c r="E326" s="822" t="s">
        <v>2334</v>
      </c>
      <c r="F326" s="831"/>
      <c r="G326" s="831"/>
      <c r="H326" s="827">
        <v>0</v>
      </c>
      <c r="I326" s="831">
        <v>6</v>
      </c>
      <c r="J326" s="831">
        <v>6786.36</v>
      </c>
      <c r="K326" s="827">
        <v>1</v>
      </c>
      <c r="L326" s="831">
        <v>6</v>
      </c>
      <c r="M326" s="832">
        <v>6786.36</v>
      </c>
    </row>
    <row r="327" spans="1:13" ht="14.45" customHeight="1" x14ac:dyDescent="0.2">
      <c r="A327" s="821" t="s">
        <v>2432</v>
      </c>
      <c r="B327" s="822" t="s">
        <v>2329</v>
      </c>
      <c r="C327" s="822" t="s">
        <v>3050</v>
      </c>
      <c r="D327" s="822" t="s">
        <v>2331</v>
      </c>
      <c r="E327" s="822" t="s">
        <v>3051</v>
      </c>
      <c r="F327" s="831"/>
      <c r="G327" s="831"/>
      <c r="H327" s="827">
        <v>0</v>
      </c>
      <c r="I327" s="831">
        <v>24</v>
      </c>
      <c r="J327" s="831">
        <v>36193.919999999998</v>
      </c>
      <c r="K327" s="827">
        <v>1</v>
      </c>
      <c r="L327" s="831">
        <v>24</v>
      </c>
      <c r="M327" s="832">
        <v>36193.919999999998</v>
      </c>
    </row>
    <row r="328" spans="1:13" ht="14.45" customHeight="1" x14ac:dyDescent="0.2">
      <c r="A328" s="821" t="s">
        <v>2432</v>
      </c>
      <c r="B328" s="822" t="s">
        <v>2329</v>
      </c>
      <c r="C328" s="822" t="s">
        <v>3385</v>
      </c>
      <c r="D328" s="822" t="s">
        <v>3335</v>
      </c>
      <c r="E328" s="822" t="s">
        <v>3051</v>
      </c>
      <c r="F328" s="831">
        <v>6</v>
      </c>
      <c r="G328" s="831">
        <v>7755.9000000000005</v>
      </c>
      <c r="H328" s="827">
        <v>1</v>
      </c>
      <c r="I328" s="831"/>
      <c r="J328" s="831"/>
      <c r="K328" s="827">
        <v>0</v>
      </c>
      <c r="L328" s="831">
        <v>6</v>
      </c>
      <c r="M328" s="832">
        <v>7755.9000000000005</v>
      </c>
    </row>
    <row r="329" spans="1:13" ht="14.45" customHeight="1" x14ac:dyDescent="0.2">
      <c r="A329" s="821" t="s">
        <v>2432</v>
      </c>
      <c r="B329" s="822" t="s">
        <v>2329</v>
      </c>
      <c r="C329" s="822" t="s">
        <v>3334</v>
      </c>
      <c r="D329" s="822" t="s">
        <v>3335</v>
      </c>
      <c r="E329" s="822" t="s">
        <v>2332</v>
      </c>
      <c r="F329" s="831">
        <v>6</v>
      </c>
      <c r="G329" s="831">
        <v>2601.6000000000004</v>
      </c>
      <c r="H329" s="827">
        <v>1</v>
      </c>
      <c r="I329" s="831"/>
      <c r="J329" s="831"/>
      <c r="K329" s="827">
        <v>0</v>
      </c>
      <c r="L329" s="831">
        <v>6</v>
      </c>
      <c r="M329" s="832">
        <v>2601.6000000000004</v>
      </c>
    </row>
    <row r="330" spans="1:13" ht="14.45" customHeight="1" x14ac:dyDescent="0.2">
      <c r="A330" s="821" t="s">
        <v>2432</v>
      </c>
      <c r="B330" s="822" t="s">
        <v>2329</v>
      </c>
      <c r="C330" s="822" t="s">
        <v>3271</v>
      </c>
      <c r="D330" s="822" t="s">
        <v>3053</v>
      </c>
      <c r="E330" s="822" t="s">
        <v>2332</v>
      </c>
      <c r="F330" s="831">
        <v>3</v>
      </c>
      <c r="G330" s="831">
        <v>1517.58</v>
      </c>
      <c r="H330" s="827">
        <v>1</v>
      </c>
      <c r="I330" s="831"/>
      <c r="J330" s="831"/>
      <c r="K330" s="827">
        <v>0</v>
      </c>
      <c r="L330" s="831">
        <v>3</v>
      </c>
      <c r="M330" s="832">
        <v>1517.58</v>
      </c>
    </row>
    <row r="331" spans="1:13" ht="14.45" customHeight="1" x14ac:dyDescent="0.2">
      <c r="A331" s="821" t="s">
        <v>2432</v>
      </c>
      <c r="B331" s="822" t="s">
        <v>2329</v>
      </c>
      <c r="C331" s="822" t="s">
        <v>3052</v>
      </c>
      <c r="D331" s="822" t="s">
        <v>3053</v>
      </c>
      <c r="E331" s="822" t="s">
        <v>2334</v>
      </c>
      <c r="F331" s="831">
        <v>6</v>
      </c>
      <c r="G331" s="831">
        <v>6786.36</v>
      </c>
      <c r="H331" s="827">
        <v>1</v>
      </c>
      <c r="I331" s="831"/>
      <c r="J331" s="831"/>
      <c r="K331" s="827">
        <v>0</v>
      </c>
      <c r="L331" s="831">
        <v>6</v>
      </c>
      <c r="M331" s="832">
        <v>6786.36</v>
      </c>
    </row>
    <row r="332" spans="1:13" ht="14.45" customHeight="1" x14ac:dyDescent="0.2">
      <c r="A332" s="821" t="s">
        <v>2432</v>
      </c>
      <c r="B332" s="822" t="s">
        <v>1994</v>
      </c>
      <c r="C332" s="822" t="s">
        <v>2189</v>
      </c>
      <c r="D332" s="822" t="s">
        <v>700</v>
      </c>
      <c r="E332" s="822" t="s">
        <v>1133</v>
      </c>
      <c r="F332" s="831"/>
      <c r="G332" s="831"/>
      <c r="H332" s="827"/>
      <c r="I332" s="831">
        <v>56</v>
      </c>
      <c r="J332" s="831">
        <v>0</v>
      </c>
      <c r="K332" s="827"/>
      <c r="L332" s="831">
        <v>56</v>
      </c>
      <c r="M332" s="832">
        <v>0</v>
      </c>
    </row>
    <row r="333" spans="1:13" ht="14.45" customHeight="1" x14ac:dyDescent="0.2">
      <c r="A333" s="821" t="s">
        <v>2432</v>
      </c>
      <c r="B333" s="822" t="s">
        <v>3812</v>
      </c>
      <c r="C333" s="822" t="s">
        <v>3190</v>
      </c>
      <c r="D333" s="822" t="s">
        <v>3191</v>
      </c>
      <c r="E333" s="822" t="s">
        <v>3192</v>
      </c>
      <c r="F333" s="831">
        <v>2</v>
      </c>
      <c r="G333" s="831">
        <v>120.78</v>
      </c>
      <c r="H333" s="827">
        <v>1</v>
      </c>
      <c r="I333" s="831"/>
      <c r="J333" s="831"/>
      <c r="K333" s="827">
        <v>0</v>
      </c>
      <c r="L333" s="831">
        <v>2</v>
      </c>
      <c r="M333" s="832">
        <v>120.78</v>
      </c>
    </row>
    <row r="334" spans="1:13" ht="14.45" customHeight="1" x14ac:dyDescent="0.2">
      <c r="A334" s="821" t="s">
        <v>2432</v>
      </c>
      <c r="B334" s="822" t="s">
        <v>2195</v>
      </c>
      <c r="C334" s="822" t="s">
        <v>3439</v>
      </c>
      <c r="D334" s="822" t="s">
        <v>3440</v>
      </c>
      <c r="E334" s="822" t="s">
        <v>3441</v>
      </c>
      <c r="F334" s="831">
        <v>2</v>
      </c>
      <c r="G334" s="831">
        <v>659.34</v>
      </c>
      <c r="H334" s="827">
        <v>1</v>
      </c>
      <c r="I334" s="831"/>
      <c r="J334" s="831"/>
      <c r="K334" s="827">
        <v>0</v>
      </c>
      <c r="L334" s="831">
        <v>2</v>
      </c>
      <c r="M334" s="832">
        <v>659.34</v>
      </c>
    </row>
    <row r="335" spans="1:13" ht="14.45" customHeight="1" x14ac:dyDescent="0.2">
      <c r="A335" s="821" t="s">
        <v>2432</v>
      </c>
      <c r="B335" s="822" t="s">
        <v>2205</v>
      </c>
      <c r="C335" s="822" t="s">
        <v>3423</v>
      </c>
      <c r="D335" s="822" t="s">
        <v>3356</v>
      </c>
      <c r="E335" s="822" t="s">
        <v>2210</v>
      </c>
      <c r="F335" s="831">
        <v>3</v>
      </c>
      <c r="G335" s="831">
        <v>1018.4100000000001</v>
      </c>
      <c r="H335" s="827">
        <v>1</v>
      </c>
      <c r="I335" s="831"/>
      <c r="J335" s="831"/>
      <c r="K335" s="827">
        <v>0</v>
      </c>
      <c r="L335" s="831">
        <v>3</v>
      </c>
      <c r="M335" s="832">
        <v>1018.4100000000001</v>
      </c>
    </row>
    <row r="336" spans="1:13" ht="14.45" customHeight="1" x14ac:dyDescent="0.2">
      <c r="A336" s="821" t="s">
        <v>2432</v>
      </c>
      <c r="B336" s="822" t="s">
        <v>2205</v>
      </c>
      <c r="C336" s="822" t="s">
        <v>3079</v>
      </c>
      <c r="D336" s="822" t="s">
        <v>2207</v>
      </c>
      <c r="E336" s="822" t="s">
        <v>3080</v>
      </c>
      <c r="F336" s="831"/>
      <c r="G336" s="831"/>
      <c r="H336" s="827">
        <v>0</v>
      </c>
      <c r="I336" s="831">
        <v>11</v>
      </c>
      <c r="J336" s="831">
        <v>3734.17</v>
      </c>
      <c r="K336" s="827">
        <v>1</v>
      </c>
      <c r="L336" s="831">
        <v>11</v>
      </c>
      <c r="M336" s="832">
        <v>3734.17</v>
      </c>
    </row>
    <row r="337" spans="1:13" ht="14.45" customHeight="1" x14ac:dyDescent="0.2">
      <c r="A337" s="821" t="s">
        <v>2432</v>
      </c>
      <c r="B337" s="822" t="s">
        <v>2205</v>
      </c>
      <c r="C337" s="822" t="s">
        <v>2339</v>
      </c>
      <c r="D337" s="822" t="s">
        <v>2207</v>
      </c>
      <c r="E337" s="822" t="s">
        <v>2340</v>
      </c>
      <c r="F337" s="831"/>
      <c r="G337" s="831"/>
      <c r="H337" s="827">
        <v>0</v>
      </c>
      <c r="I337" s="831">
        <v>15</v>
      </c>
      <c r="J337" s="831">
        <v>1697.3999999999999</v>
      </c>
      <c r="K337" s="827">
        <v>1</v>
      </c>
      <c r="L337" s="831">
        <v>15</v>
      </c>
      <c r="M337" s="832">
        <v>1697.3999999999999</v>
      </c>
    </row>
    <row r="338" spans="1:13" ht="14.45" customHeight="1" x14ac:dyDescent="0.2">
      <c r="A338" s="821" t="s">
        <v>2432</v>
      </c>
      <c r="B338" s="822" t="s">
        <v>2205</v>
      </c>
      <c r="C338" s="822" t="s">
        <v>2209</v>
      </c>
      <c r="D338" s="822" t="s">
        <v>2207</v>
      </c>
      <c r="E338" s="822" t="s">
        <v>2210</v>
      </c>
      <c r="F338" s="831"/>
      <c r="G338" s="831"/>
      <c r="H338" s="827">
        <v>0</v>
      </c>
      <c r="I338" s="831">
        <v>111</v>
      </c>
      <c r="J338" s="831">
        <v>37681.17</v>
      </c>
      <c r="K338" s="827">
        <v>1</v>
      </c>
      <c r="L338" s="831">
        <v>111</v>
      </c>
      <c r="M338" s="832">
        <v>37681.17</v>
      </c>
    </row>
    <row r="339" spans="1:13" ht="14.45" customHeight="1" x14ac:dyDescent="0.2">
      <c r="A339" s="821" t="s">
        <v>2432</v>
      </c>
      <c r="B339" s="822" t="s">
        <v>2205</v>
      </c>
      <c r="C339" s="822" t="s">
        <v>3081</v>
      </c>
      <c r="D339" s="822" t="s">
        <v>2207</v>
      </c>
      <c r="E339" s="822" t="s">
        <v>3082</v>
      </c>
      <c r="F339" s="831"/>
      <c r="G339" s="831"/>
      <c r="H339" s="827">
        <v>0</v>
      </c>
      <c r="I339" s="831">
        <v>6</v>
      </c>
      <c r="J339" s="831">
        <v>1357.8600000000001</v>
      </c>
      <c r="K339" s="827">
        <v>1</v>
      </c>
      <c r="L339" s="831">
        <v>6</v>
      </c>
      <c r="M339" s="832">
        <v>1357.8600000000001</v>
      </c>
    </row>
    <row r="340" spans="1:13" ht="14.45" customHeight="1" x14ac:dyDescent="0.2">
      <c r="A340" s="821" t="s">
        <v>2432</v>
      </c>
      <c r="B340" s="822" t="s">
        <v>2205</v>
      </c>
      <c r="C340" s="822" t="s">
        <v>3424</v>
      </c>
      <c r="D340" s="822" t="s">
        <v>3084</v>
      </c>
      <c r="E340" s="822" t="s">
        <v>3425</v>
      </c>
      <c r="F340" s="831"/>
      <c r="G340" s="831"/>
      <c r="H340" s="827">
        <v>0</v>
      </c>
      <c r="I340" s="831">
        <v>1</v>
      </c>
      <c r="J340" s="831">
        <v>483.4</v>
      </c>
      <c r="K340" s="827">
        <v>1</v>
      </c>
      <c r="L340" s="831">
        <v>1</v>
      </c>
      <c r="M340" s="832">
        <v>483.4</v>
      </c>
    </row>
    <row r="341" spans="1:13" ht="14.45" customHeight="1" x14ac:dyDescent="0.2">
      <c r="A341" s="821" t="s">
        <v>2432</v>
      </c>
      <c r="B341" s="822" t="s">
        <v>2205</v>
      </c>
      <c r="C341" s="822" t="s">
        <v>3083</v>
      </c>
      <c r="D341" s="822" t="s">
        <v>3084</v>
      </c>
      <c r="E341" s="822" t="s">
        <v>3085</v>
      </c>
      <c r="F341" s="831"/>
      <c r="G341" s="831"/>
      <c r="H341" s="827">
        <v>0</v>
      </c>
      <c r="I341" s="831">
        <v>7</v>
      </c>
      <c r="J341" s="831">
        <v>5345.41</v>
      </c>
      <c r="K341" s="827">
        <v>1</v>
      </c>
      <c r="L341" s="831">
        <v>7</v>
      </c>
      <c r="M341" s="832">
        <v>5345.41</v>
      </c>
    </row>
    <row r="342" spans="1:13" ht="14.45" customHeight="1" x14ac:dyDescent="0.2">
      <c r="A342" s="821" t="s">
        <v>2432</v>
      </c>
      <c r="B342" s="822" t="s">
        <v>2205</v>
      </c>
      <c r="C342" s="822" t="s">
        <v>3086</v>
      </c>
      <c r="D342" s="822" t="s">
        <v>3087</v>
      </c>
      <c r="E342" s="822" t="s">
        <v>3080</v>
      </c>
      <c r="F342" s="831">
        <v>2</v>
      </c>
      <c r="G342" s="831">
        <v>678.94</v>
      </c>
      <c r="H342" s="827">
        <v>1</v>
      </c>
      <c r="I342" s="831"/>
      <c r="J342" s="831"/>
      <c r="K342" s="827">
        <v>0</v>
      </c>
      <c r="L342" s="831">
        <v>2</v>
      </c>
      <c r="M342" s="832">
        <v>678.94</v>
      </c>
    </row>
    <row r="343" spans="1:13" ht="14.45" customHeight="1" x14ac:dyDescent="0.2">
      <c r="A343" s="821" t="s">
        <v>2432</v>
      </c>
      <c r="B343" s="822" t="s">
        <v>2343</v>
      </c>
      <c r="C343" s="822" t="s">
        <v>3362</v>
      </c>
      <c r="D343" s="822" t="s">
        <v>2352</v>
      </c>
      <c r="E343" s="822" t="s">
        <v>3160</v>
      </c>
      <c r="F343" s="831">
        <v>2</v>
      </c>
      <c r="G343" s="831">
        <v>338.58</v>
      </c>
      <c r="H343" s="827">
        <v>1</v>
      </c>
      <c r="I343" s="831"/>
      <c r="J343" s="831"/>
      <c r="K343" s="827">
        <v>0</v>
      </c>
      <c r="L343" s="831">
        <v>2</v>
      </c>
      <c r="M343" s="832">
        <v>338.58</v>
      </c>
    </row>
    <row r="344" spans="1:13" ht="14.45" customHeight="1" x14ac:dyDescent="0.2">
      <c r="A344" s="821" t="s">
        <v>2432</v>
      </c>
      <c r="B344" s="822" t="s">
        <v>2343</v>
      </c>
      <c r="C344" s="822" t="s">
        <v>3363</v>
      </c>
      <c r="D344" s="822" t="s">
        <v>2352</v>
      </c>
      <c r="E344" s="822" t="s">
        <v>1731</v>
      </c>
      <c r="F344" s="831">
        <v>12</v>
      </c>
      <c r="G344" s="831">
        <v>4062.96</v>
      </c>
      <c r="H344" s="827">
        <v>1</v>
      </c>
      <c r="I344" s="831"/>
      <c r="J344" s="831"/>
      <c r="K344" s="827">
        <v>0</v>
      </c>
      <c r="L344" s="831">
        <v>12</v>
      </c>
      <c r="M344" s="832">
        <v>4062.96</v>
      </c>
    </row>
    <row r="345" spans="1:13" ht="14.45" customHeight="1" x14ac:dyDescent="0.2">
      <c r="A345" s="821" t="s">
        <v>2432</v>
      </c>
      <c r="B345" s="822" t="s">
        <v>2343</v>
      </c>
      <c r="C345" s="822" t="s">
        <v>3164</v>
      </c>
      <c r="D345" s="822" t="s">
        <v>3163</v>
      </c>
      <c r="E345" s="822" t="s">
        <v>1731</v>
      </c>
      <c r="F345" s="831">
        <v>6</v>
      </c>
      <c r="G345" s="831">
        <v>2031.48</v>
      </c>
      <c r="H345" s="827">
        <v>1</v>
      </c>
      <c r="I345" s="831"/>
      <c r="J345" s="831"/>
      <c r="K345" s="827">
        <v>0</v>
      </c>
      <c r="L345" s="831">
        <v>6</v>
      </c>
      <c r="M345" s="832">
        <v>2031.48</v>
      </c>
    </row>
    <row r="346" spans="1:13" ht="14.45" customHeight="1" x14ac:dyDescent="0.2">
      <c r="A346" s="821" t="s">
        <v>2432</v>
      </c>
      <c r="B346" s="822" t="s">
        <v>2343</v>
      </c>
      <c r="C346" s="822" t="s">
        <v>2351</v>
      </c>
      <c r="D346" s="822" t="s">
        <v>2352</v>
      </c>
      <c r="E346" s="822" t="s">
        <v>2348</v>
      </c>
      <c r="F346" s="831">
        <v>3</v>
      </c>
      <c r="G346" s="831">
        <v>2031.5099999999998</v>
      </c>
      <c r="H346" s="827">
        <v>1</v>
      </c>
      <c r="I346" s="831"/>
      <c r="J346" s="831"/>
      <c r="K346" s="827">
        <v>0</v>
      </c>
      <c r="L346" s="831">
        <v>3</v>
      </c>
      <c r="M346" s="832">
        <v>2031.5099999999998</v>
      </c>
    </row>
    <row r="347" spans="1:13" ht="14.45" customHeight="1" x14ac:dyDescent="0.2">
      <c r="A347" s="821" t="s">
        <v>2432</v>
      </c>
      <c r="B347" s="822" t="s">
        <v>2343</v>
      </c>
      <c r="C347" s="822" t="s">
        <v>3470</v>
      </c>
      <c r="D347" s="822" t="s">
        <v>3166</v>
      </c>
      <c r="E347" s="822" t="s">
        <v>3160</v>
      </c>
      <c r="F347" s="831">
        <v>10</v>
      </c>
      <c r="G347" s="831">
        <v>1692.9</v>
      </c>
      <c r="H347" s="827">
        <v>1</v>
      </c>
      <c r="I347" s="831"/>
      <c r="J347" s="831"/>
      <c r="K347" s="827">
        <v>0</v>
      </c>
      <c r="L347" s="831">
        <v>10</v>
      </c>
      <c r="M347" s="832">
        <v>1692.9</v>
      </c>
    </row>
    <row r="348" spans="1:13" ht="14.45" customHeight="1" x14ac:dyDescent="0.2">
      <c r="A348" s="821" t="s">
        <v>2432</v>
      </c>
      <c r="B348" s="822" t="s">
        <v>2343</v>
      </c>
      <c r="C348" s="822" t="s">
        <v>3165</v>
      </c>
      <c r="D348" s="822" t="s">
        <v>3166</v>
      </c>
      <c r="E348" s="822" t="s">
        <v>1731</v>
      </c>
      <c r="F348" s="831">
        <v>6</v>
      </c>
      <c r="G348" s="831">
        <v>2031.48</v>
      </c>
      <c r="H348" s="827">
        <v>1</v>
      </c>
      <c r="I348" s="831"/>
      <c r="J348" s="831"/>
      <c r="K348" s="827">
        <v>0</v>
      </c>
      <c r="L348" s="831">
        <v>6</v>
      </c>
      <c r="M348" s="832">
        <v>2031.48</v>
      </c>
    </row>
    <row r="349" spans="1:13" ht="14.45" customHeight="1" x14ac:dyDescent="0.2">
      <c r="A349" s="821" t="s">
        <v>2432</v>
      </c>
      <c r="B349" s="822" t="s">
        <v>2343</v>
      </c>
      <c r="C349" s="822" t="s">
        <v>2345</v>
      </c>
      <c r="D349" s="822" t="s">
        <v>1725</v>
      </c>
      <c r="E349" s="822" t="s">
        <v>1726</v>
      </c>
      <c r="F349" s="831"/>
      <c r="G349" s="831"/>
      <c r="H349" s="827">
        <v>0</v>
      </c>
      <c r="I349" s="831">
        <v>15</v>
      </c>
      <c r="J349" s="831">
        <v>19299.3</v>
      </c>
      <c r="K349" s="827">
        <v>1</v>
      </c>
      <c r="L349" s="831">
        <v>15</v>
      </c>
      <c r="M349" s="832">
        <v>19299.3</v>
      </c>
    </row>
    <row r="350" spans="1:13" ht="14.45" customHeight="1" x14ac:dyDescent="0.2">
      <c r="A350" s="821" t="s">
        <v>2432</v>
      </c>
      <c r="B350" s="822" t="s">
        <v>2343</v>
      </c>
      <c r="C350" s="822" t="s">
        <v>2346</v>
      </c>
      <c r="D350" s="822" t="s">
        <v>1725</v>
      </c>
      <c r="E350" s="822" t="s">
        <v>1728</v>
      </c>
      <c r="F350" s="831"/>
      <c r="G350" s="831"/>
      <c r="H350" s="827">
        <v>0</v>
      </c>
      <c r="I350" s="831">
        <v>64</v>
      </c>
      <c r="J350" s="831">
        <v>164686.07999999999</v>
      </c>
      <c r="K350" s="827">
        <v>1</v>
      </c>
      <c r="L350" s="831">
        <v>64</v>
      </c>
      <c r="M350" s="832">
        <v>164686.07999999999</v>
      </c>
    </row>
    <row r="351" spans="1:13" ht="14.45" customHeight="1" x14ac:dyDescent="0.2">
      <c r="A351" s="821" t="s">
        <v>2432</v>
      </c>
      <c r="B351" s="822" t="s">
        <v>2343</v>
      </c>
      <c r="C351" s="822" t="s">
        <v>2347</v>
      </c>
      <c r="D351" s="822" t="s">
        <v>1725</v>
      </c>
      <c r="E351" s="822" t="s">
        <v>2348</v>
      </c>
      <c r="F351" s="831"/>
      <c r="G351" s="831"/>
      <c r="H351" s="827">
        <v>0</v>
      </c>
      <c r="I351" s="831">
        <v>18</v>
      </c>
      <c r="J351" s="831">
        <v>12189.059999999998</v>
      </c>
      <c r="K351" s="827">
        <v>1</v>
      </c>
      <c r="L351" s="831">
        <v>18</v>
      </c>
      <c r="M351" s="832">
        <v>12189.059999999998</v>
      </c>
    </row>
    <row r="352" spans="1:13" ht="14.45" customHeight="1" x14ac:dyDescent="0.2">
      <c r="A352" s="821" t="s">
        <v>2432</v>
      </c>
      <c r="B352" s="822" t="s">
        <v>2343</v>
      </c>
      <c r="C352" s="822" t="s">
        <v>3472</v>
      </c>
      <c r="D352" s="822" t="s">
        <v>3473</v>
      </c>
      <c r="E352" s="822" t="s">
        <v>3474</v>
      </c>
      <c r="F352" s="831">
        <v>3</v>
      </c>
      <c r="G352" s="831">
        <v>1015.74</v>
      </c>
      <c r="H352" s="827">
        <v>1</v>
      </c>
      <c r="I352" s="831"/>
      <c r="J352" s="831"/>
      <c r="K352" s="827">
        <v>0</v>
      </c>
      <c r="L352" s="831">
        <v>3</v>
      </c>
      <c r="M352" s="832">
        <v>1015.74</v>
      </c>
    </row>
    <row r="353" spans="1:13" ht="14.45" customHeight="1" x14ac:dyDescent="0.2">
      <c r="A353" s="821" t="s">
        <v>2432</v>
      </c>
      <c r="B353" s="822" t="s">
        <v>2343</v>
      </c>
      <c r="C353" s="822" t="s">
        <v>3172</v>
      </c>
      <c r="D353" s="822" t="s">
        <v>3173</v>
      </c>
      <c r="E353" s="822" t="s">
        <v>3160</v>
      </c>
      <c r="F353" s="831">
        <v>28</v>
      </c>
      <c r="G353" s="831">
        <v>36013.32</v>
      </c>
      <c r="H353" s="827">
        <v>1</v>
      </c>
      <c r="I353" s="831"/>
      <c r="J353" s="831"/>
      <c r="K353" s="827">
        <v>0</v>
      </c>
      <c r="L353" s="831">
        <v>28</v>
      </c>
      <c r="M353" s="832">
        <v>36013.32</v>
      </c>
    </row>
    <row r="354" spans="1:13" ht="14.45" customHeight="1" x14ac:dyDescent="0.2">
      <c r="A354" s="821" t="s">
        <v>2432</v>
      </c>
      <c r="B354" s="822" t="s">
        <v>2343</v>
      </c>
      <c r="C354" s="822" t="s">
        <v>3475</v>
      </c>
      <c r="D354" s="822" t="s">
        <v>3476</v>
      </c>
      <c r="E354" s="822" t="s">
        <v>3477</v>
      </c>
      <c r="F354" s="831">
        <v>1</v>
      </c>
      <c r="G354" s="831">
        <v>1286.6199999999999</v>
      </c>
      <c r="H354" s="827">
        <v>1</v>
      </c>
      <c r="I354" s="831"/>
      <c r="J354" s="831"/>
      <c r="K354" s="827">
        <v>0</v>
      </c>
      <c r="L354" s="831">
        <v>1</v>
      </c>
      <c r="M354" s="832">
        <v>1286.6199999999999</v>
      </c>
    </row>
    <row r="355" spans="1:13" ht="14.45" customHeight="1" x14ac:dyDescent="0.2">
      <c r="A355" s="821" t="s">
        <v>2432</v>
      </c>
      <c r="B355" s="822" t="s">
        <v>2219</v>
      </c>
      <c r="C355" s="822" t="s">
        <v>2220</v>
      </c>
      <c r="D355" s="822" t="s">
        <v>2221</v>
      </c>
      <c r="E355" s="822" t="s">
        <v>2222</v>
      </c>
      <c r="F355" s="831"/>
      <c r="G355" s="831"/>
      <c r="H355" s="827">
        <v>0</v>
      </c>
      <c r="I355" s="831">
        <v>4</v>
      </c>
      <c r="J355" s="831">
        <v>93.6</v>
      </c>
      <c r="K355" s="827">
        <v>1</v>
      </c>
      <c r="L355" s="831">
        <v>4</v>
      </c>
      <c r="M355" s="832">
        <v>93.6</v>
      </c>
    </row>
    <row r="356" spans="1:13" ht="14.45" customHeight="1" x14ac:dyDescent="0.2">
      <c r="A356" s="821" t="s">
        <v>2432</v>
      </c>
      <c r="B356" s="822" t="s">
        <v>2219</v>
      </c>
      <c r="C356" s="822" t="s">
        <v>3380</v>
      </c>
      <c r="D356" s="822" t="s">
        <v>3035</v>
      </c>
      <c r="E356" s="822" t="s">
        <v>2222</v>
      </c>
      <c r="F356" s="831">
        <v>3</v>
      </c>
      <c r="G356" s="831">
        <v>70.199999999999989</v>
      </c>
      <c r="H356" s="827">
        <v>1</v>
      </c>
      <c r="I356" s="831"/>
      <c r="J356" s="831"/>
      <c r="K356" s="827">
        <v>0</v>
      </c>
      <c r="L356" s="831">
        <v>3</v>
      </c>
      <c r="M356" s="832">
        <v>70.199999999999989</v>
      </c>
    </row>
    <row r="357" spans="1:13" ht="14.45" customHeight="1" x14ac:dyDescent="0.2">
      <c r="A357" s="821" t="s">
        <v>2432</v>
      </c>
      <c r="B357" s="822" t="s">
        <v>2219</v>
      </c>
      <c r="C357" s="822" t="s">
        <v>3034</v>
      </c>
      <c r="D357" s="822" t="s">
        <v>3035</v>
      </c>
      <c r="E357" s="822" t="s">
        <v>2362</v>
      </c>
      <c r="F357" s="831">
        <v>3</v>
      </c>
      <c r="G357" s="831">
        <v>140.43</v>
      </c>
      <c r="H357" s="827">
        <v>1</v>
      </c>
      <c r="I357" s="831"/>
      <c r="J357" s="831"/>
      <c r="K357" s="827">
        <v>0</v>
      </c>
      <c r="L357" s="831">
        <v>3</v>
      </c>
      <c r="M357" s="832">
        <v>140.43</v>
      </c>
    </row>
    <row r="358" spans="1:13" ht="14.45" customHeight="1" x14ac:dyDescent="0.2">
      <c r="A358" s="821" t="s">
        <v>2432</v>
      </c>
      <c r="B358" s="822" t="s">
        <v>2229</v>
      </c>
      <c r="C358" s="822" t="s">
        <v>2230</v>
      </c>
      <c r="D358" s="822" t="s">
        <v>1322</v>
      </c>
      <c r="E358" s="822" t="s">
        <v>2231</v>
      </c>
      <c r="F358" s="831"/>
      <c r="G358" s="831"/>
      <c r="H358" s="827"/>
      <c r="I358" s="831">
        <v>15</v>
      </c>
      <c r="J358" s="831">
        <v>0</v>
      </c>
      <c r="K358" s="827"/>
      <c r="L358" s="831">
        <v>15</v>
      </c>
      <c r="M358" s="832">
        <v>0</v>
      </c>
    </row>
    <row r="359" spans="1:13" ht="14.45" customHeight="1" x14ac:dyDescent="0.2">
      <c r="A359" s="821" t="s">
        <v>2432</v>
      </c>
      <c r="B359" s="822" t="s">
        <v>3814</v>
      </c>
      <c r="C359" s="822" t="s">
        <v>3392</v>
      </c>
      <c r="D359" s="822" t="s">
        <v>1582</v>
      </c>
      <c r="E359" s="822" t="s">
        <v>1583</v>
      </c>
      <c r="F359" s="831"/>
      <c r="G359" s="831"/>
      <c r="H359" s="827">
        <v>0</v>
      </c>
      <c r="I359" s="831">
        <v>3</v>
      </c>
      <c r="J359" s="831">
        <v>396</v>
      </c>
      <c r="K359" s="827">
        <v>1</v>
      </c>
      <c r="L359" s="831">
        <v>3</v>
      </c>
      <c r="M359" s="832">
        <v>396</v>
      </c>
    </row>
    <row r="360" spans="1:13" ht="14.45" customHeight="1" x14ac:dyDescent="0.2">
      <c r="A360" s="821" t="s">
        <v>2432</v>
      </c>
      <c r="B360" s="822" t="s">
        <v>3829</v>
      </c>
      <c r="C360" s="822" t="s">
        <v>3464</v>
      </c>
      <c r="D360" s="822" t="s">
        <v>3465</v>
      </c>
      <c r="E360" s="822" t="s">
        <v>2840</v>
      </c>
      <c r="F360" s="831"/>
      <c r="G360" s="831"/>
      <c r="H360" s="827">
        <v>0</v>
      </c>
      <c r="I360" s="831">
        <v>2</v>
      </c>
      <c r="J360" s="831">
        <v>879.96</v>
      </c>
      <c r="K360" s="827">
        <v>1</v>
      </c>
      <c r="L360" s="831">
        <v>2</v>
      </c>
      <c r="M360" s="832">
        <v>879.96</v>
      </c>
    </row>
    <row r="361" spans="1:13" ht="14.45" customHeight="1" x14ac:dyDescent="0.2">
      <c r="A361" s="821" t="s">
        <v>2432</v>
      </c>
      <c r="B361" s="822" t="s">
        <v>2241</v>
      </c>
      <c r="C361" s="822" t="s">
        <v>2367</v>
      </c>
      <c r="D361" s="822" t="s">
        <v>2243</v>
      </c>
      <c r="E361" s="822" t="s">
        <v>2368</v>
      </c>
      <c r="F361" s="831">
        <v>3</v>
      </c>
      <c r="G361" s="831">
        <v>369.6</v>
      </c>
      <c r="H361" s="827">
        <v>1</v>
      </c>
      <c r="I361" s="831"/>
      <c r="J361" s="831"/>
      <c r="K361" s="827">
        <v>0</v>
      </c>
      <c r="L361" s="831">
        <v>3</v>
      </c>
      <c r="M361" s="832">
        <v>369.6</v>
      </c>
    </row>
    <row r="362" spans="1:13" ht="14.45" customHeight="1" x14ac:dyDescent="0.2">
      <c r="A362" s="821" t="s">
        <v>2432</v>
      </c>
      <c r="B362" s="822" t="s">
        <v>2241</v>
      </c>
      <c r="C362" s="822" t="s">
        <v>3063</v>
      </c>
      <c r="D362" s="822" t="s">
        <v>2243</v>
      </c>
      <c r="E362" s="822" t="s">
        <v>3064</v>
      </c>
      <c r="F362" s="831">
        <v>1</v>
      </c>
      <c r="G362" s="831">
        <v>431.18</v>
      </c>
      <c r="H362" s="827">
        <v>1</v>
      </c>
      <c r="I362" s="831"/>
      <c r="J362" s="831"/>
      <c r="K362" s="827">
        <v>0</v>
      </c>
      <c r="L362" s="831">
        <v>1</v>
      </c>
      <c r="M362" s="832">
        <v>431.18</v>
      </c>
    </row>
    <row r="363" spans="1:13" ht="14.45" customHeight="1" x14ac:dyDescent="0.2">
      <c r="A363" s="821" t="s">
        <v>2432</v>
      </c>
      <c r="B363" s="822" t="s">
        <v>2241</v>
      </c>
      <c r="C363" s="822" t="s">
        <v>2242</v>
      </c>
      <c r="D363" s="822" t="s">
        <v>2243</v>
      </c>
      <c r="E363" s="822" t="s">
        <v>2244</v>
      </c>
      <c r="F363" s="831">
        <v>2</v>
      </c>
      <c r="G363" s="831">
        <v>492.78</v>
      </c>
      <c r="H363" s="827">
        <v>1</v>
      </c>
      <c r="I363" s="831"/>
      <c r="J363" s="831"/>
      <c r="K363" s="827">
        <v>0</v>
      </c>
      <c r="L363" s="831">
        <v>2</v>
      </c>
      <c r="M363" s="832">
        <v>492.78</v>
      </c>
    </row>
    <row r="364" spans="1:13" ht="14.45" customHeight="1" x14ac:dyDescent="0.2">
      <c r="A364" s="821" t="s">
        <v>2432</v>
      </c>
      <c r="B364" s="822" t="s">
        <v>2370</v>
      </c>
      <c r="C364" s="822" t="s">
        <v>3229</v>
      </c>
      <c r="D364" s="822" t="s">
        <v>2372</v>
      </c>
      <c r="E364" s="822" t="s">
        <v>3230</v>
      </c>
      <c r="F364" s="831"/>
      <c r="G364" s="831"/>
      <c r="H364" s="827">
        <v>0</v>
      </c>
      <c r="I364" s="831">
        <v>6</v>
      </c>
      <c r="J364" s="831">
        <v>483.18</v>
      </c>
      <c r="K364" s="827">
        <v>1</v>
      </c>
      <c r="L364" s="831">
        <v>6</v>
      </c>
      <c r="M364" s="832">
        <v>483.18</v>
      </c>
    </row>
    <row r="365" spans="1:13" ht="14.45" customHeight="1" x14ac:dyDescent="0.2">
      <c r="A365" s="821" t="s">
        <v>2432</v>
      </c>
      <c r="B365" s="822" t="s">
        <v>2370</v>
      </c>
      <c r="C365" s="822" t="s">
        <v>3231</v>
      </c>
      <c r="D365" s="822" t="s">
        <v>2372</v>
      </c>
      <c r="E365" s="822" t="s">
        <v>1780</v>
      </c>
      <c r="F365" s="831">
        <v>4</v>
      </c>
      <c r="G365" s="831">
        <v>1600.68</v>
      </c>
      <c r="H365" s="827">
        <v>1</v>
      </c>
      <c r="I365" s="831"/>
      <c r="J365" s="831"/>
      <c r="K365" s="827">
        <v>0</v>
      </c>
      <c r="L365" s="831">
        <v>4</v>
      </c>
      <c r="M365" s="832">
        <v>1600.68</v>
      </c>
    </row>
    <row r="366" spans="1:13" ht="14.45" customHeight="1" x14ac:dyDescent="0.2">
      <c r="A366" s="821" t="s">
        <v>2432</v>
      </c>
      <c r="B366" s="822" t="s">
        <v>2370</v>
      </c>
      <c r="C366" s="822" t="s">
        <v>3232</v>
      </c>
      <c r="D366" s="822" t="s">
        <v>2372</v>
      </c>
      <c r="E366" s="822" t="s">
        <v>3233</v>
      </c>
      <c r="F366" s="831">
        <v>2</v>
      </c>
      <c r="G366" s="831">
        <v>1066.8599999999999</v>
      </c>
      <c r="H366" s="827">
        <v>1</v>
      </c>
      <c r="I366" s="831"/>
      <c r="J366" s="831"/>
      <c r="K366" s="827">
        <v>0</v>
      </c>
      <c r="L366" s="831">
        <v>2</v>
      </c>
      <c r="M366" s="832">
        <v>1066.8599999999999</v>
      </c>
    </row>
    <row r="367" spans="1:13" ht="14.45" customHeight="1" x14ac:dyDescent="0.2">
      <c r="A367" s="821" t="s">
        <v>2432</v>
      </c>
      <c r="B367" s="822" t="s">
        <v>2370</v>
      </c>
      <c r="C367" s="822" t="s">
        <v>3234</v>
      </c>
      <c r="D367" s="822" t="s">
        <v>2372</v>
      </c>
      <c r="E367" s="822" t="s">
        <v>3233</v>
      </c>
      <c r="F367" s="831"/>
      <c r="G367" s="831"/>
      <c r="H367" s="827">
        <v>0</v>
      </c>
      <c r="I367" s="831">
        <v>1</v>
      </c>
      <c r="J367" s="831">
        <v>533.42999999999995</v>
      </c>
      <c r="K367" s="827">
        <v>1</v>
      </c>
      <c r="L367" s="831">
        <v>1</v>
      </c>
      <c r="M367" s="832">
        <v>533.42999999999995</v>
      </c>
    </row>
    <row r="368" spans="1:13" ht="14.45" customHeight="1" x14ac:dyDescent="0.2">
      <c r="A368" s="821" t="s">
        <v>2432</v>
      </c>
      <c r="B368" s="822" t="s">
        <v>2370</v>
      </c>
      <c r="C368" s="822" t="s">
        <v>2373</v>
      </c>
      <c r="D368" s="822" t="s">
        <v>2372</v>
      </c>
      <c r="E368" s="822" t="s">
        <v>1780</v>
      </c>
      <c r="F368" s="831"/>
      <c r="G368" s="831"/>
      <c r="H368" s="827">
        <v>0</v>
      </c>
      <c r="I368" s="831">
        <v>3</v>
      </c>
      <c r="J368" s="831">
        <v>1200.51</v>
      </c>
      <c r="K368" s="827">
        <v>1</v>
      </c>
      <c r="L368" s="831">
        <v>3</v>
      </c>
      <c r="M368" s="832">
        <v>1200.51</v>
      </c>
    </row>
    <row r="369" spans="1:13" ht="14.45" customHeight="1" x14ac:dyDescent="0.2">
      <c r="A369" s="821" t="s">
        <v>2432</v>
      </c>
      <c r="B369" s="822" t="s">
        <v>2245</v>
      </c>
      <c r="C369" s="822" t="s">
        <v>2246</v>
      </c>
      <c r="D369" s="822" t="s">
        <v>1293</v>
      </c>
      <c r="E369" s="822" t="s">
        <v>1294</v>
      </c>
      <c r="F369" s="831"/>
      <c r="G369" s="831"/>
      <c r="H369" s="827">
        <v>0</v>
      </c>
      <c r="I369" s="831">
        <v>2</v>
      </c>
      <c r="J369" s="831">
        <v>51</v>
      </c>
      <c r="K369" s="827">
        <v>1</v>
      </c>
      <c r="L369" s="831">
        <v>2</v>
      </c>
      <c r="M369" s="832">
        <v>51</v>
      </c>
    </row>
    <row r="370" spans="1:13" ht="14.45" customHeight="1" x14ac:dyDescent="0.2">
      <c r="A370" s="821" t="s">
        <v>2432</v>
      </c>
      <c r="B370" s="822" t="s">
        <v>2247</v>
      </c>
      <c r="C370" s="822" t="s">
        <v>2251</v>
      </c>
      <c r="D370" s="822" t="s">
        <v>1316</v>
      </c>
      <c r="E370" s="822" t="s">
        <v>2252</v>
      </c>
      <c r="F370" s="831"/>
      <c r="G370" s="831"/>
      <c r="H370" s="827">
        <v>0</v>
      </c>
      <c r="I370" s="831">
        <v>6</v>
      </c>
      <c r="J370" s="831">
        <v>1057.92</v>
      </c>
      <c r="K370" s="827">
        <v>1</v>
      </c>
      <c r="L370" s="831">
        <v>6</v>
      </c>
      <c r="M370" s="832">
        <v>1057.92</v>
      </c>
    </row>
    <row r="371" spans="1:13" ht="14.45" customHeight="1" x14ac:dyDescent="0.2">
      <c r="A371" s="821" t="s">
        <v>2432</v>
      </c>
      <c r="B371" s="822" t="s">
        <v>3830</v>
      </c>
      <c r="C371" s="822" t="s">
        <v>3443</v>
      </c>
      <c r="D371" s="822" t="s">
        <v>3444</v>
      </c>
      <c r="E371" s="822" t="s">
        <v>1577</v>
      </c>
      <c r="F371" s="831"/>
      <c r="G371" s="831"/>
      <c r="H371" s="827">
        <v>0</v>
      </c>
      <c r="I371" s="831">
        <v>3</v>
      </c>
      <c r="J371" s="831">
        <v>528.96</v>
      </c>
      <c r="K371" s="827">
        <v>1</v>
      </c>
      <c r="L371" s="831">
        <v>3</v>
      </c>
      <c r="M371" s="832">
        <v>528.96</v>
      </c>
    </row>
    <row r="372" spans="1:13" ht="14.45" customHeight="1" x14ac:dyDescent="0.2">
      <c r="A372" s="821" t="s">
        <v>2432</v>
      </c>
      <c r="B372" s="822" t="s">
        <v>3816</v>
      </c>
      <c r="C372" s="822" t="s">
        <v>3238</v>
      </c>
      <c r="D372" s="822" t="s">
        <v>3239</v>
      </c>
      <c r="E372" s="822" t="s">
        <v>3240</v>
      </c>
      <c r="F372" s="831">
        <v>2</v>
      </c>
      <c r="G372" s="831">
        <v>100.64</v>
      </c>
      <c r="H372" s="827">
        <v>1</v>
      </c>
      <c r="I372" s="831"/>
      <c r="J372" s="831"/>
      <c r="K372" s="827">
        <v>0</v>
      </c>
      <c r="L372" s="831">
        <v>2</v>
      </c>
      <c r="M372" s="832">
        <v>100.64</v>
      </c>
    </row>
    <row r="373" spans="1:13" ht="14.45" customHeight="1" x14ac:dyDescent="0.2">
      <c r="A373" s="821" t="s">
        <v>2432</v>
      </c>
      <c r="B373" s="822" t="s">
        <v>3816</v>
      </c>
      <c r="C373" s="822" t="s">
        <v>3513</v>
      </c>
      <c r="D373" s="822" t="s">
        <v>2642</v>
      </c>
      <c r="E373" s="822" t="s">
        <v>3514</v>
      </c>
      <c r="F373" s="831">
        <v>1</v>
      </c>
      <c r="G373" s="831">
        <v>150.94</v>
      </c>
      <c r="H373" s="827">
        <v>1</v>
      </c>
      <c r="I373" s="831"/>
      <c r="J373" s="831"/>
      <c r="K373" s="827">
        <v>0</v>
      </c>
      <c r="L373" s="831">
        <v>1</v>
      </c>
      <c r="M373" s="832">
        <v>150.94</v>
      </c>
    </row>
    <row r="374" spans="1:13" ht="14.45" customHeight="1" x14ac:dyDescent="0.2">
      <c r="A374" s="821" t="s">
        <v>2432</v>
      </c>
      <c r="B374" s="822" t="s">
        <v>3816</v>
      </c>
      <c r="C374" s="822" t="s">
        <v>3515</v>
      </c>
      <c r="D374" s="822" t="s">
        <v>3239</v>
      </c>
      <c r="E374" s="822" t="s">
        <v>3240</v>
      </c>
      <c r="F374" s="831">
        <v>9</v>
      </c>
      <c r="G374" s="831">
        <v>452.88</v>
      </c>
      <c r="H374" s="827">
        <v>1</v>
      </c>
      <c r="I374" s="831"/>
      <c r="J374" s="831"/>
      <c r="K374" s="827">
        <v>0</v>
      </c>
      <c r="L374" s="831">
        <v>9</v>
      </c>
      <c r="M374" s="832">
        <v>452.88</v>
      </c>
    </row>
    <row r="375" spans="1:13" ht="14.45" customHeight="1" x14ac:dyDescent="0.2">
      <c r="A375" s="821" t="s">
        <v>2432</v>
      </c>
      <c r="B375" s="822" t="s">
        <v>3821</v>
      </c>
      <c r="C375" s="822" t="s">
        <v>3516</v>
      </c>
      <c r="D375" s="822" t="s">
        <v>3517</v>
      </c>
      <c r="E375" s="822" t="s">
        <v>3518</v>
      </c>
      <c r="F375" s="831">
        <v>5</v>
      </c>
      <c r="G375" s="831">
        <v>0</v>
      </c>
      <c r="H375" s="827"/>
      <c r="I375" s="831"/>
      <c r="J375" s="831"/>
      <c r="K375" s="827"/>
      <c r="L375" s="831">
        <v>5</v>
      </c>
      <c r="M375" s="832">
        <v>0</v>
      </c>
    </row>
    <row r="376" spans="1:13" ht="14.45" customHeight="1" x14ac:dyDescent="0.2">
      <c r="A376" s="821" t="s">
        <v>2433</v>
      </c>
      <c r="B376" s="822" t="s">
        <v>2106</v>
      </c>
      <c r="C376" s="822" t="s">
        <v>2110</v>
      </c>
      <c r="D376" s="822" t="s">
        <v>1419</v>
      </c>
      <c r="E376" s="822" t="s">
        <v>2111</v>
      </c>
      <c r="F376" s="831"/>
      <c r="G376" s="831"/>
      <c r="H376" s="827">
        <v>0</v>
      </c>
      <c r="I376" s="831">
        <v>3</v>
      </c>
      <c r="J376" s="831">
        <v>463.08000000000004</v>
      </c>
      <c r="K376" s="827">
        <v>1</v>
      </c>
      <c r="L376" s="831">
        <v>3</v>
      </c>
      <c r="M376" s="832">
        <v>463.08000000000004</v>
      </c>
    </row>
    <row r="377" spans="1:13" ht="14.45" customHeight="1" x14ac:dyDescent="0.2">
      <c r="A377" s="821" t="s">
        <v>2433</v>
      </c>
      <c r="B377" s="822" t="s">
        <v>2106</v>
      </c>
      <c r="C377" s="822" t="s">
        <v>2778</v>
      </c>
      <c r="D377" s="822" t="s">
        <v>1419</v>
      </c>
      <c r="E377" s="822" t="s">
        <v>2111</v>
      </c>
      <c r="F377" s="831">
        <v>1</v>
      </c>
      <c r="G377" s="831">
        <v>154.36000000000001</v>
      </c>
      <c r="H377" s="827">
        <v>1</v>
      </c>
      <c r="I377" s="831"/>
      <c r="J377" s="831"/>
      <c r="K377" s="827">
        <v>0</v>
      </c>
      <c r="L377" s="831">
        <v>1</v>
      </c>
      <c r="M377" s="832">
        <v>154.36000000000001</v>
      </c>
    </row>
    <row r="378" spans="1:13" ht="14.45" customHeight="1" x14ac:dyDescent="0.2">
      <c r="A378" s="821" t="s">
        <v>2433</v>
      </c>
      <c r="B378" s="822" t="s">
        <v>2128</v>
      </c>
      <c r="C378" s="822" t="s">
        <v>2129</v>
      </c>
      <c r="D378" s="822" t="s">
        <v>2130</v>
      </c>
      <c r="E378" s="822" t="s">
        <v>2131</v>
      </c>
      <c r="F378" s="831"/>
      <c r="G378" s="831"/>
      <c r="H378" s="827">
        <v>0</v>
      </c>
      <c r="I378" s="831">
        <v>2</v>
      </c>
      <c r="J378" s="831">
        <v>239.4</v>
      </c>
      <c r="K378" s="827">
        <v>1</v>
      </c>
      <c r="L378" s="831">
        <v>2</v>
      </c>
      <c r="M378" s="832">
        <v>239.4</v>
      </c>
    </row>
    <row r="379" spans="1:13" ht="14.45" customHeight="1" x14ac:dyDescent="0.2">
      <c r="A379" s="821" t="s">
        <v>2433</v>
      </c>
      <c r="B379" s="822" t="s">
        <v>3822</v>
      </c>
      <c r="C379" s="822" t="s">
        <v>2608</v>
      </c>
      <c r="D379" s="822" t="s">
        <v>2609</v>
      </c>
      <c r="E379" s="822" t="s">
        <v>2610</v>
      </c>
      <c r="F379" s="831"/>
      <c r="G379" s="831"/>
      <c r="H379" s="827">
        <v>0</v>
      </c>
      <c r="I379" s="831">
        <v>1</v>
      </c>
      <c r="J379" s="831">
        <v>141.25</v>
      </c>
      <c r="K379" s="827">
        <v>1</v>
      </c>
      <c r="L379" s="831">
        <v>1</v>
      </c>
      <c r="M379" s="832">
        <v>141.25</v>
      </c>
    </row>
    <row r="380" spans="1:13" ht="14.45" customHeight="1" x14ac:dyDescent="0.2">
      <c r="A380" s="821" t="s">
        <v>2433</v>
      </c>
      <c r="B380" s="822" t="s">
        <v>2245</v>
      </c>
      <c r="C380" s="822" t="s">
        <v>2404</v>
      </c>
      <c r="D380" s="822" t="s">
        <v>1880</v>
      </c>
      <c r="E380" s="822" t="s">
        <v>1881</v>
      </c>
      <c r="F380" s="831"/>
      <c r="G380" s="831"/>
      <c r="H380" s="827">
        <v>0</v>
      </c>
      <c r="I380" s="831">
        <v>1</v>
      </c>
      <c r="J380" s="831">
        <v>63.75</v>
      </c>
      <c r="K380" s="827">
        <v>1</v>
      </c>
      <c r="L380" s="831">
        <v>1</v>
      </c>
      <c r="M380" s="832">
        <v>63.75</v>
      </c>
    </row>
    <row r="381" spans="1:13" ht="14.45" customHeight="1" x14ac:dyDescent="0.2">
      <c r="A381" s="821" t="s">
        <v>2434</v>
      </c>
      <c r="B381" s="822" t="s">
        <v>2245</v>
      </c>
      <c r="C381" s="822" t="s">
        <v>2404</v>
      </c>
      <c r="D381" s="822" t="s">
        <v>1880</v>
      </c>
      <c r="E381" s="822" t="s">
        <v>1881</v>
      </c>
      <c r="F381" s="831"/>
      <c r="G381" s="831"/>
      <c r="H381" s="827">
        <v>0</v>
      </c>
      <c r="I381" s="831">
        <v>1</v>
      </c>
      <c r="J381" s="831">
        <v>63.75</v>
      </c>
      <c r="K381" s="827">
        <v>1</v>
      </c>
      <c r="L381" s="831">
        <v>1</v>
      </c>
      <c r="M381" s="832">
        <v>63.75</v>
      </c>
    </row>
    <row r="382" spans="1:13" ht="14.45" customHeight="1" x14ac:dyDescent="0.2">
      <c r="A382" s="821" t="s">
        <v>2434</v>
      </c>
      <c r="B382" s="822" t="s">
        <v>2245</v>
      </c>
      <c r="C382" s="822" t="s">
        <v>2246</v>
      </c>
      <c r="D382" s="822" t="s">
        <v>1293</v>
      </c>
      <c r="E382" s="822" t="s">
        <v>1294</v>
      </c>
      <c r="F382" s="831"/>
      <c r="G382" s="831"/>
      <c r="H382" s="827">
        <v>0</v>
      </c>
      <c r="I382" s="831">
        <v>1</v>
      </c>
      <c r="J382" s="831">
        <v>25.5</v>
      </c>
      <c r="K382" s="827">
        <v>1</v>
      </c>
      <c r="L382" s="831">
        <v>1</v>
      </c>
      <c r="M382" s="832">
        <v>25.5</v>
      </c>
    </row>
    <row r="383" spans="1:13" ht="14.45" customHeight="1" x14ac:dyDescent="0.2">
      <c r="A383" s="821" t="s">
        <v>2436</v>
      </c>
      <c r="B383" s="822" t="s">
        <v>2090</v>
      </c>
      <c r="C383" s="822" t="s">
        <v>2094</v>
      </c>
      <c r="D383" s="822" t="s">
        <v>923</v>
      </c>
      <c r="E383" s="822" t="s">
        <v>924</v>
      </c>
      <c r="F383" s="831"/>
      <c r="G383" s="831"/>
      <c r="H383" s="827">
        <v>0</v>
      </c>
      <c r="I383" s="831">
        <v>2</v>
      </c>
      <c r="J383" s="831">
        <v>168.36</v>
      </c>
      <c r="K383" s="827">
        <v>1</v>
      </c>
      <c r="L383" s="831">
        <v>2</v>
      </c>
      <c r="M383" s="832">
        <v>168.36</v>
      </c>
    </row>
    <row r="384" spans="1:13" ht="14.45" customHeight="1" x14ac:dyDescent="0.2">
      <c r="A384" s="821" t="s">
        <v>2436</v>
      </c>
      <c r="B384" s="822" t="s">
        <v>2245</v>
      </c>
      <c r="C384" s="822" t="s">
        <v>2404</v>
      </c>
      <c r="D384" s="822" t="s">
        <v>1880</v>
      </c>
      <c r="E384" s="822" t="s">
        <v>1881</v>
      </c>
      <c r="F384" s="831"/>
      <c r="G384" s="831"/>
      <c r="H384" s="827">
        <v>0</v>
      </c>
      <c r="I384" s="831">
        <v>1</v>
      </c>
      <c r="J384" s="831">
        <v>63.75</v>
      </c>
      <c r="K384" s="827">
        <v>1</v>
      </c>
      <c r="L384" s="831">
        <v>1</v>
      </c>
      <c r="M384" s="832">
        <v>63.75</v>
      </c>
    </row>
    <row r="385" spans="1:13" ht="14.45" customHeight="1" x14ac:dyDescent="0.2">
      <c r="A385" s="821" t="s">
        <v>2436</v>
      </c>
      <c r="B385" s="822" t="s">
        <v>2247</v>
      </c>
      <c r="C385" s="822" t="s">
        <v>2251</v>
      </c>
      <c r="D385" s="822" t="s">
        <v>1316</v>
      </c>
      <c r="E385" s="822" t="s">
        <v>2252</v>
      </c>
      <c r="F385" s="831"/>
      <c r="G385" s="831"/>
      <c r="H385" s="827">
        <v>0</v>
      </c>
      <c r="I385" s="831">
        <v>1</v>
      </c>
      <c r="J385" s="831">
        <v>176.32</v>
      </c>
      <c r="K385" s="827">
        <v>1</v>
      </c>
      <c r="L385" s="831">
        <v>1</v>
      </c>
      <c r="M385" s="832">
        <v>176.32</v>
      </c>
    </row>
    <row r="386" spans="1:13" ht="14.45" customHeight="1" x14ac:dyDescent="0.2">
      <c r="A386" s="821" t="s">
        <v>2437</v>
      </c>
      <c r="B386" s="822" t="s">
        <v>2066</v>
      </c>
      <c r="C386" s="822" t="s">
        <v>2067</v>
      </c>
      <c r="D386" s="822" t="s">
        <v>1182</v>
      </c>
      <c r="E386" s="822" t="s">
        <v>2068</v>
      </c>
      <c r="F386" s="831"/>
      <c r="G386" s="831"/>
      <c r="H386" s="827">
        <v>0</v>
      </c>
      <c r="I386" s="831">
        <v>1</v>
      </c>
      <c r="J386" s="831">
        <v>103.4</v>
      </c>
      <c r="K386" s="827">
        <v>1</v>
      </c>
      <c r="L386" s="831">
        <v>1</v>
      </c>
      <c r="M386" s="832">
        <v>103.4</v>
      </c>
    </row>
    <row r="387" spans="1:13" ht="14.45" customHeight="1" x14ac:dyDescent="0.2">
      <c r="A387" s="821" t="s">
        <v>2437</v>
      </c>
      <c r="B387" s="822" t="s">
        <v>3831</v>
      </c>
      <c r="C387" s="822" t="s">
        <v>3673</v>
      </c>
      <c r="D387" s="822" t="s">
        <v>3674</v>
      </c>
      <c r="E387" s="822" t="s">
        <v>3675</v>
      </c>
      <c r="F387" s="831"/>
      <c r="G387" s="831"/>
      <c r="H387" s="827">
        <v>0</v>
      </c>
      <c r="I387" s="831">
        <v>2</v>
      </c>
      <c r="J387" s="831">
        <v>25.58</v>
      </c>
      <c r="K387" s="827">
        <v>1</v>
      </c>
      <c r="L387" s="831">
        <v>2</v>
      </c>
      <c r="M387" s="832">
        <v>25.58</v>
      </c>
    </row>
    <row r="388" spans="1:13" ht="14.45" customHeight="1" x14ac:dyDescent="0.2">
      <c r="A388" s="821" t="s">
        <v>2437</v>
      </c>
      <c r="B388" s="822" t="s">
        <v>3832</v>
      </c>
      <c r="C388" s="822" t="s">
        <v>3692</v>
      </c>
      <c r="D388" s="822" t="s">
        <v>3693</v>
      </c>
      <c r="E388" s="822" t="s">
        <v>3694</v>
      </c>
      <c r="F388" s="831">
        <v>2</v>
      </c>
      <c r="G388" s="831">
        <v>193.6</v>
      </c>
      <c r="H388" s="827">
        <v>1</v>
      </c>
      <c r="I388" s="831"/>
      <c r="J388" s="831"/>
      <c r="K388" s="827">
        <v>0</v>
      </c>
      <c r="L388" s="831">
        <v>2</v>
      </c>
      <c r="M388" s="832">
        <v>193.6</v>
      </c>
    </row>
    <row r="389" spans="1:13" ht="14.45" customHeight="1" x14ac:dyDescent="0.2">
      <c r="A389" s="821" t="s">
        <v>2437</v>
      </c>
      <c r="B389" s="822" t="s">
        <v>2080</v>
      </c>
      <c r="C389" s="822" t="s">
        <v>3606</v>
      </c>
      <c r="D389" s="822" t="s">
        <v>2082</v>
      </c>
      <c r="E389" s="822" t="s">
        <v>3607</v>
      </c>
      <c r="F389" s="831"/>
      <c r="G389" s="831"/>
      <c r="H389" s="827">
        <v>0</v>
      </c>
      <c r="I389" s="831">
        <v>7</v>
      </c>
      <c r="J389" s="831">
        <v>719.95</v>
      </c>
      <c r="K389" s="827">
        <v>1</v>
      </c>
      <c r="L389" s="831">
        <v>7</v>
      </c>
      <c r="M389" s="832">
        <v>719.95</v>
      </c>
    </row>
    <row r="390" spans="1:13" ht="14.45" customHeight="1" x14ac:dyDescent="0.2">
      <c r="A390" s="821" t="s">
        <v>2437</v>
      </c>
      <c r="B390" s="822" t="s">
        <v>2308</v>
      </c>
      <c r="C390" s="822" t="s">
        <v>2309</v>
      </c>
      <c r="D390" s="822" t="s">
        <v>2310</v>
      </c>
      <c r="E390" s="822" t="s">
        <v>2311</v>
      </c>
      <c r="F390" s="831"/>
      <c r="G390" s="831"/>
      <c r="H390" s="827">
        <v>0</v>
      </c>
      <c r="I390" s="831">
        <v>5</v>
      </c>
      <c r="J390" s="831">
        <v>352.4</v>
      </c>
      <c r="K390" s="827">
        <v>1</v>
      </c>
      <c r="L390" s="831">
        <v>5</v>
      </c>
      <c r="M390" s="832">
        <v>352.4</v>
      </c>
    </row>
    <row r="391" spans="1:13" ht="14.45" customHeight="1" x14ac:dyDescent="0.2">
      <c r="A391" s="821" t="s">
        <v>2437</v>
      </c>
      <c r="B391" s="822" t="s">
        <v>2308</v>
      </c>
      <c r="C391" s="822" t="s">
        <v>2605</v>
      </c>
      <c r="D391" s="822" t="s">
        <v>2310</v>
      </c>
      <c r="E391" s="822" t="s">
        <v>2606</v>
      </c>
      <c r="F391" s="831"/>
      <c r="G391" s="831"/>
      <c r="H391" s="827">
        <v>0</v>
      </c>
      <c r="I391" s="831">
        <v>2</v>
      </c>
      <c r="J391" s="831">
        <v>281.92</v>
      </c>
      <c r="K391" s="827">
        <v>1</v>
      </c>
      <c r="L391" s="831">
        <v>2</v>
      </c>
      <c r="M391" s="832">
        <v>281.92</v>
      </c>
    </row>
    <row r="392" spans="1:13" ht="14.45" customHeight="1" x14ac:dyDescent="0.2">
      <c r="A392" s="821" t="s">
        <v>2437</v>
      </c>
      <c r="B392" s="822" t="s">
        <v>2312</v>
      </c>
      <c r="C392" s="822" t="s">
        <v>3662</v>
      </c>
      <c r="D392" s="822" t="s">
        <v>3663</v>
      </c>
      <c r="E392" s="822" t="s">
        <v>3664</v>
      </c>
      <c r="F392" s="831">
        <v>1</v>
      </c>
      <c r="G392" s="831">
        <v>121.75</v>
      </c>
      <c r="H392" s="827">
        <v>1</v>
      </c>
      <c r="I392" s="831"/>
      <c r="J392" s="831"/>
      <c r="K392" s="827">
        <v>0</v>
      </c>
      <c r="L392" s="831">
        <v>1</v>
      </c>
      <c r="M392" s="832">
        <v>121.75</v>
      </c>
    </row>
    <row r="393" spans="1:13" ht="14.45" customHeight="1" x14ac:dyDescent="0.2">
      <c r="A393" s="821" t="s">
        <v>2437</v>
      </c>
      <c r="B393" s="822" t="s">
        <v>3811</v>
      </c>
      <c r="C393" s="822" t="s">
        <v>3138</v>
      </c>
      <c r="D393" s="822" t="s">
        <v>3139</v>
      </c>
      <c r="E393" s="822" t="s">
        <v>3140</v>
      </c>
      <c r="F393" s="831">
        <v>10</v>
      </c>
      <c r="G393" s="831">
        <v>20389.3</v>
      </c>
      <c r="H393" s="827">
        <v>1</v>
      </c>
      <c r="I393" s="831"/>
      <c r="J393" s="831"/>
      <c r="K393" s="827">
        <v>0</v>
      </c>
      <c r="L393" s="831">
        <v>10</v>
      </c>
      <c r="M393" s="832">
        <v>20389.3</v>
      </c>
    </row>
    <row r="394" spans="1:13" ht="14.45" customHeight="1" x14ac:dyDescent="0.2">
      <c r="A394" s="821" t="s">
        <v>2437</v>
      </c>
      <c r="B394" s="822" t="s">
        <v>3811</v>
      </c>
      <c r="C394" s="822" t="s">
        <v>3141</v>
      </c>
      <c r="D394" s="822" t="s">
        <v>3139</v>
      </c>
      <c r="E394" s="822" t="s">
        <v>3142</v>
      </c>
      <c r="F394" s="831">
        <v>5</v>
      </c>
      <c r="G394" s="831">
        <v>2763.2</v>
      </c>
      <c r="H394" s="827">
        <v>1</v>
      </c>
      <c r="I394" s="831"/>
      <c r="J394" s="831"/>
      <c r="K394" s="827">
        <v>0</v>
      </c>
      <c r="L394" s="831">
        <v>5</v>
      </c>
      <c r="M394" s="832">
        <v>2763.2</v>
      </c>
    </row>
    <row r="395" spans="1:13" ht="14.45" customHeight="1" x14ac:dyDescent="0.2">
      <c r="A395" s="821" t="s">
        <v>2437</v>
      </c>
      <c r="B395" s="822" t="s">
        <v>3811</v>
      </c>
      <c r="C395" s="822" t="s">
        <v>3145</v>
      </c>
      <c r="D395" s="822" t="s">
        <v>3139</v>
      </c>
      <c r="E395" s="822" t="s">
        <v>3146</v>
      </c>
      <c r="F395" s="831">
        <v>2</v>
      </c>
      <c r="G395" s="831">
        <v>2038.92</v>
      </c>
      <c r="H395" s="827">
        <v>1</v>
      </c>
      <c r="I395" s="831"/>
      <c r="J395" s="831"/>
      <c r="K395" s="827">
        <v>0</v>
      </c>
      <c r="L395" s="831">
        <v>2</v>
      </c>
      <c r="M395" s="832">
        <v>2038.92</v>
      </c>
    </row>
    <row r="396" spans="1:13" ht="14.45" customHeight="1" x14ac:dyDescent="0.2">
      <c r="A396" s="821" t="s">
        <v>2437</v>
      </c>
      <c r="B396" s="822" t="s">
        <v>3811</v>
      </c>
      <c r="C396" s="822" t="s">
        <v>3147</v>
      </c>
      <c r="D396" s="822" t="s">
        <v>3148</v>
      </c>
      <c r="E396" s="822" t="s">
        <v>3140</v>
      </c>
      <c r="F396" s="831"/>
      <c r="G396" s="831"/>
      <c r="H396" s="827">
        <v>0</v>
      </c>
      <c r="I396" s="831">
        <v>17</v>
      </c>
      <c r="J396" s="831">
        <v>34661.81</v>
      </c>
      <c r="K396" s="827">
        <v>1</v>
      </c>
      <c r="L396" s="831">
        <v>17</v>
      </c>
      <c r="M396" s="832">
        <v>34661.81</v>
      </c>
    </row>
    <row r="397" spans="1:13" ht="14.45" customHeight="1" x14ac:dyDescent="0.2">
      <c r="A397" s="821" t="s">
        <v>2437</v>
      </c>
      <c r="B397" s="822" t="s">
        <v>3811</v>
      </c>
      <c r="C397" s="822" t="s">
        <v>3149</v>
      </c>
      <c r="D397" s="822" t="s">
        <v>3148</v>
      </c>
      <c r="E397" s="822" t="s">
        <v>3144</v>
      </c>
      <c r="F397" s="831"/>
      <c r="G397" s="831"/>
      <c r="H397" s="827">
        <v>0</v>
      </c>
      <c r="I397" s="831">
        <v>3</v>
      </c>
      <c r="J397" s="831">
        <v>1067.3700000000001</v>
      </c>
      <c r="K397" s="827">
        <v>1</v>
      </c>
      <c r="L397" s="831">
        <v>3</v>
      </c>
      <c r="M397" s="832">
        <v>1067.3700000000001</v>
      </c>
    </row>
    <row r="398" spans="1:13" ht="14.45" customHeight="1" x14ac:dyDescent="0.2">
      <c r="A398" s="821" t="s">
        <v>2437</v>
      </c>
      <c r="B398" s="822" t="s">
        <v>3811</v>
      </c>
      <c r="C398" s="822" t="s">
        <v>3150</v>
      </c>
      <c r="D398" s="822" t="s">
        <v>3148</v>
      </c>
      <c r="E398" s="822" t="s">
        <v>3142</v>
      </c>
      <c r="F398" s="831"/>
      <c r="G398" s="831"/>
      <c r="H398" s="827">
        <v>0</v>
      </c>
      <c r="I398" s="831">
        <v>23</v>
      </c>
      <c r="J398" s="831">
        <v>12710.72</v>
      </c>
      <c r="K398" s="827">
        <v>1</v>
      </c>
      <c r="L398" s="831">
        <v>23</v>
      </c>
      <c r="M398" s="832">
        <v>12710.72</v>
      </c>
    </row>
    <row r="399" spans="1:13" ht="14.45" customHeight="1" x14ac:dyDescent="0.2">
      <c r="A399" s="821" t="s">
        <v>2437</v>
      </c>
      <c r="B399" s="822" t="s">
        <v>3811</v>
      </c>
      <c r="C399" s="822" t="s">
        <v>3288</v>
      </c>
      <c r="D399" s="822" t="s">
        <v>3153</v>
      </c>
      <c r="E399" s="822" t="s">
        <v>3289</v>
      </c>
      <c r="F399" s="831">
        <v>1</v>
      </c>
      <c r="G399" s="831">
        <v>88.95</v>
      </c>
      <c r="H399" s="827">
        <v>1</v>
      </c>
      <c r="I399" s="831"/>
      <c r="J399" s="831"/>
      <c r="K399" s="827">
        <v>0</v>
      </c>
      <c r="L399" s="831">
        <v>1</v>
      </c>
      <c r="M399" s="832">
        <v>88.95</v>
      </c>
    </row>
    <row r="400" spans="1:13" ht="14.45" customHeight="1" x14ac:dyDescent="0.2">
      <c r="A400" s="821" t="s">
        <v>2437</v>
      </c>
      <c r="B400" s="822" t="s">
        <v>2318</v>
      </c>
      <c r="C400" s="822" t="s">
        <v>3344</v>
      </c>
      <c r="D400" s="822" t="s">
        <v>2325</v>
      </c>
      <c r="E400" s="822" t="s">
        <v>3345</v>
      </c>
      <c r="F400" s="831"/>
      <c r="G400" s="831"/>
      <c r="H400" s="827">
        <v>0</v>
      </c>
      <c r="I400" s="831">
        <v>1</v>
      </c>
      <c r="J400" s="831">
        <v>162.61000000000001</v>
      </c>
      <c r="K400" s="827">
        <v>1</v>
      </c>
      <c r="L400" s="831">
        <v>1</v>
      </c>
      <c r="M400" s="832">
        <v>162.61000000000001</v>
      </c>
    </row>
    <row r="401" spans="1:13" ht="14.45" customHeight="1" x14ac:dyDescent="0.2">
      <c r="A401" s="821" t="s">
        <v>2437</v>
      </c>
      <c r="B401" s="822" t="s">
        <v>2318</v>
      </c>
      <c r="C401" s="822" t="s">
        <v>3414</v>
      </c>
      <c r="D401" s="822" t="s">
        <v>3067</v>
      </c>
      <c r="E401" s="822" t="s">
        <v>2323</v>
      </c>
      <c r="F401" s="831"/>
      <c r="G401" s="831"/>
      <c r="H401" s="827">
        <v>0</v>
      </c>
      <c r="I401" s="831">
        <v>2</v>
      </c>
      <c r="J401" s="831">
        <v>1938.96</v>
      </c>
      <c r="K401" s="827">
        <v>1</v>
      </c>
      <c r="L401" s="831">
        <v>2</v>
      </c>
      <c r="M401" s="832">
        <v>1938.96</v>
      </c>
    </row>
    <row r="402" spans="1:13" ht="14.45" customHeight="1" x14ac:dyDescent="0.2">
      <c r="A402" s="821" t="s">
        <v>2437</v>
      </c>
      <c r="B402" s="822" t="s">
        <v>2318</v>
      </c>
      <c r="C402" s="822" t="s">
        <v>3069</v>
      </c>
      <c r="D402" s="822" t="s">
        <v>3067</v>
      </c>
      <c r="E402" s="822" t="s">
        <v>3070</v>
      </c>
      <c r="F402" s="831"/>
      <c r="G402" s="831"/>
      <c r="H402" s="827">
        <v>0</v>
      </c>
      <c r="I402" s="831">
        <v>18</v>
      </c>
      <c r="J402" s="831">
        <v>31072.379999999997</v>
      </c>
      <c r="K402" s="827">
        <v>1</v>
      </c>
      <c r="L402" s="831">
        <v>18</v>
      </c>
      <c r="M402" s="832">
        <v>31072.379999999997</v>
      </c>
    </row>
    <row r="403" spans="1:13" ht="14.45" customHeight="1" x14ac:dyDescent="0.2">
      <c r="A403" s="821" t="s">
        <v>2437</v>
      </c>
      <c r="B403" s="822" t="s">
        <v>2318</v>
      </c>
      <c r="C403" s="822" t="s">
        <v>3346</v>
      </c>
      <c r="D403" s="822" t="s">
        <v>3072</v>
      </c>
      <c r="E403" s="822" t="s">
        <v>3347</v>
      </c>
      <c r="F403" s="831"/>
      <c r="G403" s="831"/>
      <c r="H403" s="827">
        <v>0</v>
      </c>
      <c r="I403" s="831">
        <v>1</v>
      </c>
      <c r="J403" s="831">
        <v>5322.08</v>
      </c>
      <c r="K403" s="827">
        <v>1</v>
      </c>
      <c r="L403" s="831">
        <v>1</v>
      </c>
      <c r="M403" s="832">
        <v>5322.08</v>
      </c>
    </row>
    <row r="404" spans="1:13" ht="14.45" customHeight="1" x14ac:dyDescent="0.2">
      <c r="A404" s="821" t="s">
        <v>2437</v>
      </c>
      <c r="B404" s="822" t="s">
        <v>2318</v>
      </c>
      <c r="C404" s="822" t="s">
        <v>3074</v>
      </c>
      <c r="D404" s="822" t="s">
        <v>2325</v>
      </c>
      <c r="E404" s="822" t="s">
        <v>3075</v>
      </c>
      <c r="F404" s="831"/>
      <c r="G404" s="831"/>
      <c r="H404" s="827">
        <v>0</v>
      </c>
      <c r="I404" s="831">
        <v>6</v>
      </c>
      <c r="J404" s="831">
        <v>8725.380000000001</v>
      </c>
      <c r="K404" s="827">
        <v>1</v>
      </c>
      <c r="L404" s="831">
        <v>6</v>
      </c>
      <c r="M404" s="832">
        <v>8725.380000000001</v>
      </c>
    </row>
    <row r="405" spans="1:13" ht="14.45" customHeight="1" x14ac:dyDescent="0.2">
      <c r="A405" s="821" t="s">
        <v>2437</v>
      </c>
      <c r="B405" s="822" t="s">
        <v>2318</v>
      </c>
      <c r="C405" s="822" t="s">
        <v>2327</v>
      </c>
      <c r="D405" s="822" t="s">
        <v>2325</v>
      </c>
      <c r="E405" s="822" t="s">
        <v>2328</v>
      </c>
      <c r="F405" s="831"/>
      <c r="G405" s="831"/>
      <c r="H405" s="827">
        <v>0</v>
      </c>
      <c r="I405" s="831">
        <v>1</v>
      </c>
      <c r="J405" s="831">
        <v>650.4</v>
      </c>
      <c r="K405" s="827">
        <v>1</v>
      </c>
      <c r="L405" s="831">
        <v>1</v>
      </c>
      <c r="M405" s="832">
        <v>650.4</v>
      </c>
    </row>
    <row r="406" spans="1:13" ht="14.45" customHeight="1" x14ac:dyDescent="0.2">
      <c r="A406" s="821" t="s">
        <v>2437</v>
      </c>
      <c r="B406" s="822" t="s">
        <v>2318</v>
      </c>
      <c r="C406" s="822" t="s">
        <v>3350</v>
      </c>
      <c r="D406" s="822" t="s">
        <v>3351</v>
      </c>
      <c r="E406" s="822" t="s">
        <v>3352</v>
      </c>
      <c r="F406" s="831">
        <v>1</v>
      </c>
      <c r="G406" s="831">
        <v>1300.79</v>
      </c>
      <c r="H406" s="827">
        <v>1</v>
      </c>
      <c r="I406" s="831"/>
      <c r="J406" s="831"/>
      <c r="K406" s="827">
        <v>0</v>
      </c>
      <c r="L406" s="831">
        <v>1</v>
      </c>
      <c r="M406" s="832">
        <v>1300.79</v>
      </c>
    </row>
    <row r="407" spans="1:13" ht="14.45" customHeight="1" x14ac:dyDescent="0.2">
      <c r="A407" s="821" t="s">
        <v>2437</v>
      </c>
      <c r="B407" s="822" t="s">
        <v>2318</v>
      </c>
      <c r="C407" s="822" t="s">
        <v>3415</v>
      </c>
      <c r="D407" s="822" t="s">
        <v>3351</v>
      </c>
      <c r="E407" s="822" t="s">
        <v>3416</v>
      </c>
      <c r="F407" s="831">
        <v>1</v>
      </c>
      <c r="G407" s="831">
        <v>325.2</v>
      </c>
      <c r="H407" s="827">
        <v>1</v>
      </c>
      <c r="I407" s="831"/>
      <c r="J407" s="831"/>
      <c r="K407" s="827">
        <v>0</v>
      </c>
      <c r="L407" s="831">
        <v>1</v>
      </c>
      <c r="M407" s="832">
        <v>325.2</v>
      </c>
    </row>
    <row r="408" spans="1:13" ht="14.45" customHeight="1" x14ac:dyDescent="0.2">
      <c r="A408" s="821" t="s">
        <v>2437</v>
      </c>
      <c r="B408" s="822" t="s">
        <v>2318</v>
      </c>
      <c r="C408" s="822" t="s">
        <v>2319</v>
      </c>
      <c r="D408" s="822" t="s">
        <v>2320</v>
      </c>
      <c r="E408" s="822" t="s">
        <v>2321</v>
      </c>
      <c r="F408" s="831"/>
      <c r="G408" s="831"/>
      <c r="H408" s="827">
        <v>0</v>
      </c>
      <c r="I408" s="831">
        <v>12</v>
      </c>
      <c r="J408" s="831">
        <v>5817</v>
      </c>
      <c r="K408" s="827">
        <v>1</v>
      </c>
      <c r="L408" s="831">
        <v>12</v>
      </c>
      <c r="M408" s="832">
        <v>5817</v>
      </c>
    </row>
    <row r="409" spans="1:13" ht="14.45" customHeight="1" x14ac:dyDescent="0.2">
      <c r="A409" s="821" t="s">
        <v>2437</v>
      </c>
      <c r="B409" s="822" t="s">
        <v>2318</v>
      </c>
      <c r="C409" s="822" t="s">
        <v>2322</v>
      </c>
      <c r="D409" s="822" t="s">
        <v>2320</v>
      </c>
      <c r="E409" s="822" t="s">
        <v>2323</v>
      </c>
      <c r="F409" s="831"/>
      <c r="G409" s="831"/>
      <c r="H409" s="827">
        <v>0</v>
      </c>
      <c r="I409" s="831">
        <v>13</v>
      </c>
      <c r="J409" s="831">
        <v>8455.1999999999989</v>
      </c>
      <c r="K409" s="827">
        <v>1</v>
      </c>
      <c r="L409" s="831">
        <v>13</v>
      </c>
      <c r="M409" s="832">
        <v>8455.1999999999989</v>
      </c>
    </row>
    <row r="410" spans="1:13" ht="14.45" customHeight="1" x14ac:dyDescent="0.2">
      <c r="A410" s="821" t="s">
        <v>2437</v>
      </c>
      <c r="B410" s="822" t="s">
        <v>2318</v>
      </c>
      <c r="C410" s="822" t="s">
        <v>3353</v>
      </c>
      <c r="D410" s="822" t="s">
        <v>2320</v>
      </c>
      <c r="E410" s="822" t="s">
        <v>3070</v>
      </c>
      <c r="F410" s="831"/>
      <c r="G410" s="831"/>
      <c r="H410" s="827">
        <v>0</v>
      </c>
      <c r="I410" s="831">
        <v>6</v>
      </c>
      <c r="J410" s="831">
        <v>7804.74</v>
      </c>
      <c r="K410" s="827">
        <v>1</v>
      </c>
      <c r="L410" s="831">
        <v>6</v>
      </c>
      <c r="M410" s="832">
        <v>7804.74</v>
      </c>
    </row>
    <row r="411" spans="1:13" ht="14.45" customHeight="1" x14ac:dyDescent="0.2">
      <c r="A411" s="821" t="s">
        <v>2437</v>
      </c>
      <c r="B411" s="822" t="s">
        <v>2318</v>
      </c>
      <c r="C411" s="822" t="s">
        <v>3077</v>
      </c>
      <c r="D411" s="822" t="s">
        <v>2320</v>
      </c>
      <c r="E411" s="822" t="s">
        <v>3078</v>
      </c>
      <c r="F411" s="831"/>
      <c r="G411" s="831"/>
      <c r="H411" s="827">
        <v>0</v>
      </c>
      <c r="I411" s="831">
        <v>6</v>
      </c>
      <c r="J411" s="831">
        <v>1454.22</v>
      </c>
      <c r="K411" s="827">
        <v>1</v>
      </c>
      <c r="L411" s="831">
        <v>6</v>
      </c>
      <c r="M411" s="832">
        <v>1454.22</v>
      </c>
    </row>
    <row r="412" spans="1:13" ht="14.45" customHeight="1" x14ac:dyDescent="0.2">
      <c r="A412" s="821" t="s">
        <v>2437</v>
      </c>
      <c r="B412" s="822" t="s">
        <v>2329</v>
      </c>
      <c r="C412" s="822" t="s">
        <v>2330</v>
      </c>
      <c r="D412" s="822" t="s">
        <v>2331</v>
      </c>
      <c r="E412" s="822" t="s">
        <v>2332</v>
      </c>
      <c r="F412" s="831"/>
      <c r="G412" s="831"/>
      <c r="H412" s="827">
        <v>0</v>
      </c>
      <c r="I412" s="831">
        <v>2</v>
      </c>
      <c r="J412" s="831">
        <v>1508.08</v>
      </c>
      <c r="K412" s="827">
        <v>1</v>
      </c>
      <c r="L412" s="831">
        <v>2</v>
      </c>
      <c r="M412" s="832">
        <v>1508.08</v>
      </c>
    </row>
    <row r="413" spans="1:13" ht="14.45" customHeight="1" x14ac:dyDescent="0.2">
      <c r="A413" s="821" t="s">
        <v>2437</v>
      </c>
      <c r="B413" s="822" t="s">
        <v>2329</v>
      </c>
      <c r="C413" s="822" t="s">
        <v>2333</v>
      </c>
      <c r="D413" s="822" t="s">
        <v>2331</v>
      </c>
      <c r="E413" s="822" t="s">
        <v>2334</v>
      </c>
      <c r="F413" s="831"/>
      <c r="G413" s="831"/>
      <c r="H413" s="827">
        <v>0</v>
      </c>
      <c r="I413" s="831">
        <v>14</v>
      </c>
      <c r="J413" s="831">
        <v>13601.22</v>
      </c>
      <c r="K413" s="827">
        <v>1</v>
      </c>
      <c r="L413" s="831">
        <v>14</v>
      </c>
      <c r="M413" s="832">
        <v>13601.22</v>
      </c>
    </row>
    <row r="414" spans="1:13" ht="14.45" customHeight="1" x14ac:dyDescent="0.2">
      <c r="A414" s="821" t="s">
        <v>2437</v>
      </c>
      <c r="B414" s="822" t="s">
        <v>2329</v>
      </c>
      <c r="C414" s="822" t="s">
        <v>3271</v>
      </c>
      <c r="D414" s="822" t="s">
        <v>3053</v>
      </c>
      <c r="E414" s="822" t="s">
        <v>2332</v>
      </c>
      <c r="F414" s="831">
        <v>7</v>
      </c>
      <c r="G414" s="831">
        <v>5278.28</v>
      </c>
      <c r="H414" s="827">
        <v>1</v>
      </c>
      <c r="I414" s="831"/>
      <c r="J414" s="831"/>
      <c r="K414" s="827">
        <v>0</v>
      </c>
      <c r="L414" s="831">
        <v>7</v>
      </c>
      <c r="M414" s="832">
        <v>5278.28</v>
      </c>
    </row>
    <row r="415" spans="1:13" ht="14.45" customHeight="1" x14ac:dyDescent="0.2">
      <c r="A415" s="821" t="s">
        <v>2437</v>
      </c>
      <c r="B415" s="822" t="s">
        <v>1994</v>
      </c>
      <c r="C415" s="822" t="s">
        <v>2189</v>
      </c>
      <c r="D415" s="822" t="s">
        <v>700</v>
      </c>
      <c r="E415" s="822" t="s">
        <v>1133</v>
      </c>
      <c r="F415" s="831"/>
      <c r="G415" s="831"/>
      <c r="H415" s="827"/>
      <c r="I415" s="831">
        <v>4</v>
      </c>
      <c r="J415" s="831">
        <v>0</v>
      </c>
      <c r="K415" s="827"/>
      <c r="L415" s="831">
        <v>4</v>
      </c>
      <c r="M415" s="832">
        <v>0</v>
      </c>
    </row>
    <row r="416" spans="1:13" ht="14.45" customHeight="1" x14ac:dyDescent="0.2">
      <c r="A416" s="821" t="s">
        <v>2437</v>
      </c>
      <c r="B416" s="822" t="s">
        <v>2205</v>
      </c>
      <c r="C416" s="822" t="s">
        <v>3079</v>
      </c>
      <c r="D416" s="822" t="s">
        <v>2207</v>
      </c>
      <c r="E416" s="822" t="s">
        <v>3080</v>
      </c>
      <c r="F416" s="831"/>
      <c r="G416" s="831"/>
      <c r="H416" s="827">
        <v>0</v>
      </c>
      <c r="I416" s="831">
        <v>16</v>
      </c>
      <c r="J416" s="831">
        <v>5431.52</v>
      </c>
      <c r="K416" s="827">
        <v>1</v>
      </c>
      <c r="L416" s="831">
        <v>16</v>
      </c>
      <c r="M416" s="832">
        <v>5431.52</v>
      </c>
    </row>
    <row r="417" spans="1:13" ht="14.45" customHeight="1" x14ac:dyDescent="0.2">
      <c r="A417" s="821" t="s">
        <v>2437</v>
      </c>
      <c r="B417" s="822" t="s">
        <v>2205</v>
      </c>
      <c r="C417" s="822" t="s">
        <v>2339</v>
      </c>
      <c r="D417" s="822" t="s">
        <v>2207</v>
      </c>
      <c r="E417" s="822" t="s">
        <v>2340</v>
      </c>
      <c r="F417" s="831"/>
      <c r="G417" s="831"/>
      <c r="H417" s="827">
        <v>0</v>
      </c>
      <c r="I417" s="831">
        <v>6</v>
      </c>
      <c r="J417" s="831">
        <v>678.96</v>
      </c>
      <c r="K417" s="827">
        <v>1</v>
      </c>
      <c r="L417" s="831">
        <v>6</v>
      </c>
      <c r="M417" s="832">
        <v>678.96</v>
      </c>
    </row>
    <row r="418" spans="1:13" ht="14.45" customHeight="1" x14ac:dyDescent="0.2">
      <c r="A418" s="821" t="s">
        <v>2437</v>
      </c>
      <c r="B418" s="822" t="s">
        <v>2205</v>
      </c>
      <c r="C418" s="822" t="s">
        <v>2206</v>
      </c>
      <c r="D418" s="822" t="s">
        <v>2207</v>
      </c>
      <c r="E418" s="822" t="s">
        <v>2208</v>
      </c>
      <c r="F418" s="831"/>
      <c r="G418" s="831"/>
      <c r="H418" s="827">
        <v>0</v>
      </c>
      <c r="I418" s="831">
        <v>1</v>
      </c>
      <c r="J418" s="831">
        <v>169.73</v>
      </c>
      <c r="K418" s="827">
        <v>1</v>
      </c>
      <c r="L418" s="831">
        <v>1</v>
      </c>
      <c r="M418" s="832">
        <v>169.73</v>
      </c>
    </row>
    <row r="419" spans="1:13" ht="14.45" customHeight="1" x14ac:dyDescent="0.2">
      <c r="A419" s="821" t="s">
        <v>2437</v>
      </c>
      <c r="B419" s="822" t="s">
        <v>2205</v>
      </c>
      <c r="C419" s="822" t="s">
        <v>2209</v>
      </c>
      <c r="D419" s="822" t="s">
        <v>2207</v>
      </c>
      <c r="E419" s="822" t="s">
        <v>2210</v>
      </c>
      <c r="F419" s="831"/>
      <c r="G419" s="831"/>
      <c r="H419" s="827">
        <v>0</v>
      </c>
      <c r="I419" s="831">
        <v>79</v>
      </c>
      <c r="J419" s="831">
        <v>26818.13</v>
      </c>
      <c r="K419" s="827">
        <v>1</v>
      </c>
      <c r="L419" s="831">
        <v>79</v>
      </c>
      <c r="M419" s="832">
        <v>26818.13</v>
      </c>
    </row>
    <row r="420" spans="1:13" ht="14.45" customHeight="1" x14ac:dyDescent="0.2">
      <c r="A420" s="821" t="s">
        <v>2437</v>
      </c>
      <c r="B420" s="822" t="s">
        <v>2343</v>
      </c>
      <c r="C420" s="822" t="s">
        <v>3363</v>
      </c>
      <c r="D420" s="822" t="s">
        <v>2352</v>
      </c>
      <c r="E420" s="822" t="s">
        <v>1731</v>
      </c>
      <c r="F420" s="831">
        <v>5</v>
      </c>
      <c r="G420" s="831">
        <v>1692.8999999999999</v>
      </c>
      <c r="H420" s="827">
        <v>1</v>
      </c>
      <c r="I420" s="831"/>
      <c r="J420" s="831"/>
      <c r="K420" s="827">
        <v>0</v>
      </c>
      <c r="L420" s="831">
        <v>5</v>
      </c>
      <c r="M420" s="832">
        <v>1692.8999999999999</v>
      </c>
    </row>
    <row r="421" spans="1:13" ht="14.45" customHeight="1" x14ac:dyDescent="0.2">
      <c r="A421" s="821" t="s">
        <v>2437</v>
      </c>
      <c r="B421" s="822" t="s">
        <v>2343</v>
      </c>
      <c r="C421" s="822" t="s">
        <v>3164</v>
      </c>
      <c r="D421" s="822" t="s">
        <v>3163</v>
      </c>
      <c r="E421" s="822" t="s">
        <v>1731</v>
      </c>
      <c r="F421" s="831">
        <v>3</v>
      </c>
      <c r="G421" s="831">
        <v>1015.74</v>
      </c>
      <c r="H421" s="827">
        <v>1</v>
      </c>
      <c r="I421" s="831"/>
      <c r="J421" s="831"/>
      <c r="K421" s="827">
        <v>0</v>
      </c>
      <c r="L421" s="831">
        <v>3</v>
      </c>
      <c r="M421" s="832">
        <v>1015.74</v>
      </c>
    </row>
    <row r="422" spans="1:13" ht="14.45" customHeight="1" x14ac:dyDescent="0.2">
      <c r="A422" s="821" t="s">
        <v>2437</v>
      </c>
      <c r="B422" s="822" t="s">
        <v>2343</v>
      </c>
      <c r="C422" s="822" t="s">
        <v>2351</v>
      </c>
      <c r="D422" s="822" t="s">
        <v>2352</v>
      </c>
      <c r="E422" s="822" t="s">
        <v>2348</v>
      </c>
      <c r="F422" s="831">
        <v>3</v>
      </c>
      <c r="G422" s="831">
        <v>2031.5099999999998</v>
      </c>
      <c r="H422" s="827">
        <v>1</v>
      </c>
      <c r="I422" s="831"/>
      <c r="J422" s="831"/>
      <c r="K422" s="827">
        <v>0</v>
      </c>
      <c r="L422" s="831">
        <v>3</v>
      </c>
      <c r="M422" s="832">
        <v>2031.5099999999998</v>
      </c>
    </row>
    <row r="423" spans="1:13" ht="14.45" customHeight="1" x14ac:dyDescent="0.2">
      <c r="A423" s="821" t="s">
        <v>2437</v>
      </c>
      <c r="B423" s="822" t="s">
        <v>2343</v>
      </c>
      <c r="C423" s="822" t="s">
        <v>2345</v>
      </c>
      <c r="D423" s="822" t="s">
        <v>1725</v>
      </c>
      <c r="E423" s="822" t="s">
        <v>1726</v>
      </c>
      <c r="F423" s="831"/>
      <c r="G423" s="831"/>
      <c r="H423" s="827">
        <v>0</v>
      </c>
      <c r="I423" s="831">
        <v>4</v>
      </c>
      <c r="J423" s="831">
        <v>5146.4799999999996</v>
      </c>
      <c r="K423" s="827">
        <v>1</v>
      </c>
      <c r="L423" s="831">
        <v>4</v>
      </c>
      <c r="M423" s="832">
        <v>5146.4799999999996</v>
      </c>
    </row>
    <row r="424" spans="1:13" ht="14.45" customHeight="1" x14ac:dyDescent="0.2">
      <c r="A424" s="821" t="s">
        <v>2437</v>
      </c>
      <c r="B424" s="822" t="s">
        <v>2343</v>
      </c>
      <c r="C424" s="822" t="s">
        <v>2346</v>
      </c>
      <c r="D424" s="822" t="s">
        <v>1725</v>
      </c>
      <c r="E424" s="822" t="s">
        <v>1728</v>
      </c>
      <c r="F424" s="831"/>
      <c r="G424" s="831"/>
      <c r="H424" s="827">
        <v>0</v>
      </c>
      <c r="I424" s="831">
        <v>22</v>
      </c>
      <c r="J424" s="831">
        <v>56610.84</v>
      </c>
      <c r="K424" s="827">
        <v>1</v>
      </c>
      <c r="L424" s="831">
        <v>22</v>
      </c>
      <c r="M424" s="832">
        <v>56610.84</v>
      </c>
    </row>
    <row r="425" spans="1:13" ht="14.45" customHeight="1" x14ac:dyDescent="0.2">
      <c r="A425" s="821" t="s">
        <v>2437</v>
      </c>
      <c r="B425" s="822" t="s">
        <v>2343</v>
      </c>
      <c r="C425" s="822" t="s">
        <v>2347</v>
      </c>
      <c r="D425" s="822" t="s">
        <v>1725</v>
      </c>
      <c r="E425" s="822" t="s">
        <v>2348</v>
      </c>
      <c r="F425" s="831"/>
      <c r="G425" s="831"/>
      <c r="H425" s="827">
        <v>0</v>
      </c>
      <c r="I425" s="831">
        <v>21</v>
      </c>
      <c r="J425" s="831">
        <v>14220.569999999998</v>
      </c>
      <c r="K425" s="827">
        <v>1</v>
      </c>
      <c r="L425" s="831">
        <v>21</v>
      </c>
      <c r="M425" s="832">
        <v>14220.569999999998</v>
      </c>
    </row>
    <row r="426" spans="1:13" ht="14.45" customHeight="1" x14ac:dyDescent="0.2">
      <c r="A426" s="821" t="s">
        <v>2437</v>
      </c>
      <c r="B426" s="822" t="s">
        <v>2343</v>
      </c>
      <c r="C426" s="822" t="s">
        <v>3172</v>
      </c>
      <c r="D426" s="822" t="s">
        <v>3173</v>
      </c>
      <c r="E426" s="822" t="s">
        <v>3160</v>
      </c>
      <c r="F426" s="831">
        <v>3</v>
      </c>
      <c r="G426" s="831">
        <v>3858.57</v>
      </c>
      <c r="H426" s="827">
        <v>1</v>
      </c>
      <c r="I426" s="831"/>
      <c r="J426" s="831"/>
      <c r="K426" s="827">
        <v>0</v>
      </c>
      <c r="L426" s="831">
        <v>3</v>
      </c>
      <c r="M426" s="832">
        <v>3858.57</v>
      </c>
    </row>
    <row r="427" spans="1:13" ht="14.45" customHeight="1" x14ac:dyDescent="0.2">
      <c r="A427" s="821" t="s">
        <v>2437</v>
      </c>
      <c r="B427" s="822" t="s">
        <v>2343</v>
      </c>
      <c r="C427" s="822" t="s">
        <v>3174</v>
      </c>
      <c r="D427" s="822" t="s">
        <v>3175</v>
      </c>
      <c r="E427" s="822" t="s">
        <v>1731</v>
      </c>
      <c r="F427" s="831">
        <v>7</v>
      </c>
      <c r="G427" s="831">
        <v>2370.06</v>
      </c>
      <c r="H427" s="827">
        <v>1</v>
      </c>
      <c r="I427" s="831"/>
      <c r="J427" s="831"/>
      <c r="K427" s="827">
        <v>0</v>
      </c>
      <c r="L427" s="831">
        <v>7</v>
      </c>
      <c r="M427" s="832">
        <v>2370.06</v>
      </c>
    </row>
    <row r="428" spans="1:13" ht="14.45" customHeight="1" x14ac:dyDescent="0.2">
      <c r="A428" s="821" t="s">
        <v>2437</v>
      </c>
      <c r="B428" s="822" t="s">
        <v>2219</v>
      </c>
      <c r="C428" s="822" t="s">
        <v>2223</v>
      </c>
      <c r="D428" s="822" t="s">
        <v>2221</v>
      </c>
      <c r="E428" s="822" t="s">
        <v>2224</v>
      </c>
      <c r="F428" s="831"/>
      <c r="G428" s="831"/>
      <c r="H428" s="827">
        <v>0</v>
      </c>
      <c r="I428" s="831">
        <v>2</v>
      </c>
      <c r="J428" s="831">
        <v>23.42</v>
      </c>
      <c r="K428" s="827">
        <v>1</v>
      </c>
      <c r="L428" s="831">
        <v>2</v>
      </c>
      <c r="M428" s="832">
        <v>23.42</v>
      </c>
    </row>
    <row r="429" spans="1:13" ht="14.45" customHeight="1" x14ac:dyDescent="0.2">
      <c r="A429" s="821" t="s">
        <v>2437</v>
      </c>
      <c r="B429" s="822" t="s">
        <v>2229</v>
      </c>
      <c r="C429" s="822" t="s">
        <v>2230</v>
      </c>
      <c r="D429" s="822" t="s">
        <v>1322</v>
      </c>
      <c r="E429" s="822" t="s">
        <v>2231</v>
      </c>
      <c r="F429" s="831"/>
      <c r="G429" s="831"/>
      <c r="H429" s="827"/>
      <c r="I429" s="831">
        <v>2</v>
      </c>
      <c r="J429" s="831">
        <v>0</v>
      </c>
      <c r="K429" s="827"/>
      <c r="L429" s="831">
        <v>2</v>
      </c>
      <c r="M429" s="832">
        <v>0</v>
      </c>
    </row>
    <row r="430" spans="1:13" ht="14.45" customHeight="1" x14ac:dyDescent="0.2">
      <c r="A430" s="821" t="s">
        <v>2437</v>
      </c>
      <c r="B430" s="822" t="s">
        <v>2229</v>
      </c>
      <c r="C430" s="822" t="s">
        <v>3707</v>
      </c>
      <c r="D430" s="822" t="s">
        <v>3708</v>
      </c>
      <c r="E430" s="822" t="s">
        <v>3024</v>
      </c>
      <c r="F430" s="831">
        <v>1</v>
      </c>
      <c r="G430" s="831">
        <v>0</v>
      </c>
      <c r="H430" s="827"/>
      <c r="I430" s="831"/>
      <c r="J430" s="831"/>
      <c r="K430" s="827"/>
      <c r="L430" s="831">
        <v>1</v>
      </c>
      <c r="M430" s="832">
        <v>0</v>
      </c>
    </row>
    <row r="431" spans="1:13" ht="14.45" customHeight="1" x14ac:dyDescent="0.2">
      <c r="A431" s="821" t="s">
        <v>2437</v>
      </c>
      <c r="B431" s="822" t="s">
        <v>2370</v>
      </c>
      <c r="C431" s="822" t="s">
        <v>3229</v>
      </c>
      <c r="D431" s="822" t="s">
        <v>2372</v>
      </c>
      <c r="E431" s="822" t="s">
        <v>3230</v>
      </c>
      <c r="F431" s="831"/>
      <c r="G431" s="831"/>
      <c r="H431" s="827">
        <v>0</v>
      </c>
      <c r="I431" s="831">
        <v>3</v>
      </c>
      <c r="J431" s="831">
        <v>241.59</v>
      </c>
      <c r="K431" s="827">
        <v>1</v>
      </c>
      <c r="L431" s="831">
        <v>3</v>
      </c>
      <c r="M431" s="832">
        <v>241.59</v>
      </c>
    </row>
    <row r="432" spans="1:13" ht="14.45" customHeight="1" x14ac:dyDescent="0.2">
      <c r="A432" s="821" t="s">
        <v>2437</v>
      </c>
      <c r="B432" s="822" t="s">
        <v>2370</v>
      </c>
      <c r="C432" s="822" t="s">
        <v>3231</v>
      </c>
      <c r="D432" s="822" t="s">
        <v>2372</v>
      </c>
      <c r="E432" s="822" t="s">
        <v>1780</v>
      </c>
      <c r="F432" s="831">
        <v>1</v>
      </c>
      <c r="G432" s="831">
        <v>400.17</v>
      </c>
      <c r="H432" s="827">
        <v>1</v>
      </c>
      <c r="I432" s="831"/>
      <c r="J432" s="831"/>
      <c r="K432" s="827">
        <v>0</v>
      </c>
      <c r="L432" s="831">
        <v>1</v>
      </c>
      <c r="M432" s="832">
        <v>400.17</v>
      </c>
    </row>
    <row r="433" spans="1:13" ht="14.45" customHeight="1" x14ac:dyDescent="0.2">
      <c r="A433" s="821" t="s">
        <v>2437</v>
      </c>
      <c r="B433" s="822" t="s">
        <v>2370</v>
      </c>
      <c r="C433" s="822" t="s">
        <v>3232</v>
      </c>
      <c r="D433" s="822" t="s">
        <v>2372</v>
      </c>
      <c r="E433" s="822" t="s">
        <v>3233</v>
      </c>
      <c r="F433" s="831">
        <v>2</v>
      </c>
      <c r="G433" s="831">
        <v>1066.8599999999999</v>
      </c>
      <c r="H433" s="827">
        <v>1</v>
      </c>
      <c r="I433" s="831"/>
      <c r="J433" s="831"/>
      <c r="K433" s="827">
        <v>0</v>
      </c>
      <c r="L433" s="831">
        <v>2</v>
      </c>
      <c r="M433" s="832">
        <v>1066.8599999999999</v>
      </c>
    </row>
    <row r="434" spans="1:13" ht="14.45" customHeight="1" x14ac:dyDescent="0.2">
      <c r="A434" s="821" t="s">
        <v>2437</v>
      </c>
      <c r="B434" s="822" t="s">
        <v>2370</v>
      </c>
      <c r="C434" s="822" t="s">
        <v>3341</v>
      </c>
      <c r="D434" s="822" t="s">
        <v>2372</v>
      </c>
      <c r="E434" s="822" t="s">
        <v>3230</v>
      </c>
      <c r="F434" s="831"/>
      <c r="G434" s="831"/>
      <c r="H434" s="827">
        <v>0</v>
      </c>
      <c r="I434" s="831">
        <v>1</v>
      </c>
      <c r="J434" s="831">
        <v>80.53</v>
      </c>
      <c r="K434" s="827">
        <v>1</v>
      </c>
      <c r="L434" s="831">
        <v>1</v>
      </c>
      <c r="M434" s="832">
        <v>80.53</v>
      </c>
    </row>
    <row r="435" spans="1:13" ht="14.45" customHeight="1" x14ac:dyDescent="0.2">
      <c r="A435" s="821" t="s">
        <v>2437</v>
      </c>
      <c r="B435" s="822" t="s">
        <v>2370</v>
      </c>
      <c r="C435" s="822" t="s">
        <v>2373</v>
      </c>
      <c r="D435" s="822" t="s">
        <v>2372</v>
      </c>
      <c r="E435" s="822" t="s">
        <v>1780</v>
      </c>
      <c r="F435" s="831"/>
      <c r="G435" s="831"/>
      <c r="H435" s="827">
        <v>0</v>
      </c>
      <c r="I435" s="831">
        <v>2</v>
      </c>
      <c r="J435" s="831">
        <v>800.34</v>
      </c>
      <c r="K435" s="827">
        <v>1</v>
      </c>
      <c r="L435" s="831">
        <v>2</v>
      </c>
      <c r="M435" s="832">
        <v>800.34</v>
      </c>
    </row>
    <row r="436" spans="1:13" ht="14.45" customHeight="1" x14ac:dyDescent="0.2">
      <c r="A436" s="821" t="s">
        <v>2437</v>
      </c>
      <c r="B436" s="822" t="s">
        <v>2247</v>
      </c>
      <c r="C436" s="822" t="s">
        <v>2248</v>
      </c>
      <c r="D436" s="822" t="s">
        <v>1316</v>
      </c>
      <c r="E436" s="822" t="s">
        <v>2249</v>
      </c>
      <c r="F436" s="831"/>
      <c r="G436" s="831"/>
      <c r="H436" s="827">
        <v>0</v>
      </c>
      <c r="I436" s="831">
        <v>1</v>
      </c>
      <c r="J436" s="831">
        <v>117.55</v>
      </c>
      <c r="K436" s="827">
        <v>1</v>
      </c>
      <c r="L436" s="831">
        <v>1</v>
      </c>
      <c r="M436" s="832">
        <v>117.55</v>
      </c>
    </row>
    <row r="437" spans="1:13" ht="14.45" customHeight="1" x14ac:dyDescent="0.2">
      <c r="A437" s="821" t="s">
        <v>2437</v>
      </c>
      <c r="B437" s="822" t="s">
        <v>3816</v>
      </c>
      <c r="C437" s="822" t="s">
        <v>3513</v>
      </c>
      <c r="D437" s="822" t="s">
        <v>2642</v>
      </c>
      <c r="E437" s="822" t="s">
        <v>3514</v>
      </c>
      <c r="F437" s="831">
        <v>6</v>
      </c>
      <c r="G437" s="831">
        <v>905.64</v>
      </c>
      <c r="H437" s="827">
        <v>1</v>
      </c>
      <c r="I437" s="831"/>
      <c r="J437" s="831"/>
      <c r="K437" s="827">
        <v>0</v>
      </c>
      <c r="L437" s="831">
        <v>6</v>
      </c>
      <c r="M437" s="832">
        <v>905.64</v>
      </c>
    </row>
    <row r="438" spans="1:13" ht="14.45" customHeight="1" x14ac:dyDescent="0.2">
      <c r="A438" s="821" t="s">
        <v>2438</v>
      </c>
      <c r="B438" s="822" t="s">
        <v>2229</v>
      </c>
      <c r="C438" s="822" t="s">
        <v>3031</v>
      </c>
      <c r="D438" s="822" t="s">
        <v>1322</v>
      </c>
      <c r="E438" s="822" t="s">
        <v>3024</v>
      </c>
      <c r="F438" s="831"/>
      <c r="G438" s="831"/>
      <c r="H438" s="827"/>
      <c r="I438" s="831">
        <v>1</v>
      </c>
      <c r="J438" s="831">
        <v>0</v>
      </c>
      <c r="K438" s="827"/>
      <c r="L438" s="831">
        <v>1</v>
      </c>
      <c r="M438" s="832">
        <v>0</v>
      </c>
    </row>
    <row r="439" spans="1:13" ht="14.45" customHeight="1" x14ac:dyDescent="0.2">
      <c r="A439" s="821" t="s">
        <v>2439</v>
      </c>
      <c r="B439" s="822" t="s">
        <v>2006</v>
      </c>
      <c r="C439" s="822" t="s">
        <v>2012</v>
      </c>
      <c r="D439" s="822" t="s">
        <v>2008</v>
      </c>
      <c r="E439" s="822" t="s">
        <v>2013</v>
      </c>
      <c r="F439" s="831"/>
      <c r="G439" s="831"/>
      <c r="H439" s="827">
        <v>0</v>
      </c>
      <c r="I439" s="831">
        <v>1</v>
      </c>
      <c r="J439" s="831">
        <v>102.93</v>
      </c>
      <c r="K439" s="827">
        <v>1</v>
      </c>
      <c r="L439" s="831">
        <v>1</v>
      </c>
      <c r="M439" s="832">
        <v>102.93</v>
      </c>
    </row>
    <row r="440" spans="1:13" ht="14.45" customHeight="1" x14ac:dyDescent="0.2">
      <c r="A440" s="821" t="s">
        <v>2439</v>
      </c>
      <c r="B440" s="822" t="s">
        <v>2058</v>
      </c>
      <c r="C440" s="822" t="s">
        <v>3628</v>
      </c>
      <c r="D440" s="822" t="s">
        <v>779</v>
      </c>
      <c r="E440" s="822" t="s">
        <v>3629</v>
      </c>
      <c r="F440" s="831"/>
      <c r="G440" s="831"/>
      <c r="H440" s="827">
        <v>0</v>
      </c>
      <c r="I440" s="831">
        <v>1</v>
      </c>
      <c r="J440" s="831">
        <v>17.559999999999999</v>
      </c>
      <c r="K440" s="827">
        <v>1</v>
      </c>
      <c r="L440" s="831">
        <v>1</v>
      </c>
      <c r="M440" s="832">
        <v>17.559999999999999</v>
      </c>
    </row>
    <row r="441" spans="1:13" ht="14.45" customHeight="1" x14ac:dyDescent="0.2">
      <c r="A441" s="821" t="s">
        <v>2439</v>
      </c>
      <c r="B441" s="822" t="s">
        <v>3831</v>
      </c>
      <c r="C441" s="822" t="s">
        <v>3637</v>
      </c>
      <c r="D441" s="822" t="s">
        <v>3638</v>
      </c>
      <c r="E441" s="822" t="s">
        <v>3639</v>
      </c>
      <c r="F441" s="831"/>
      <c r="G441" s="831"/>
      <c r="H441" s="827">
        <v>0</v>
      </c>
      <c r="I441" s="831">
        <v>1</v>
      </c>
      <c r="J441" s="831">
        <v>39.549999999999997</v>
      </c>
      <c r="K441" s="827">
        <v>1</v>
      </c>
      <c r="L441" s="831">
        <v>1</v>
      </c>
      <c r="M441" s="832">
        <v>39.549999999999997</v>
      </c>
    </row>
    <row r="442" spans="1:13" ht="14.45" customHeight="1" x14ac:dyDescent="0.2">
      <c r="A442" s="821" t="s">
        <v>2439</v>
      </c>
      <c r="B442" s="822" t="s">
        <v>2308</v>
      </c>
      <c r="C442" s="822" t="s">
        <v>2309</v>
      </c>
      <c r="D442" s="822" t="s">
        <v>2310</v>
      </c>
      <c r="E442" s="822" t="s">
        <v>2311</v>
      </c>
      <c r="F442" s="831"/>
      <c r="G442" s="831"/>
      <c r="H442" s="827">
        <v>0</v>
      </c>
      <c r="I442" s="831">
        <v>8</v>
      </c>
      <c r="J442" s="831">
        <v>563.84</v>
      </c>
      <c r="K442" s="827">
        <v>1</v>
      </c>
      <c r="L442" s="831">
        <v>8</v>
      </c>
      <c r="M442" s="832">
        <v>563.84</v>
      </c>
    </row>
    <row r="443" spans="1:13" ht="14.45" customHeight="1" x14ac:dyDescent="0.2">
      <c r="A443" s="821" t="s">
        <v>2439</v>
      </c>
      <c r="B443" s="822" t="s">
        <v>2308</v>
      </c>
      <c r="C443" s="822" t="s">
        <v>2605</v>
      </c>
      <c r="D443" s="822" t="s">
        <v>2310</v>
      </c>
      <c r="E443" s="822" t="s">
        <v>2606</v>
      </c>
      <c r="F443" s="831"/>
      <c r="G443" s="831"/>
      <c r="H443" s="827">
        <v>0</v>
      </c>
      <c r="I443" s="831">
        <v>6</v>
      </c>
      <c r="J443" s="831">
        <v>845.76</v>
      </c>
      <c r="K443" s="827">
        <v>1</v>
      </c>
      <c r="L443" s="831">
        <v>6</v>
      </c>
      <c r="M443" s="832">
        <v>845.76</v>
      </c>
    </row>
    <row r="444" spans="1:13" ht="14.45" customHeight="1" x14ac:dyDescent="0.2">
      <c r="A444" s="821" t="s">
        <v>2439</v>
      </c>
      <c r="B444" s="822" t="s">
        <v>3811</v>
      </c>
      <c r="C444" s="822" t="s">
        <v>3138</v>
      </c>
      <c r="D444" s="822" t="s">
        <v>3139</v>
      </c>
      <c r="E444" s="822" t="s">
        <v>3140</v>
      </c>
      <c r="F444" s="831">
        <v>5</v>
      </c>
      <c r="G444" s="831">
        <v>10194.65</v>
      </c>
      <c r="H444" s="827">
        <v>1</v>
      </c>
      <c r="I444" s="831"/>
      <c r="J444" s="831"/>
      <c r="K444" s="827">
        <v>0</v>
      </c>
      <c r="L444" s="831">
        <v>5</v>
      </c>
      <c r="M444" s="832">
        <v>10194.65</v>
      </c>
    </row>
    <row r="445" spans="1:13" ht="14.45" customHeight="1" x14ac:dyDescent="0.2">
      <c r="A445" s="821" t="s">
        <v>2439</v>
      </c>
      <c r="B445" s="822" t="s">
        <v>3811</v>
      </c>
      <c r="C445" s="822" t="s">
        <v>3141</v>
      </c>
      <c r="D445" s="822" t="s">
        <v>3139</v>
      </c>
      <c r="E445" s="822" t="s">
        <v>3142</v>
      </c>
      <c r="F445" s="831">
        <v>11</v>
      </c>
      <c r="G445" s="831">
        <v>6079.04</v>
      </c>
      <c r="H445" s="827">
        <v>1</v>
      </c>
      <c r="I445" s="831"/>
      <c r="J445" s="831"/>
      <c r="K445" s="827">
        <v>0</v>
      </c>
      <c r="L445" s="831">
        <v>11</v>
      </c>
      <c r="M445" s="832">
        <v>6079.04</v>
      </c>
    </row>
    <row r="446" spans="1:13" ht="14.45" customHeight="1" x14ac:dyDescent="0.2">
      <c r="A446" s="821" t="s">
        <v>2439</v>
      </c>
      <c r="B446" s="822" t="s">
        <v>3811</v>
      </c>
      <c r="C446" s="822" t="s">
        <v>3456</v>
      </c>
      <c r="D446" s="822" t="s">
        <v>3455</v>
      </c>
      <c r="E446" s="822" t="s">
        <v>3142</v>
      </c>
      <c r="F446" s="831">
        <v>3</v>
      </c>
      <c r="G446" s="831">
        <v>1657.92</v>
      </c>
      <c r="H446" s="827">
        <v>1</v>
      </c>
      <c r="I446" s="831"/>
      <c r="J446" s="831"/>
      <c r="K446" s="827">
        <v>0</v>
      </c>
      <c r="L446" s="831">
        <v>3</v>
      </c>
      <c r="M446" s="832">
        <v>1657.92</v>
      </c>
    </row>
    <row r="447" spans="1:13" ht="14.45" customHeight="1" x14ac:dyDescent="0.2">
      <c r="A447" s="821" t="s">
        <v>2439</v>
      </c>
      <c r="B447" s="822" t="s">
        <v>3811</v>
      </c>
      <c r="C447" s="822" t="s">
        <v>3147</v>
      </c>
      <c r="D447" s="822" t="s">
        <v>3148</v>
      </c>
      <c r="E447" s="822" t="s">
        <v>3140</v>
      </c>
      <c r="F447" s="831"/>
      <c r="G447" s="831"/>
      <c r="H447" s="827">
        <v>0</v>
      </c>
      <c r="I447" s="831">
        <v>26</v>
      </c>
      <c r="J447" s="831">
        <v>53012.18</v>
      </c>
      <c r="K447" s="827">
        <v>1</v>
      </c>
      <c r="L447" s="831">
        <v>26</v>
      </c>
      <c r="M447" s="832">
        <v>53012.18</v>
      </c>
    </row>
    <row r="448" spans="1:13" ht="14.45" customHeight="1" x14ac:dyDescent="0.2">
      <c r="A448" s="821" t="s">
        <v>2439</v>
      </c>
      <c r="B448" s="822" t="s">
        <v>3811</v>
      </c>
      <c r="C448" s="822" t="s">
        <v>3149</v>
      </c>
      <c r="D448" s="822" t="s">
        <v>3148</v>
      </c>
      <c r="E448" s="822" t="s">
        <v>3144</v>
      </c>
      <c r="F448" s="831"/>
      <c r="G448" s="831"/>
      <c r="H448" s="827">
        <v>0</v>
      </c>
      <c r="I448" s="831">
        <v>12</v>
      </c>
      <c r="J448" s="831">
        <v>4269.4800000000005</v>
      </c>
      <c r="K448" s="827">
        <v>1</v>
      </c>
      <c r="L448" s="831">
        <v>12</v>
      </c>
      <c r="M448" s="832">
        <v>4269.4800000000005</v>
      </c>
    </row>
    <row r="449" spans="1:13" ht="14.45" customHeight="1" x14ac:dyDescent="0.2">
      <c r="A449" s="821" t="s">
        <v>2439</v>
      </c>
      <c r="B449" s="822" t="s">
        <v>3811</v>
      </c>
      <c r="C449" s="822" t="s">
        <v>3150</v>
      </c>
      <c r="D449" s="822" t="s">
        <v>3148</v>
      </c>
      <c r="E449" s="822" t="s">
        <v>3142</v>
      </c>
      <c r="F449" s="831"/>
      <c r="G449" s="831"/>
      <c r="H449" s="827">
        <v>0</v>
      </c>
      <c r="I449" s="831">
        <v>34</v>
      </c>
      <c r="J449" s="831">
        <v>18789.759999999998</v>
      </c>
      <c r="K449" s="827">
        <v>1</v>
      </c>
      <c r="L449" s="831">
        <v>34</v>
      </c>
      <c r="M449" s="832">
        <v>18789.759999999998</v>
      </c>
    </row>
    <row r="450" spans="1:13" ht="14.45" customHeight="1" x14ac:dyDescent="0.2">
      <c r="A450" s="821" t="s">
        <v>2439</v>
      </c>
      <c r="B450" s="822" t="s">
        <v>3811</v>
      </c>
      <c r="C450" s="822" t="s">
        <v>3151</v>
      </c>
      <c r="D450" s="822" t="s">
        <v>3148</v>
      </c>
      <c r="E450" s="822" t="s">
        <v>3146</v>
      </c>
      <c r="F450" s="831"/>
      <c r="G450" s="831"/>
      <c r="H450" s="827">
        <v>0</v>
      </c>
      <c r="I450" s="831">
        <v>31</v>
      </c>
      <c r="J450" s="831">
        <v>31603.26</v>
      </c>
      <c r="K450" s="827">
        <v>1</v>
      </c>
      <c r="L450" s="831">
        <v>31</v>
      </c>
      <c r="M450" s="832">
        <v>31603.26</v>
      </c>
    </row>
    <row r="451" spans="1:13" ht="14.45" customHeight="1" x14ac:dyDescent="0.2">
      <c r="A451" s="821" t="s">
        <v>2439</v>
      </c>
      <c r="B451" s="822" t="s">
        <v>2318</v>
      </c>
      <c r="C451" s="822" t="s">
        <v>3344</v>
      </c>
      <c r="D451" s="822" t="s">
        <v>2325</v>
      </c>
      <c r="E451" s="822" t="s">
        <v>3345</v>
      </c>
      <c r="F451" s="831"/>
      <c r="G451" s="831"/>
      <c r="H451" s="827">
        <v>0</v>
      </c>
      <c r="I451" s="831">
        <v>12</v>
      </c>
      <c r="J451" s="831">
        <v>2792.16</v>
      </c>
      <c r="K451" s="827">
        <v>1</v>
      </c>
      <c r="L451" s="831">
        <v>12</v>
      </c>
      <c r="M451" s="832">
        <v>2792.16</v>
      </c>
    </row>
    <row r="452" spans="1:13" ht="14.45" customHeight="1" x14ac:dyDescent="0.2">
      <c r="A452" s="821" t="s">
        <v>2439</v>
      </c>
      <c r="B452" s="822" t="s">
        <v>2318</v>
      </c>
      <c r="C452" s="822" t="s">
        <v>3069</v>
      </c>
      <c r="D452" s="822" t="s">
        <v>3067</v>
      </c>
      <c r="E452" s="822" t="s">
        <v>3070</v>
      </c>
      <c r="F452" s="831"/>
      <c r="G452" s="831"/>
      <c r="H452" s="827">
        <v>0</v>
      </c>
      <c r="I452" s="831">
        <v>24</v>
      </c>
      <c r="J452" s="831">
        <v>42706.2</v>
      </c>
      <c r="K452" s="827">
        <v>1</v>
      </c>
      <c r="L452" s="831">
        <v>24</v>
      </c>
      <c r="M452" s="832">
        <v>42706.2</v>
      </c>
    </row>
    <row r="453" spans="1:13" ht="14.45" customHeight="1" x14ac:dyDescent="0.2">
      <c r="A453" s="821" t="s">
        <v>2439</v>
      </c>
      <c r="B453" s="822" t="s">
        <v>2318</v>
      </c>
      <c r="C453" s="822" t="s">
        <v>3346</v>
      </c>
      <c r="D453" s="822" t="s">
        <v>3072</v>
      </c>
      <c r="E453" s="822" t="s">
        <v>3347</v>
      </c>
      <c r="F453" s="831"/>
      <c r="G453" s="831"/>
      <c r="H453" s="827">
        <v>0</v>
      </c>
      <c r="I453" s="831">
        <v>5</v>
      </c>
      <c r="J453" s="831">
        <v>26610.400000000001</v>
      </c>
      <c r="K453" s="827">
        <v>1</v>
      </c>
      <c r="L453" s="831">
        <v>5</v>
      </c>
      <c r="M453" s="832">
        <v>26610.400000000001</v>
      </c>
    </row>
    <row r="454" spans="1:13" ht="14.45" customHeight="1" x14ac:dyDescent="0.2">
      <c r="A454" s="821" t="s">
        <v>2439</v>
      </c>
      <c r="B454" s="822" t="s">
        <v>2318</v>
      </c>
      <c r="C454" s="822" t="s">
        <v>3071</v>
      </c>
      <c r="D454" s="822" t="s">
        <v>3072</v>
      </c>
      <c r="E454" s="822" t="s">
        <v>3073</v>
      </c>
      <c r="F454" s="831"/>
      <c r="G454" s="831"/>
      <c r="H454" s="827">
        <v>0</v>
      </c>
      <c r="I454" s="831">
        <v>1</v>
      </c>
      <c r="J454" s="831">
        <v>5322.08</v>
      </c>
      <c r="K454" s="827">
        <v>1</v>
      </c>
      <c r="L454" s="831">
        <v>1</v>
      </c>
      <c r="M454" s="832">
        <v>5322.08</v>
      </c>
    </row>
    <row r="455" spans="1:13" ht="14.45" customHeight="1" x14ac:dyDescent="0.2">
      <c r="A455" s="821" t="s">
        <v>2439</v>
      </c>
      <c r="B455" s="822" t="s">
        <v>2318</v>
      </c>
      <c r="C455" s="822" t="s">
        <v>3348</v>
      </c>
      <c r="D455" s="822" t="s">
        <v>2325</v>
      </c>
      <c r="E455" s="822" t="s">
        <v>3349</v>
      </c>
      <c r="F455" s="831"/>
      <c r="G455" s="831"/>
      <c r="H455" s="827">
        <v>0</v>
      </c>
      <c r="I455" s="831">
        <v>4</v>
      </c>
      <c r="J455" s="831">
        <v>7755.88</v>
      </c>
      <c r="K455" s="827">
        <v>1</v>
      </c>
      <c r="L455" s="831">
        <v>4</v>
      </c>
      <c r="M455" s="832">
        <v>7755.88</v>
      </c>
    </row>
    <row r="456" spans="1:13" ht="14.45" customHeight="1" x14ac:dyDescent="0.2">
      <c r="A456" s="821" t="s">
        <v>2439</v>
      </c>
      <c r="B456" s="822" t="s">
        <v>2318</v>
      </c>
      <c r="C456" s="822" t="s">
        <v>3074</v>
      </c>
      <c r="D456" s="822" t="s">
        <v>2325</v>
      </c>
      <c r="E456" s="822" t="s">
        <v>3075</v>
      </c>
      <c r="F456" s="831"/>
      <c r="G456" s="831"/>
      <c r="H456" s="827">
        <v>0</v>
      </c>
      <c r="I456" s="831">
        <v>12</v>
      </c>
      <c r="J456" s="831">
        <v>11707.08</v>
      </c>
      <c r="K456" s="827">
        <v>1</v>
      </c>
      <c r="L456" s="831">
        <v>12</v>
      </c>
      <c r="M456" s="832">
        <v>11707.08</v>
      </c>
    </row>
    <row r="457" spans="1:13" ht="14.45" customHeight="1" x14ac:dyDescent="0.2">
      <c r="A457" s="821" t="s">
        <v>2439</v>
      </c>
      <c r="B457" s="822" t="s">
        <v>2318</v>
      </c>
      <c r="C457" s="822" t="s">
        <v>2324</v>
      </c>
      <c r="D457" s="822" t="s">
        <v>2325</v>
      </c>
      <c r="E457" s="822" t="s">
        <v>2326</v>
      </c>
      <c r="F457" s="831"/>
      <c r="G457" s="831"/>
      <c r="H457" s="827">
        <v>0</v>
      </c>
      <c r="I457" s="831">
        <v>35</v>
      </c>
      <c r="J457" s="831">
        <v>16966.25</v>
      </c>
      <c r="K457" s="827">
        <v>1</v>
      </c>
      <c r="L457" s="831">
        <v>35</v>
      </c>
      <c r="M457" s="832">
        <v>16966.25</v>
      </c>
    </row>
    <row r="458" spans="1:13" ht="14.45" customHeight="1" x14ac:dyDescent="0.2">
      <c r="A458" s="821" t="s">
        <v>2439</v>
      </c>
      <c r="B458" s="822" t="s">
        <v>2318</v>
      </c>
      <c r="C458" s="822" t="s">
        <v>2327</v>
      </c>
      <c r="D458" s="822" t="s">
        <v>2325</v>
      </c>
      <c r="E458" s="822" t="s">
        <v>2328</v>
      </c>
      <c r="F458" s="831"/>
      <c r="G458" s="831"/>
      <c r="H458" s="827">
        <v>0</v>
      </c>
      <c r="I458" s="831">
        <v>4</v>
      </c>
      <c r="J458" s="831">
        <v>3877.92</v>
      </c>
      <c r="K458" s="827">
        <v>1</v>
      </c>
      <c r="L458" s="831">
        <v>4</v>
      </c>
      <c r="M458" s="832">
        <v>3877.92</v>
      </c>
    </row>
    <row r="459" spans="1:13" ht="14.45" customHeight="1" x14ac:dyDescent="0.2">
      <c r="A459" s="821" t="s">
        <v>2439</v>
      </c>
      <c r="B459" s="822" t="s">
        <v>2318</v>
      </c>
      <c r="C459" s="822" t="s">
        <v>3350</v>
      </c>
      <c r="D459" s="822" t="s">
        <v>3351</v>
      </c>
      <c r="E459" s="822" t="s">
        <v>3352</v>
      </c>
      <c r="F459" s="831">
        <v>23</v>
      </c>
      <c r="G459" s="831">
        <v>44596.31</v>
      </c>
      <c r="H459" s="827">
        <v>1</v>
      </c>
      <c r="I459" s="831"/>
      <c r="J459" s="831"/>
      <c r="K459" s="827">
        <v>0</v>
      </c>
      <c r="L459" s="831">
        <v>23</v>
      </c>
      <c r="M459" s="832">
        <v>44596.31</v>
      </c>
    </row>
    <row r="460" spans="1:13" ht="14.45" customHeight="1" x14ac:dyDescent="0.2">
      <c r="A460" s="821" t="s">
        <v>2439</v>
      </c>
      <c r="B460" s="822" t="s">
        <v>2318</v>
      </c>
      <c r="C460" s="822" t="s">
        <v>3415</v>
      </c>
      <c r="D460" s="822" t="s">
        <v>3351</v>
      </c>
      <c r="E460" s="822" t="s">
        <v>3416</v>
      </c>
      <c r="F460" s="831">
        <v>6</v>
      </c>
      <c r="G460" s="831">
        <v>2908.5</v>
      </c>
      <c r="H460" s="827">
        <v>1</v>
      </c>
      <c r="I460" s="831"/>
      <c r="J460" s="831"/>
      <c r="K460" s="827">
        <v>0</v>
      </c>
      <c r="L460" s="831">
        <v>6</v>
      </c>
      <c r="M460" s="832">
        <v>2908.5</v>
      </c>
    </row>
    <row r="461" spans="1:13" ht="14.45" customHeight="1" x14ac:dyDescent="0.2">
      <c r="A461" s="821" t="s">
        <v>2439</v>
      </c>
      <c r="B461" s="822" t="s">
        <v>2318</v>
      </c>
      <c r="C461" s="822" t="s">
        <v>3076</v>
      </c>
      <c r="D461" s="822" t="s">
        <v>3067</v>
      </c>
      <c r="E461" s="822" t="s">
        <v>2321</v>
      </c>
      <c r="F461" s="831"/>
      <c r="G461" s="831"/>
      <c r="H461" s="827">
        <v>0</v>
      </c>
      <c r="I461" s="831">
        <v>14</v>
      </c>
      <c r="J461" s="831">
        <v>5829.2</v>
      </c>
      <c r="K461" s="827">
        <v>1</v>
      </c>
      <c r="L461" s="831">
        <v>14</v>
      </c>
      <c r="M461" s="832">
        <v>5829.2</v>
      </c>
    </row>
    <row r="462" spans="1:13" ht="14.45" customHeight="1" x14ac:dyDescent="0.2">
      <c r="A462" s="821" t="s">
        <v>2439</v>
      </c>
      <c r="B462" s="822" t="s">
        <v>2318</v>
      </c>
      <c r="C462" s="822" t="s">
        <v>3417</v>
      </c>
      <c r="D462" s="822" t="s">
        <v>3351</v>
      </c>
      <c r="E462" s="822" t="s">
        <v>3418</v>
      </c>
      <c r="F462" s="831">
        <v>6</v>
      </c>
      <c r="G462" s="831">
        <v>5816.88</v>
      </c>
      <c r="H462" s="827">
        <v>1</v>
      </c>
      <c r="I462" s="831"/>
      <c r="J462" s="831"/>
      <c r="K462" s="827">
        <v>0</v>
      </c>
      <c r="L462" s="831">
        <v>6</v>
      </c>
      <c r="M462" s="832">
        <v>5816.88</v>
      </c>
    </row>
    <row r="463" spans="1:13" ht="14.45" customHeight="1" x14ac:dyDescent="0.2">
      <c r="A463" s="821" t="s">
        <v>2439</v>
      </c>
      <c r="B463" s="822" t="s">
        <v>2318</v>
      </c>
      <c r="C463" s="822" t="s">
        <v>2319</v>
      </c>
      <c r="D463" s="822" t="s">
        <v>2320</v>
      </c>
      <c r="E463" s="822" t="s">
        <v>2321</v>
      </c>
      <c r="F463" s="831"/>
      <c r="G463" s="831"/>
      <c r="H463" s="827">
        <v>0</v>
      </c>
      <c r="I463" s="831">
        <v>6</v>
      </c>
      <c r="J463" s="831">
        <v>2908.5</v>
      </c>
      <c r="K463" s="827">
        <v>1</v>
      </c>
      <c r="L463" s="831">
        <v>6</v>
      </c>
      <c r="M463" s="832">
        <v>2908.5</v>
      </c>
    </row>
    <row r="464" spans="1:13" ht="14.45" customHeight="1" x14ac:dyDescent="0.2">
      <c r="A464" s="821" t="s">
        <v>2439</v>
      </c>
      <c r="B464" s="822" t="s">
        <v>2318</v>
      </c>
      <c r="C464" s="822" t="s">
        <v>2322</v>
      </c>
      <c r="D464" s="822" t="s">
        <v>2320</v>
      </c>
      <c r="E464" s="822" t="s">
        <v>2323</v>
      </c>
      <c r="F464" s="831"/>
      <c r="G464" s="831"/>
      <c r="H464" s="827">
        <v>0</v>
      </c>
      <c r="I464" s="831">
        <v>9</v>
      </c>
      <c r="J464" s="831">
        <v>8725.32</v>
      </c>
      <c r="K464" s="827">
        <v>1</v>
      </c>
      <c r="L464" s="831">
        <v>9</v>
      </c>
      <c r="M464" s="832">
        <v>8725.32</v>
      </c>
    </row>
    <row r="465" spans="1:13" ht="14.45" customHeight="1" x14ac:dyDescent="0.2">
      <c r="A465" s="821" t="s">
        <v>2439</v>
      </c>
      <c r="B465" s="822" t="s">
        <v>2318</v>
      </c>
      <c r="C465" s="822" t="s">
        <v>3353</v>
      </c>
      <c r="D465" s="822" t="s">
        <v>2320</v>
      </c>
      <c r="E465" s="822" t="s">
        <v>3070</v>
      </c>
      <c r="F465" s="831"/>
      <c r="G465" s="831"/>
      <c r="H465" s="827">
        <v>0</v>
      </c>
      <c r="I465" s="831">
        <v>6</v>
      </c>
      <c r="J465" s="831">
        <v>11633.82</v>
      </c>
      <c r="K465" s="827">
        <v>1</v>
      </c>
      <c r="L465" s="831">
        <v>6</v>
      </c>
      <c r="M465" s="832">
        <v>11633.82</v>
      </c>
    </row>
    <row r="466" spans="1:13" ht="14.45" customHeight="1" x14ac:dyDescent="0.2">
      <c r="A466" s="821" t="s">
        <v>2439</v>
      </c>
      <c r="B466" s="822" t="s">
        <v>2318</v>
      </c>
      <c r="C466" s="822" t="s">
        <v>3077</v>
      </c>
      <c r="D466" s="822" t="s">
        <v>2320</v>
      </c>
      <c r="E466" s="822" t="s">
        <v>3078</v>
      </c>
      <c r="F466" s="831"/>
      <c r="G466" s="831"/>
      <c r="H466" s="827">
        <v>0</v>
      </c>
      <c r="I466" s="831">
        <v>8</v>
      </c>
      <c r="J466" s="831">
        <v>1938.96</v>
      </c>
      <c r="K466" s="827">
        <v>1</v>
      </c>
      <c r="L466" s="831">
        <v>8</v>
      </c>
      <c r="M466" s="832">
        <v>1938.96</v>
      </c>
    </row>
    <row r="467" spans="1:13" ht="14.45" customHeight="1" x14ac:dyDescent="0.2">
      <c r="A467" s="821" t="s">
        <v>2439</v>
      </c>
      <c r="B467" s="822" t="s">
        <v>2318</v>
      </c>
      <c r="C467" s="822" t="s">
        <v>3419</v>
      </c>
      <c r="D467" s="822" t="s">
        <v>2320</v>
      </c>
      <c r="E467" s="822" t="s">
        <v>3068</v>
      </c>
      <c r="F467" s="831"/>
      <c r="G467" s="831"/>
      <c r="H467" s="827">
        <v>0</v>
      </c>
      <c r="I467" s="831">
        <v>6</v>
      </c>
      <c r="J467" s="831">
        <v>8725.380000000001</v>
      </c>
      <c r="K467" s="827">
        <v>1</v>
      </c>
      <c r="L467" s="831">
        <v>6</v>
      </c>
      <c r="M467" s="832">
        <v>8725.380000000001</v>
      </c>
    </row>
    <row r="468" spans="1:13" ht="14.45" customHeight="1" x14ac:dyDescent="0.2">
      <c r="A468" s="821" t="s">
        <v>2439</v>
      </c>
      <c r="B468" s="822" t="s">
        <v>2329</v>
      </c>
      <c r="C468" s="822" t="s">
        <v>2330</v>
      </c>
      <c r="D468" s="822" t="s">
        <v>2331</v>
      </c>
      <c r="E468" s="822" t="s">
        <v>2332</v>
      </c>
      <c r="F468" s="831"/>
      <c r="G468" s="831"/>
      <c r="H468" s="827">
        <v>0</v>
      </c>
      <c r="I468" s="831">
        <v>50</v>
      </c>
      <c r="J468" s="831">
        <v>35716.559999999998</v>
      </c>
      <c r="K468" s="827">
        <v>1</v>
      </c>
      <c r="L468" s="831">
        <v>50</v>
      </c>
      <c r="M468" s="832">
        <v>35716.559999999998</v>
      </c>
    </row>
    <row r="469" spans="1:13" ht="14.45" customHeight="1" x14ac:dyDescent="0.2">
      <c r="A469" s="821" t="s">
        <v>2439</v>
      </c>
      <c r="B469" s="822" t="s">
        <v>2329</v>
      </c>
      <c r="C469" s="822" t="s">
        <v>2333</v>
      </c>
      <c r="D469" s="822" t="s">
        <v>2331</v>
      </c>
      <c r="E469" s="822" t="s">
        <v>2334</v>
      </c>
      <c r="F469" s="831"/>
      <c r="G469" s="831"/>
      <c r="H469" s="827">
        <v>0</v>
      </c>
      <c r="I469" s="831">
        <v>30</v>
      </c>
      <c r="J469" s="831">
        <v>33931.799999999996</v>
      </c>
      <c r="K469" s="827">
        <v>1</v>
      </c>
      <c r="L469" s="831">
        <v>30</v>
      </c>
      <c r="M469" s="832">
        <v>33931.799999999996</v>
      </c>
    </row>
    <row r="470" spans="1:13" ht="14.45" customHeight="1" x14ac:dyDescent="0.2">
      <c r="A470" s="821" t="s">
        <v>2439</v>
      </c>
      <c r="B470" s="822" t="s">
        <v>2329</v>
      </c>
      <c r="C470" s="822" t="s">
        <v>3050</v>
      </c>
      <c r="D470" s="822" t="s">
        <v>2331</v>
      </c>
      <c r="E470" s="822" t="s">
        <v>3051</v>
      </c>
      <c r="F470" s="831"/>
      <c r="G470" s="831"/>
      <c r="H470" s="827">
        <v>0</v>
      </c>
      <c r="I470" s="831">
        <v>31</v>
      </c>
      <c r="J470" s="831">
        <v>45757.78</v>
      </c>
      <c r="K470" s="827">
        <v>1</v>
      </c>
      <c r="L470" s="831">
        <v>31</v>
      </c>
      <c r="M470" s="832">
        <v>45757.78</v>
      </c>
    </row>
    <row r="471" spans="1:13" ht="14.45" customHeight="1" x14ac:dyDescent="0.2">
      <c r="A471" s="821" t="s">
        <v>2439</v>
      </c>
      <c r="B471" s="822" t="s">
        <v>2329</v>
      </c>
      <c r="C471" s="822" t="s">
        <v>3271</v>
      </c>
      <c r="D471" s="822" t="s">
        <v>3053</v>
      </c>
      <c r="E471" s="822" t="s">
        <v>2332</v>
      </c>
      <c r="F471" s="831">
        <v>13</v>
      </c>
      <c r="G471" s="831">
        <v>9802.52</v>
      </c>
      <c r="H471" s="827">
        <v>1</v>
      </c>
      <c r="I471" s="831"/>
      <c r="J471" s="831"/>
      <c r="K471" s="827">
        <v>0</v>
      </c>
      <c r="L471" s="831">
        <v>13</v>
      </c>
      <c r="M471" s="832">
        <v>9802.52</v>
      </c>
    </row>
    <row r="472" spans="1:13" ht="14.45" customHeight="1" x14ac:dyDescent="0.2">
      <c r="A472" s="821" t="s">
        <v>2439</v>
      </c>
      <c r="B472" s="822" t="s">
        <v>1994</v>
      </c>
      <c r="C472" s="822" t="s">
        <v>2189</v>
      </c>
      <c r="D472" s="822" t="s">
        <v>700</v>
      </c>
      <c r="E472" s="822" t="s">
        <v>1133</v>
      </c>
      <c r="F472" s="831"/>
      <c r="G472" s="831"/>
      <c r="H472" s="827"/>
      <c r="I472" s="831">
        <v>48</v>
      </c>
      <c r="J472" s="831">
        <v>0</v>
      </c>
      <c r="K472" s="827"/>
      <c r="L472" s="831">
        <v>48</v>
      </c>
      <c r="M472" s="832">
        <v>0</v>
      </c>
    </row>
    <row r="473" spans="1:13" ht="14.45" customHeight="1" x14ac:dyDescent="0.2">
      <c r="A473" s="821" t="s">
        <v>2439</v>
      </c>
      <c r="B473" s="822" t="s">
        <v>2205</v>
      </c>
      <c r="C473" s="822" t="s">
        <v>3273</v>
      </c>
      <c r="D473" s="822" t="s">
        <v>3274</v>
      </c>
      <c r="E473" s="822" t="s">
        <v>2210</v>
      </c>
      <c r="F473" s="831">
        <v>6</v>
      </c>
      <c r="G473" s="831">
        <v>2036.8200000000002</v>
      </c>
      <c r="H473" s="827">
        <v>1</v>
      </c>
      <c r="I473" s="831"/>
      <c r="J473" s="831"/>
      <c r="K473" s="827">
        <v>0</v>
      </c>
      <c r="L473" s="831">
        <v>6</v>
      </c>
      <c r="M473" s="832">
        <v>2036.8200000000002</v>
      </c>
    </row>
    <row r="474" spans="1:13" ht="14.45" customHeight="1" x14ac:dyDescent="0.2">
      <c r="A474" s="821" t="s">
        <v>2439</v>
      </c>
      <c r="B474" s="822" t="s">
        <v>2205</v>
      </c>
      <c r="C474" s="822" t="s">
        <v>3079</v>
      </c>
      <c r="D474" s="822" t="s">
        <v>2207</v>
      </c>
      <c r="E474" s="822" t="s">
        <v>3080</v>
      </c>
      <c r="F474" s="831"/>
      <c r="G474" s="831"/>
      <c r="H474" s="827">
        <v>0</v>
      </c>
      <c r="I474" s="831">
        <v>5</v>
      </c>
      <c r="J474" s="831">
        <v>1697.3500000000001</v>
      </c>
      <c r="K474" s="827">
        <v>1</v>
      </c>
      <c r="L474" s="831">
        <v>5</v>
      </c>
      <c r="M474" s="832">
        <v>1697.3500000000001</v>
      </c>
    </row>
    <row r="475" spans="1:13" ht="14.45" customHeight="1" x14ac:dyDescent="0.2">
      <c r="A475" s="821" t="s">
        <v>2439</v>
      </c>
      <c r="B475" s="822" t="s">
        <v>2205</v>
      </c>
      <c r="C475" s="822" t="s">
        <v>2339</v>
      </c>
      <c r="D475" s="822" t="s">
        <v>2207</v>
      </c>
      <c r="E475" s="822" t="s">
        <v>2340</v>
      </c>
      <c r="F475" s="831"/>
      <c r="G475" s="831"/>
      <c r="H475" s="827">
        <v>0</v>
      </c>
      <c r="I475" s="831">
        <v>24</v>
      </c>
      <c r="J475" s="831">
        <v>2715.84</v>
      </c>
      <c r="K475" s="827">
        <v>1</v>
      </c>
      <c r="L475" s="831">
        <v>24</v>
      </c>
      <c r="M475" s="832">
        <v>2715.84</v>
      </c>
    </row>
    <row r="476" spans="1:13" ht="14.45" customHeight="1" x14ac:dyDescent="0.2">
      <c r="A476" s="821" t="s">
        <v>2439</v>
      </c>
      <c r="B476" s="822" t="s">
        <v>2205</v>
      </c>
      <c r="C476" s="822" t="s">
        <v>2206</v>
      </c>
      <c r="D476" s="822" t="s">
        <v>2207</v>
      </c>
      <c r="E476" s="822" t="s">
        <v>2208</v>
      </c>
      <c r="F476" s="831"/>
      <c r="G476" s="831"/>
      <c r="H476" s="827">
        <v>0</v>
      </c>
      <c r="I476" s="831">
        <v>1</v>
      </c>
      <c r="J476" s="831">
        <v>169.73</v>
      </c>
      <c r="K476" s="827">
        <v>1</v>
      </c>
      <c r="L476" s="831">
        <v>1</v>
      </c>
      <c r="M476" s="832">
        <v>169.73</v>
      </c>
    </row>
    <row r="477" spans="1:13" ht="14.45" customHeight="1" x14ac:dyDescent="0.2">
      <c r="A477" s="821" t="s">
        <v>2439</v>
      </c>
      <c r="B477" s="822" t="s">
        <v>2205</v>
      </c>
      <c r="C477" s="822" t="s">
        <v>2209</v>
      </c>
      <c r="D477" s="822" t="s">
        <v>2207</v>
      </c>
      <c r="E477" s="822" t="s">
        <v>2210</v>
      </c>
      <c r="F477" s="831"/>
      <c r="G477" s="831"/>
      <c r="H477" s="827">
        <v>0</v>
      </c>
      <c r="I477" s="831">
        <v>138</v>
      </c>
      <c r="J477" s="831">
        <v>46846.86</v>
      </c>
      <c r="K477" s="827">
        <v>1</v>
      </c>
      <c r="L477" s="831">
        <v>138</v>
      </c>
      <c r="M477" s="832">
        <v>46846.86</v>
      </c>
    </row>
    <row r="478" spans="1:13" ht="14.45" customHeight="1" x14ac:dyDescent="0.2">
      <c r="A478" s="821" t="s">
        <v>2439</v>
      </c>
      <c r="B478" s="822" t="s">
        <v>2205</v>
      </c>
      <c r="C478" s="822" t="s">
        <v>3081</v>
      </c>
      <c r="D478" s="822" t="s">
        <v>2207</v>
      </c>
      <c r="E478" s="822" t="s">
        <v>3082</v>
      </c>
      <c r="F478" s="831"/>
      <c r="G478" s="831"/>
      <c r="H478" s="827">
        <v>0</v>
      </c>
      <c r="I478" s="831">
        <v>3</v>
      </c>
      <c r="J478" s="831">
        <v>678.93000000000006</v>
      </c>
      <c r="K478" s="827">
        <v>1</v>
      </c>
      <c r="L478" s="831">
        <v>3</v>
      </c>
      <c r="M478" s="832">
        <v>678.93000000000006</v>
      </c>
    </row>
    <row r="479" spans="1:13" ht="14.45" customHeight="1" x14ac:dyDescent="0.2">
      <c r="A479" s="821" t="s">
        <v>2439</v>
      </c>
      <c r="B479" s="822" t="s">
        <v>2205</v>
      </c>
      <c r="C479" s="822" t="s">
        <v>3083</v>
      </c>
      <c r="D479" s="822" t="s">
        <v>3084</v>
      </c>
      <c r="E479" s="822" t="s">
        <v>3085</v>
      </c>
      <c r="F479" s="831"/>
      <c r="G479" s="831"/>
      <c r="H479" s="827">
        <v>0</v>
      </c>
      <c r="I479" s="831">
        <v>7</v>
      </c>
      <c r="J479" s="831">
        <v>5345.41</v>
      </c>
      <c r="K479" s="827">
        <v>1</v>
      </c>
      <c r="L479" s="831">
        <v>7</v>
      </c>
      <c r="M479" s="832">
        <v>5345.41</v>
      </c>
    </row>
    <row r="480" spans="1:13" ht="14.45" customHeight="1" x14ac:dyDescent="0.2">
      <c r="A480" s="821" t="s">
        <v>2439</v>
      </c>
      <c r="B480" s="822" t="s">
        <v>2205</v>
      </c>
      <c r="C480" s="822" t="s">
        <v>3635</v>
      </c>
      <c r="D480" s="822" t="s">
        <v>2207</v>
      </c>
      <c r="E480" s="822" t="s">
        <v>2210</v>
      </c>
      <c r="F480" s="831">
        <v>5</v>
      </c>
      <c r="G480" s="831">
        <v>1697.3500000000001</v>
      </c>
      <c r="H480" s="827">
        <v>1</v>
      </c>
      <c r="I480" s="831"/>
      <c r="J480" s="831"/>
      <c r="K480" s="827">
        <v>0</v>
      </c>
      <c r="L480" s="831">
        <v>5</v>
      </c>
      <c r="M480" s="832">
        <v>1697.3500000000001</v>
      </c>
    </row>
    <row r="481" spans="1:13" ht="14.45" customHeight="1" x14ac:dyDescent="0.2">
      <c r="A481" s="821" t="s">
        <v>2439</v>
      </c>
      <c r="B481" s="822" t="s">
        <v>2205</v>
      </c>
      <c r="C481" s="822" t="s">
        <v>3354</v>
      </c>
      <c r="D481" s="822" t="s">
        <v>2207</v>
      </c>
      <c r="E481" s="822" t="s">
        <v>2210</v>
      </c>
      <c r="F481" s="831">
        <v>1</v>
      </c>
      <c r="G481" s="831">
        <v>339.47</v>
      </c>
      <c r="H481" s="827">
        <v>1</v>
      </c>
      <c r="I481" s="831"/>
      <c r="J481" s="831"/>
      <c r="K481" s="827">
        <v>0</v>
      </c>
      <c r="L481" s="831">
        <v>1</v>
      </c>
      <c r="M481" s="832">
        <v>339.47</v>
      </c>
    </row>
    <row r="482" spans="1:13" ht="14.45" customHeight="1" x14ac:dyDescent="0.2">
      <c r="A482" s="821" t="s">
        <v>2439</v>
      </c>
      <c r="B482" s="822" t="s">
        <v>2343</v>
      </c>
      <c r="C482" s="822" t="s">
        <v>3362</v>
      </c>
      <c r="D482" s="822" t="s">
        <v>2352</v>
      </c>
      <c r="E482" s="822" t="s">
        <v>3160</v>
      </c>
      <c r="F482" s="831">
        <v>3</v>
      </c>
      <c r="G482" s="831">
        <v>507.87</v>
      </c>
      <c r="H482" s="827">
        <v>1</v>
      </c>
      <c r="I482" s="831"/>
      <c r="J482" s="831"/>
      <c r="K482" s="827">
        <v>0</v>
      </c>
      <c r="L482" s="831">
        <v>3</v>
      </c>
      <c r="M482" s="832">
        <v>507.87</v>
      </c>
    </row>
    <row r="483" spans="1:13" ht="14.45" customHeight="1" x14ac:dyDescent="0.2">
      <c r="A483" s="821" t="s">
        <v>2439</v>
      </c>
      <c r="B483" s="822" t="s">
        <v>2343</v>
      </c>
      <c r="C483" s="822" t="s">
        <v>3363</v>
      </c>
      <c r="D483" s="822" t="s">
        <v>2352</v>
      </c>
      <c r="E483" s="822" t="s">
        <v>1731</v>
      </c>
      <c r="F483" s="831">
        <v>8</v>
      </c>
      <c r="G483" s="831">
        <v>2708.64</v>
      </c>
      <c r="H483" s="827">
        <v>1</v>
      </c>
      <c r="I483" s="831"/>
      <c r="J483" s="831"/>
      <c r="K483" s="827">
        <v>0</v>
      </c>
      <c r="L483" s="831">
        <v>8</v>
      </c>
      <c r="M483" s="832">
        <v>2708.64</v>
      </c>
    </row>
    <row r="484" spans="1:13" ht="14.45" customHeight="1" x14ac:dyDescent="0.2">
      <c r="A484" s="821" t="s">
        <v>2439</v>
      </c>
      <c r="B484" s="822" t="s">
        <v>2343</v>
      </c>
      <c r="C484" s="822" t="s">
        <v>2351</v>
      </c>
      <c r="D484" s="822" t="s">
        <v>2352</v>
      </c>
      <c r="E484" s="822" t="s">
        <v>2348</v>
      </c>
      <c r="F484" s="831">
        <v>3</v>
      </c>
      <c r="G484" s="831">
        <v>2031.5099999999998</v>
      </c>
      <c r="H484" s="827">
        <v>1</v>
      </c>
      <c r="I484" s="831"/>
      <c r="J484" s="831"/>
      <c r="K484" s="827">
        <v>0</v>
      </c>
      <c r="L484" s="831">
        <v>3</v>
      </c>
      <c r="M484" s="832">
        <v>2031.5099999999998</v>
      </c>
    </row>
    <row r="485" spans="1:13" ht="14.45" customHeight="1" x14ac:dyDescent="0.2">
      <c r="A485" s="821" t="s">
        <v>2439</v>
      </c>
      <c r="B485" s="822" t="s">
        <v>2343</v>
      </c>
      <c r="C485" s="822" t="s">
        <v>3470</v>
      </c>
      <c r="D485" s="822" t="s">
        <v>3166</v>
      </c>
      <c r="E485" s="822" t="s">
        <v>3160</v>
      </c>
      <c r="F485" s="831">
        <v>3</v>
      </c>
      <c r="G485" s="831">
        <v>507.87</v>
      </c>
      <c r="H485" s="827">
        <v>1</v>
      </c>
      <c r="I485" s="831"/>
      <c r="J485" s="831"/>
      <c r="K485" s="827">
        <v>0</v>
      </c>
      <c r="L485" s="831">
        <v>3</v>
      </c>
      <c r="M485" s="832">
        <v>507.87</v>
      </c>
    </row>
    <row r="486" spans="1:13" ht="14.45" customHeight="1" x14ac:dyDescent="0.2">
      <c r="A486" s="821" t="s">
        <v>2439</v>
      </c>
      <c r="B486" s="822" t="s">
        <v>2343</v>
      </c>
      <c r="C486" s="822" t="s">
        <v>3167</v>
      </c>
      <c r="D486" s="822" t="s">
        <v>3163</v>
      </c>
      <c r="E486" s="822" t="s">
        <v>2348</v>
      </c>
      <c r="F486" s="831">
        <v>5</v>
      </c>
      <c r="G486" s="831">
        <v>3385.85</v>
      </c>
      <c r="H486" s="827">
        <v>1</v>
      </c>
      <c r="I486" s="831"/>
      <c r="J486" s="831"/>
      <c r="K486" s="827">
        <v>0</v>
      </c>
      <c r="L486" s="831">
        <v>5</v>
      </c>
      <c r="M486" s="832">
        <v>3385.85</v>
      </c>
    </row>
    <row r="487" spans="1:13" ht="14.45" customHeight="1" x14ac:dyDescent="0.2">
      <c r="A487" s="821" t="s">
        <v>2439</v>
      </c>
      <c r="B487" s="822" t="s">
        <v>2343</v>
      </c>
      <c r="C487" s="822" t="s">
        <v>2345</v>
      </c>
      <c r="D487" s="822" t="s">
        <v>1725</v>
      </c>
      <c r="E487" s="822" t="s">
        <v>1726</v>
      </c>
      <c r="F487" s="831"/>
      <c r="G487" s="831"/>
      <c r="H487" s="827">
        <v>0</v>
      </c>
      <c r="I487" s="831">
        <v>27</v>
      </c>
      <c r="J487" s="831">
        <v>34738.74</v>
      </c>
      <c r="K487" s="827">
        <v>1</v>
      </c>
      <c r="L487" s="831">
        <v>27</v>
      </c>
      <c r="M487" s="832">
        <v>34738.74</v>
      </c>
    </row>
    <row r="488" spans="1:13" ht="14.45" customHeight="1" x14ac:dyDescent="0.2">
      <c r="A488" s="821" t="s">
        <v>2439</v>
      </c>
      <c r="B488" s="822" t="s">
        <v>2343</v>
      </c>
      <c r="C488" s="822" t="s">
        <v>2346</v>
      </c>
      <c r="D488" s="822" t="s">
        <v>1725</v>
      </c>
      <c r="E488" s="822" t="s">
        <v>1728</v>
      </c>
      <c r="F488" s="831"/>
      <c r="G488" s="831"/>
      <c r="H488" s="827">
        <v>0</v>
      </c>
      <c r="I488" s="831">
        <v>35</v>
      </c>
      <c r="J488" s="831">
        <v>90062.699999999983</v>
      </c>
      <c r="K488" s="827">
        <v>1</v>
      </c>
      <c r="L488" s="831">
        <v>35</v>
      </c>
      <c r="M488" s="832">
        <v>90062.699999999983</v>
      </c>
    </row>
    <row r="489" spans="1:13" ht="14.45" customHeight="1" x14ac:dyDescent="0.2">
      <c r="A489" s="821" t="s">
        <v>2439</v>
      </c>
      <c r="B489" s="822" t="s">
        <v>2343</v>
      </c>
      <c r="C489" s="822" t="s">
        <v>2347</v>
      </c>
      <c r="D489" s="822" t="s">
        <v>1725</v>
      </c>
      <c r="E489" s="822" t="s">
        <v>2348</v>
      </c>
      <c r="F489" s="831"/>
      <c r="G489" s="831"/>
      <c r="H489" s="827">
        <v>0</v>
      </c>
      <c r="I489" s="831">
        <v>17</v>
      </c>
      <c r="J489" s="831">
        <v>11511.89</v>
      </c>
      <c r="K489" s="827">
        <v>1</v>
      </c>
      <c r="L489" s="831">
        <v>17</v>
      </c>
      <c r="M489" s="832">
        <v>11511.89</v>
      </c>
    </row>
    <row r="490" spans="1:13" ht="14.45" customHeight="1" x14ac:dyDescent="0.2">
      <c r="A490" s="821" t="s">
        <v>2439</v>
      </c>
      <c r="B490" s="822" t="s">
        <v>2343</v>
      </c>
      <c r="C490" s="822" t="s">
        <v>3172</v>
      </c>
      <c r="D490" s="822" t="s">
        <v>3173</v>
      </c>
      <c r="E490" s="822" t="s">
        <v>3160</v>
      </c>
      <c r="F490" s="831">
        <v>11</v>
      </c>
      <c r="G490" s="831">
        <v>14148.09</v>
      </c>
      <c r="H490" s="827">
        <v>1</v>
      </c>
      <c r="I490" s="831"/>
      <c r="J490" s="831"/>
      <c r="K490" s="827">
        <v>0</v>
      </c>
      <c r="L490" s="831">
        <v>11</v>
      </c>
      <c r="M490" s="832">
        <v>14148.09</v>
      </c>
    </row>
    <row r="491" spans="1:13" ht="14.45" customHeight="1" x14ac:dyDescent="0.2">
      <c r="A491" s="821" t="s">
        <v>2439</v>
      </c>
      <c r="B491" s="822" t="s">
        <v>2343</v>
      </c>
      <c r="C491" s="822" t="s">
        <v>3174</v>
      </c>
      <c r="D491" s="822" t="s">
        <v>3175</v>
      </c>
      <c r="E491" s="822" t="s">
        <v>1731</v>
      </c>
      <c r="F491" s="831">
        <v>7</v>
      </c>
      <c r="G491" s="831">
        <v>12008.36</v>
      </c>
      <c r="H491" s="827">
        <v>1</v>
      </c>
      <c r="I491" s="831"/>
      <c r="J491" s="831"/>
      <c r="K491" s="827">
        <v>0</v>
      </c>
      <c r="L491" s="831">
        <v>7</v>
      </c>
      <c r="M491" s="832">
        <v>12008.36</v>
      </c>
    </row>
    <row r="492" spans="1:13" ht="14.45" customHeight="1" x14ac:dyDescent="0.2">
      <c r="A492" s="821" t="s">
        <v>2439</v>
      </c>
      <c r="B492" s="822" t="s">
        <v>2219</v>
      </c>
      <c r="C492" s="822" t="s">
        <v>2220</v>
      </c>
      <c r="D492" s="822" t="s">
        <v>2221</v>
      </c>
      <c r="E492" s="822" t="s">
        <v>2222</v>
      </c>
      <c r="F492" s="831"/>
      <c r="G492" s="831"/>
      <c r="H492" s="827">
        <v>0</v>
      </c>
      <c r="I492" s="831">
        <v>2</v>
      </c>
      <c r="J492" s="831">
        <v>46.8</v>
      </c>
      <c r="K492" s="827">
        <v>1</v>
      </c>
      <c r="L492" s="831">
        <v>2</v>
      </c>
      <c r="M492" s="832">
        <v>46.8</v>
      </c>
    </row>
    <row r="493" spans="1:13" ht="14.45" customHeight="1" x14ac:dyDescent="0.2">
      <c r="A493" s="821" t="s">
        <v>2439</v>
      </c>
      <c r="B493" s="822" t="s">
        <v>2229</v>
      </c>
      <c r="C493" s="822" t="s">
        <v>3652</v>
      </c>
      <c r="D493" s="822" t="s">
        <v>3653</v>
      </c>
      <c r="E493" s="822" t="s">
        <v>2368</v>
      </c>
      <c r="F493" s="831">
        <v>1</v>
      </c>
      <c r="G493" s="831">
        <v>0</v>
      </c>
      <c r="H493" s="827"/>
      <c r="I493" s="831"/>
      <c r="J493" s="831"/>
      <c r="K493" s="827"/>
      <c r="L493" s="831">
        <v>1</v>
      </c>
      <c r="M493" s="832">
        <v>0</v>
      </c>
    </row>
    <row r="494" spans="1:13" ht="14.45" customHeight="1" x14ac:dyDescent="0.2">
      <c r="A494" s="821" t="s">
        <v>2439</v>
      </c>
      <c r="B494" s="822" t="s">
        <v>2229</v>
      </c>
      <c r="C494" s="822" t="s">
        <v>2230</v>
      </c>
      <c r="D494" s="822" t="s">
        <v>1322</v>
      </c>
      <c r="E494" s="822" t="s">
        <v>2231</v>
      </c>
      <c r="F494" s="831"/>
      <c r="G494" s="831"/>
      <c r="H494" s="827"/>
      <c r="I494" s="831">
        <v>4</v>
      </c>
      <c r="J494" s="831">
        <v>0</v>
      </c>
      <c r="K494" s="827"/>
      <c r="L494" s="831">
        <v>4</v>
      </c>
      <c r="M494" s="832">
        <v>0</v>
      </c>
    </row>
    <row r="495" spans="1:13" ht="14.45" customHeight="1" x14ac:dyDescent="0.2">
      <c r="A495" s="821" t="s">
        <v>2439</v>
      </c>
      <c r="B495" s="822" t="s">
        <v>2229</v>
      </c>
      <c r="C495" s="822" t="s">
        <v>3031</v>
      </c>
      <c r="D495" s="822" t="s">
        <v>1322</v>
      </c>
      <c r="E495" s="822" t="s">
        <v>3024</v>
      </c>
      <c r="F495" s="831"/>
      <c r="G495" s="831"/>
      <c r="H495" s="827"/>
      <c r="I495" s="831">
        <v>3</v>
      </c>
      <c r="J495" s="831">
        <v>0</v>
      </c>
      <c r="K495" s="827"/>
      <c r="L495" s="831">
        <v>3</v>
      </c>
      <c r="M495" s="832">
        <v>0</v>
      </c>
    </row>
    <row r="496" spans="1:13" ht="14.45" customHeight="1" x14ac:dyDescent="0.2">
      <c r="A496" s="821" t="s">
        <v>2439</v>
      </c>
      <c r="B496" s="822" t="s">
        <v>3814</v>
      </c>
      <c r="C496" s="822" t="s">
        <v>3630</v>
      </c>
      <c r="D496" s="822" t="s">
        <v>820</v>
      </c>
      <c r="E496" s="822" t="s">
        <v>780</v>
      </c>
      <c r="F496" s="831"/>
      <c r="G496" s="831"/>
      <c r="H496" s="827">
        <v>0</v>
      </c>
      <c r="I496" s="831">
        <v>3</v>
      </c>
      <c r="J496" s="831">
        <v>197.96999999999997</v>
      </c>
      <c r="K496" s="827">
        <v>1</v>
      </c>
      <c r="L496" s="831">
        <v>3</v>
      </c>
      <c r="M496" s="832">
        <v>197.96999999999997</v>
      </c>
    </row>
    <row r="497" spans="1:13" ht="14.45" customHeight="1" x14ac:dyDescent="0.2">
      <c r="A497" s="821" t="s">
        <v>2439</v>
      </c>
      <c r="B497" s="822" t="s">
        <v>2241</v>
      </c>
      <c r="C497" s="822" t="s">
        <v>3546</v>
      </c>
      <c r="D497" s="822" t="s">
        <v>3547</v>
      </c>
      <c r="E497" s="822" t="s">
        <v>780</v>
      </c>
      <c r="F497" s="831">
        <v>6</v>
      </c>
      <c r="G497" s="831">
        <v>792</v>
      </c>
      <c r="H497" s="827">
        <v>1</v>
      </c>
      <c r="I497" s="831"/>
      <c r="J497" s="831"/>
      <c r="K497" s="827">
        <v>0</v>
      </c>
      <c r="L497" s="831">
        <v>6</v>
      </c>
      <c r="M497" s="832">
        <v>792</v>
      </c>
    </row>
    <row r="498" spans="1:13" ht="14.45" customHeight="1" x14ac:dyDescent="0.2">
      <c r="A498" s="821" t="s">
        <v>2439</v>
      </c>
      <c r="B498" s="822" t="s">
        <v>2370</v>
      </c>
      <c r="C498" s="822" t="s">
        <v>3229</v>
      </c>
      <c r="D498" s="822" t="s">
        <v>2372</v>
      </c>
      <c r="E498" s="822" t="s">
        <v>3230</v>
      </c>
      <c r="F498" s="831"/>
      <c r="G498" s="831"/>
      <c r="H498" s="827">
        <v>0</v>
      </c>
      <c r="I498" s="831">
        <v>3</v>
      </c>
      <c r="J498" s="831">
        <v>241.59</v>
      </c>
      <c r="K498" s="827">
        <v>1</v>
      </c>
      <c r="L498" s="831">
        <v>3</v>
      </c>
      <c r="M498" s="832">
        <v>241.59</v>
      </c>
    </row>
    <row r="499" spans="1:13" ht="14.45" customHeight="1" x14ac:dyDescent="0.2">
      <c r="A499" s="821" t="s">
        <v>2439</v>
      </c>
      <c r="B499" s="822" t="s">
        <v>2370</v>
      </c>
      <c r="C499" s="822" t="s">
        <v>3231</v>
      </c>
      <c r="D499" s="822" t="s">
        <v>2372</v>
      </c>
      <c r="E499" s="822" t="s">
        <v>1780</v>
      </c>
      <c r="F499" s="831">
        <v>1</v>
      </c>
      <c r="G499" s="831">
        <v>400.17</v>
      </c>
      <c r="H499" s="827">
        <v>1</v>
      </c>
      <c r="I499" s="831"/>
      <c r="J499" s="831"/>
      <c r="K499" s="827">
        <v>0</v>
      </c>
      <c r="L499" s="831">
        <v>1</v>
      </c>
      <c r="M499" s="832">
        <v>400.17</v>
      </c>
    </row>
    <row r="500" spans="1:13" ht="14.45" customHeight="1" x14ac:dyDescent="0.2">
      <c r="A500" s="821" t="s">
        <v>2439</v>
      </c>
      <c r="B500" s="822" t="s">
        <v>2370</v>
      </c>
      <c r="C500" s="822" t="s">
        <v>3234</v>
      </c>
      <c r="D500" s="822" t="s">
        <v>2372</v>
      </c>
      <c r="E500" s="822" t="s">
        <v>3233</v>
      </c>
      <c r="F500" s="831"/>
      <c r="G500" s="831"/>
      <c r="H500" s="827">
        <v>0</v>
      </c>
      <c r="I500" s="831">
        <v>1</v>
      </c>
      <c r="J500" s="831">
        <v>533.42999999999995</v>
      </c>
      <c r="K500" s="827">
        <v>1</v>
      </c>
      <c r="L500" s="831">
        <v>1</v>
      </c>
      <c r="M500" s="832">
        <v>533.42999999999995</v>
      </c>
    </row>
    <row r="501" spans="1:13" ht="14.45" customHeight="1" x14ac:dyDescent="0.2">
      <c r="A501" s="821" t="s">
        <v>2439</v>
      </c>
      <c r="B501" s="822" t="s">
        <v>2370</v>
      </c>
      <c r="C501" s="822" t="s">
        <v>3341</v>
      </c>
      <c r="D501" s="822" t="s">
        <v>2372</v>
      </c>
      <c r="E501" s="822" t="s">
        <v>3230</v>
      </c>
      <c r="F501" s="831"/>
      <c r="G501" s="831"/>
      <c r="H501" s="827">
        <v>0</v>
      </c>
      <c r="I501" s="831">
        <v>1</v>
      </c>
      <c r="J501" s="831">
        <v>80.53</v>
      </c>
      <c r="K501" s="827">
        <v>1</v>
      </c>
      <c r="L501" s="831">
        <v>1</v>
      </c>
      <c r="M501" s="832">
        <v>80.53</v>
      </c>
    </row>
    <row r="502" spans="1:13" ht="14.45" customHeight="1" x14ac:dyDescent="0.2">
      <c r="A502" s="821" t="s">
        <v>2439</v>
      </c>
      <c r="B502" s="822" t="s">
        <v>2370</v>
      </c>
      <c r="C502" s="822" t="s">
        <v>2373</v>
      </c>
      <c r="D502" s="822" t="s">
        <v>2372</v>
      </c>
      <c r="E502" s="822" t="s">
        <v>1780</v>
      </c>
      <c r="F502" s="831"/>
      <c r="G502" s="831"/>
      <c r="H502" s="827">
        <v>0</v>
      </c>
      <c r="I502" s="831">
        <v>7</v>
      </c>
      <c r="J502" s="831">
        <v>2801.19</v>
      </c>
      <c r="K502" s="827">
        <v>1</v>
      </c>
      <c r="L502" s="831">
        <v>7</v>
      </c>
      <c r="M502" s="832">
        <v>2801.19</v>
      </c>
    </row>
    <row r="503" spans="1:13" ht="14.45" customHeight="1" x14ac:dyDescent="0.2">
      <c r="A503" s="821" t="s">
        <v>2439</v>
      </c>
      <c r="B503" s="822" t="s">
        <v>3830</v>
      </c>
      <c r="C503" s="822" t="s">
        <v>3443</v>
      </c>
      <c r="D503" s="822" t="s">
        <v>3444</v>
      </c>
      <c r="E503" s="822" t="s">
        <v>1577</v>
      </c>
      <c r="F503" s="831"/>
      <c r="G503" s="831"/>
      <c r="H503" s="827">
        <v>0</v>
      </c>
      <c r="I503" s="831">
        <v>1</v>
      </c>
      <c r="J503" s="831">
        <v>176.32</v>
      </c>
      <c r="K503" s="827">
        <v>1</v>
      </c>
      <c r="L503" s="831">
        <v>1</v>
      </c>
      <c r="M503" s="832">
        <v>176.32</v>
      </c>
    </row>
    <row r="504" spans="1:13" ht="14.45" customHeight="1" x14ac:dyDescent="0.2">
      <c r="A504" s="821" t="s">
        <v>2439</v>
      </c>
      <c r="B504" s="822" t="s">
        <v>3816</v>
      </c>
      <c r="C504" s="822" t="s">
        <v>3654</v>
      </c>
      <c r="D504" s="822" t="s">
        <v>2642</v>
      </c>
      <c r="E504" s="822" t="s">
        <v>3240</v>
      </c>
      <c r="F504" s="831">
        <v>3</v>
      </c>
      <c r="G504" s="831">
        <v>150.96</v>
      </c>
      <c r="H504" s="827">
        <v>1</v>
      </c>
      <c r="I504" s="831"/>
      <c r="J504" s="831"/>
      <c r="K504" s="827">
        <v>0</v>
      </c>
      <c r="L504" s="831">
        <v>3</v>
      </c>
      <c r="M504" s="832">
        <v>150.96</v>
      </c>
    </row>
    <row r="505" spans="1:13" ht="14.45" customHeight="1" x14ac:dyDescent="0.2">
      <c r="A505" s="821" t="s">
        <v>2439</v>
      </c>
      <c r="B505" s="822" t="s">
        <v>3816</v>
      </c>
      <c r="C505" s="822" t="s">
        <v>3238</v>
      </c>
      <c r="D505" s="822" t="s">
        <v>3239</v>
      </c>
      <c r="E505" s="822" t="s">
        <v>3240</v>
      </c>
      <c r="F505" s="831">
        <v>1</v>
      </c>
      <c r="G505" s="831">
        <v>50.32</v>
      </c>
      <c r="H505" s="827">
        <v>1</v>
      </c>
      <c r="I505" s="831"/>
      <c r="J505" s="831"/>
      <c r="K505" s="827">
        <v>0</v>
      </c>
      <c r="L505" s="831">
        <v>1</v>
      </c>
      <c r="M505" s="832">
        <v>50.32</v>
      </c>
    </row>
    <row r="506" spans="1:13" ht="14.45" customHeight="1" x14ac:dyDescent="0.2">
      <c r="A506" s="821" t="s">
        <v>2440</v>
      </c>
      <c r="B506" s="822" t="s">
        <v>3820</v>
      </c>
      <c r="C506" s="822" t="s">
        <v>2925</v>
      </c>
      <c r="D506" s="822" t="s">
        <v>2552</v>
      </c>
      <c r="E506" s="822" t="s">
        <v>2840</v>
      </c>
      <c r="F506" s="831">
        <v>1</v>
      </c>
      <c r="G506" s="831">
        <v>310.58999999999997</v>
      </c>
      <c r="H506" s="827">
        <v>1</v>
      </c>
      <c r="I506" s="831"/>
      <c r="J506" s="831"/>
      <c r="K506" s="827">
        <v>0</v>
      </c>
      <c r="L506" s="831">
        <v>1</v>
      </c>
      <c r="M506" s="832">
        <v>310.58999999999997</v>
      </c>
    </row>
    <row r="507" spans="1:13" ht="14.45" customHeight="1" x14ac:dyDescent="0.2">
      <c r="A507" s="821" t="s">
        <v>2440</v>
      </c>
      <c r="B507" s="822" t="s">
        <v>2090</v>
      </c>
      <c r="C507" s="822" t="s">
        <v>2940</v>
      </c>
      <c r="D507" s="822" t="s">
        <v>923</v>
      </c>
      <c r="E507" s="822" t="s">
        <v>2941</v>
      </c>
      <c r="F507" s="831">
        <v>1</v>
      </c>
      <c r="G507" s="831">
        <v>94.28</v>
      </c>
      <c r="H507" s="827">
        <v>1</v>
      </c>
      <c r="I507" s="831"/>
      <c r="J507" s="831"/>
      <c r="K507" s="827">
        <v>0</v>
      </c>
      <c r="L507" s="831">
        <v>1</v>
      </c>
      <c r="M507" s="832">
        <v>94.28</v>
      </c>
    </row>
    <row r="508" spans="1:13" ht="14.45" customHeight="1" x14ac:dyDescent="0.2">
      <c r="A508" s="821" t="s">
        <v>2440</v>
      </c>
      <c r="B508" s="822" t="s">
        <v>2090</v>
      </c>
      <c r="C508" s="822" t="s">
        <v>2856</v>
      </c>
      <c r="D508" s="822" t="s">
        <v>923</v>
      </c>
      <c r="E508" s="822" t="s">
        <v>2097</v>
      </c>
      <c r="F508" s="831">
        <v>1</v>
      </c>
      <c r="G508" s="831">
        <v>49.08</v>
      </c>
      <c r="H508" s="827">
        <v>1</v>
      </c>
      <c r="I508" s="831"/>
      <c r="J508" s="831"/>
      <c r="K508" s="827">
        <v>0</v>
      </c>
      <c r="L508" s="831">
        <v>1</v>
      </c>
      <c r="M508" s="832">
        <v>49.08</v>
      </c>
    </row>
    <row r="509" spans="1:13" ht="14.45" customHeight="1" x14ac:dyDescent="0.2">
      <c r="A509" s="821" t="s">
        <v>2440</v>
      </c>
      <c r="B509" s="822" t="s">
        <v>2162</v>
      </c>
      <c r="C509" s="822" t="s">
        <v>2926</v>
      </c>
      <c r="D509" s="822" t="s">
        <v>2829</v>
      </c>
      <c r="E509" s="822" t="s">
        <v>2927</v>
      </c>
      <c r="F509" s="831"/>
      <c r="G509" s="831"/>
      <c r="H509" s="827">
        <v>0</v>
      </c>
      <c r="I509" s="831">
        <v>2</v>
      </c>
      <c r="J509" s="831">
        <v>4078.2799999999997</v>
      </c>
      <c r="K509" s="827">
        <v>1</v>
      </c>
      <c r="L509" s="831">
        <v>2</v>
      </c>
      <c r="M509" s="832">
        <v>4078.2799999999997</v>
      </c>
    </row>
    <row r="510" spans="1:13" ht="14.45" customHeight="1" x14ac:dyDescent="0.2">
      <c r="A510" s="821" t="s">
        <v>2440</v>
      </c>
      <c r="B510" s="822" t="s">
        <v>1994</v>
      </c>
      <c r="C510" s="822" t="s">
        <v>2189</v>
      </c>
      <c r="D510" s="822" t="s">
        <v>700</v>
      </c>
      <c r="E510" s="822" t="s">
        <v>1133</v>
      </c>
      <c r="F510" s="831"/>
      <c r="G510" s="831"/>
      <c r="H510" s="827"/>
      <c r="I510" s="831">
        <v>1</v>
      </c>
      <c r="J510" s="831">
        <v>0</v>
      </c>
      <c r="K510" s="827"/>
      <c r="L510" s="831">
        <v>1</v>
      </c>
      <c r="M510" s="832">
        <v>0</v>
      </c>
    </row>
    <row r="511" spans="1:13" ht="14.45" customHeight="1" x14ac:dyDescent="0.2">
      <c r="A511" s="821" t="s">
        <v>2441</v>
      </c>
      <c r="B511" s="822" t="s">
        <v>3831</v>
      </c>
      <c r="C511" s="822" t="s">
        <v>3673</v>
      </c>
      <c r="D511" s="822" t="s">
        <v>3674</v>
      </c>
      <c r="E511" s="822" t="s">
        <v>3675</v>
      </c>
      <c r="F511" s="831"/>
      <c r="G511" s="831"/>
      <c r="H511" s="827">
        <v>0</v>
      </c>
      <c r="I511" s="831">
        <v>2</v>
      </c>
      <c r="J511" s="831">
        <v>25.58</v>
      </c>
      <c r="K511" s="827">
        <v>1</v>
      </c>
      <c r="L511" s="831">
        <v>2</v>
      </c>
      <c r="M511" s="832">
        <v>25.58</v>
      </c>
    </row>
    <row r="512" spans="1:13" ht="14.45" customHeight="1" x14ac:dyDescent="0.2">
      <c r="A512" s="821" t="s">
        <v>2441</v>
      </c>
      <c r="B512" s="822" t="s">
        <v>2308</v>
      </c>
      <c r="C512" s="822" t="s">
        <v>2309</v>
      </c>
      <c r="D512" s="822" t="s">
        <v>2310</v>
      </c>
      <c r="E512" s="822" t="s">
        <v>2311</v>
      </c>
      <c r="F512" s="831"/>
      <c r="G512" s="831"/>
      <c r="H512" s="827">
        <v>0</v>
      </c>
      <c r="I512" s="831">
        <v>3</v>
      </c>
      <c r="J512" s="831">
        <v>211.44</v>
      </c>
      <c r="K512" s="827">
        <v>1</v>
      </c>
      <c r="L512" s="831">
        <v>3</v>
      </c>
      <c r="M512" s="832">
        <v>211.44</v>
      </c>
    </row>
    <row r="513" spans="1:13" ht="14.45" customHeight="1" x14ac:dyDescent="0.2">
      <c r="A513" s="821" t="s">
        <v>2441</v>
      </c>
      <c r="B513" s="822" t="s">
        <v>2308</v>
      </c>
      <c r="C513" s="822" t="s">
        <v>2605</v>
      </c>
      <c r="D513" s="822" t="s">
        <v>2310</v>
      </c>
      <c r="E513" s="822" t="s">
        <v>2606</v>
      </c>
      <c r="F513" s="831"/>
      <c r="G513" s="831"/>
      <c r="H513" s="827">
        <v>0</v>
      </c>
      <c r="I513" s="831">
        <v>1</v>
      </c>
      <c r="J513" s="831">
        <v>140.96</v>
      </c>
      <c r="K513" s="827">
        <v>1</v>
      </c>
      <c r="L513" s="831">
        <v>1</v>
      </c>
      <c r="M513" s="832">
        <v>140.96</v>
      </c>
    </row>
    <row r="514" spans="1:13" ht="14.45" customHeight="1" x14ac:dyDescent="0.2">
      <c r="A514" s="821" t="s">
        <v>2441</v>
      </c>
      <c r="B514" s="822" t="s">
        <v>3811</v>
      </c>
      <c r="C514" s="822" t="s">
        <v>3138</v>
      </c>
      <c r="D514" s="822" t="s">
        <v>3139</v>
      </c>
      <c r="E514" s="822" t="s">
        <v>3140</v>
      </c>
      <c r="F514" s="831">
        <v>8</v>
      </c>
      <c r="G514" s="831">
        <v>16311.439999999999</v>
      </c>
      <c r="H514" s="827">
        <v>1</v>
      </c>
      <c r="I514" s="831"/>
      <c r="J514" s="831"/>
      <c r="K514" s="827">
        <v>0</v>
      </c>
      <c r="L514" s="831">
        <v>8</v>
      </c>
      <c r="M514" s="832">
        <v>16311.439999999999</v>
      </c>
    </row>
    <row r="515" spans="1:13" ht="14.45" customHeight="1" x14ac:dyDescent="0.2">
      <c r="A515" s="821" t="s">
        <v>2441</v>
      </c>
      <c r="B515" s="822" t="s">
        <v>3811</v>
      </c>
      <c r="C515" s="822" t="s">
        <v>3147</v>
      </c>
      <c r="D515" s="822" t="s">
        <v>3148</v>
      </c>
      <c r="E515" s="822" t="s">
        <v>3140</v>
      </c>
      <c r="F515" s="831"/>
      <c r="G515" s="831"/>
      <c r="H515" s="827">
        <v>0</v>
      </c>
      <c r="I515" s="831">
        <v>8</v>
      </c>
      <c r="J515" s="831">
        <v>16311.44</v>
      </c>
      <c r="K515" s="827">
        <v>1</v>
      </c>
      <c r="L515" s="831">
        <v>8</v>
      </c>
      <c r="M515" s="832">
        <v>16311.44</v>
      </c>
    </row>
    <row r="516" spans="1:13" ht="14.45" customHeight="1" x14ac:dyDescent="0.2">
      <c r="A516" s="821" t="s">
        <v>2441</v>
      </c>
      <c r="B516" s="822" t="s">
        <v>3811</v>
      </c>
      <c r="C516" s="822" t="s">
        <v>3149</v>
      </c>
      <c r="D516" s="822" t="s">
        <v>3148</v>
      </c>
      <c r="E516" s="822" t="s">
        <v>3144</v>
      </c>
      <c r="F516" s="831"/>
      <c r="G516" s="831"/>
      <c r="H516" s="827">
        <v>0</v>
      </c>
      <c r="I516" s="831">
        <v>14</v>
      </c>
      <c r="J516" s="831">
        <v>4981.0600000000004</v>
      </c>
      <c r="K516" s="827">
        <v>1</v>
      </c>
      <c r="L516" s="831">
        <v>14</v>
      </c>
      <c r="M516" s="832">
        <v>4981.0600000000004</v>
      </c>
    </row>
    <row r="517" spans="1:13" ht="14.45" customHeight="1" x14ac:dyDescent="0.2">
      <c r="A517" s="821" t="s">
        <v>2441</v>
      </c>
      <c r="B517" s="822" t="s">
        <v>3811</v>
      </c>
      <c r="C517" s="822" t="s">
        <v>3150</v>
      </c>
      <c r="D517" s="822" t="s">
        <v>3148</v>
      </c>
      <c r="E517" s="822" t="s">
        <v>3142</v>
      </c>
      <c r="F517" s="831"/>
      <c r="G517" s="831"/>
      <c r="H517" s="827">
        <v>0</v>
      </c>
      <c r="I517" s="831">
        <v>39</v>
      </c>
      <c r="J517" s="831">
        <v>21552.959999999999</v>
      </c>
      <c r="K517" s="827">
        <v>1</v>
      </c>
      <c r="L517" s="831">
        <v>39</v>
      </c>
      <c r="M517" s="832">
        <v>21552.959999999999</v>
      </c>
    </row>
    <row r="518" spans="1:13" ht="14.45" customHeight="1" x14ac:dyDescent="0.2">
      <c r="A518" s="821" t="s">
        <v>2441</v>
      </c>
      <c r="B518" s="822" t="s">
        <v>3811</v>
      </c>
      <c r="C518" s="822" t="s">
        <v>3151</v>
      </c>
      <c r="D518" s="822" t="s">
        <v>3148</v>
      </c>
      <c r="E518" s="822" t="s">
        <v>3146</v>
      </c>
      <c r="F518" s="831"/>
      <c r="G518" s="831"/>
      <c r="H518" s="827">
        <v>0</v>
      </c>
      <c r="I518" s="831">
        <v>28</v>
      </c>
      <c r="J518" s="831">
        <v>28544.880000000001</v>
      </c>
      <c r="K518" s="827">
        <v>1</v>
      </c>
      <c r="L518" s="831">
        <v>28</v>
      </c>
      <c r="M518" s="832">
        <v>28544.880000000001</v>
      </c>
    </row>
    <row r="519" spans="1:13" ht="14.45" customHeight="1" x14ac:dyDescent="0.2">
      <c r="A519" s="821" t="s">
        <v>2441</v>
      </c>
      <c r="B519" s="822" t="s">
        <v>3811</v>
      </c>
      <c r="C519" s="822" t="s">
        <v>3755</v>
      </c>
      <c r="D519" s="822" t="s">
        <v>3455</v>
      </c>
      <c r="E519" s="822" t="s">
        <v>3140</v>
      </c>
      <c r="F519" s="831">
        <v>5</v>
      </c>
      <c r="G519" s="831">
        <v>10194.65</v>
      </c>
      <c r="H519" s="827">
        <v>1</v>
      </c>
      <c r="I519" s="831"/>
      <c r="J519" s="831"/>
      <c r="K519" s="827">
        <v>0</v>
      </c>
      <c r="L519" s="831">
        <v>5</v>
      </c>
      <c r="M519" s="832">
        <v>10194.65</v>
      </c>
    </row>
    <row r="520" spans="1:13" ht="14.45" customHeight="1" x14ac:dyDescent="0.2">
      <c r="A520" s="821" t="s">
        <v>2441</v>
      </c>
      <c r="B520" s="822" t="s">
        <v>3811</v>
      </c>
      <c r="C520" s="822" t="s">
        <v>3558</v>
      </c>
      <c r="D520" s="822" t="s">
        <v>3153</v>
      </c>
      <c r="E520" s="822" t="s">
        <v>3559</v>
      </c>
      <c r="F520" s="831">
        <v>3</v>
      </c>
      <c r="G520" s="831">
        <v>764.58</v>
      </c>
      <c r="H520" s="827">
        <v>1</v>
      </c>
      <c r="I520" s="831"/>
      <c r="J520" s="831"/>
      <c r="K520" s="827">
        <v>0</v>
      </c>
      <c r="L520" s="831">
        <v>3</v>
      </c>
      <c r="M520" s="832">
        <v>764.58</v>
      </c>
    </row>
    <row r="521" spans="1:13" ht="14.45" customHeight="1" x14ac:dyDescent="0.2">
      <c r="A521" s="821" t="s">
        <v>2441</v>
      </c>
      <c r="B521" s="822" t="s">
        <v>3811</v>
      </c>
      <c r="C521" s="822" t="s">
        <v>3152</v>
      </c>
      <c r="D521" s="822" t="s">
        <v>3153</v>
      </c>
      <c r="E521" s="822" t="s">
        <v>3154</v>
      </c>
      <c r="F521" s="831">
        <v>3</v>
      </c>
      <c r="G521" s="831">
        <v>0</v>
      </c>
      <c r="H521" s="827"/>
      <c r="I521" s="831"/>
      <c r="J521" s="831"/>
      <c r="K521" s="827"/>
      <c r="L521" s="831">
        <v>3</v>
      </c>
      <c r="M521" s="832">
        <v>0</v>
      </c>
    </row>
    <row r="522" spans="1:13" ht="14.45" customHeight="1" x14ac:dyDescent="0.2">
      <c r="A522" s="821" t="s">
        <v>2441</v>
      </c>
      <c r="B522" s="822" t="s">
        <v>2318</v>
      </c>
      <c r="C522" s="822" t="s">
        <v>3344</v>
      </c>
      <c r="D522" s="822" t="s">
        <v>2325</v>
      </c>
      <c r="E522" s="822" t="s">
        <v>3345</v>
      </c>
      <c r="F522" s="831"/>
      <c r="G522" s="831"/>
      <c r="H522" s="827">
        <v>0</v>
      </c>
      <c r="I522" s="831">
        <v>12</v>
      </c>
      <c r="J522" s="831">
        <v>2792.16</v>
      </c>
      <c r="K522" s="827">
        <v>1</v>
      </c>
      <c r="L522" s="831">
        <v>12</v>
      </c>
      <c r="M522" s="832">
        <v>2792.16</v>
      </c>
    </row>
    <row r="523" spans="1:13" ht="14.45" customHeight="1" x14ac:dyDescent="0.2">
      <c r="A523" s="821" t="s">
        <v>2441</v>
      </c>
      <c r="B523" s="822" t="s">
        <v>2318</v>
      </c>
      <c r="C523" s="822" t="s">
        <v>3074</v>
      </c>
      <c r="D523" s="822" t="s">
        <v>2325</v>
      </c>
      <c r="E523" s="822" t="s">
        <v>3075</v>
      </c>
      <c r="F523" s="831"/>
      <c r="G523" s="831"/>
      <c r="H523" s="827">
        <v>0</v>
      </c>
      <c r="I523" s="831">
        <v>18</v>
      </c>
      <c r="J523" s="831">
        <v>26176.140000000003</v>
      </c>
      <c r="K523" s="827">
        <v>1</v>
      </c>
      <c r="L523" s="831">
        <v>18</v>
      </c>
      <c r="M523" s="832">
        <v>26176.140000000003</v>
      </c>
    </row>
    <row r="524" spans="1:13" ht="14.45" customHeight="1" x14ac:dyDescent="0.2">
      <c r="A524" s="821" t="s">
        <v>2441</v>
      </c>
      <c r="B524" s="822" t="s">
        <v>2318</v>
      </c>
      <c r="C524" s="822" t="s">
        <v>2324</v>
      </c>
      <c r="D524" s="822" t="s">
        <v>2325</v>
      </c>
      <c r="E524" s="822" t="s">
        <v>2326</v>
      </c>
      <c r="F524" s="831"/>
      <c r="G524" s="831"/>
      <c r="H524" s="827">
        <v>0</v>
      </c>
      <c r="I524" s="831">
        <v>18</v>
      </c>
      <c r="J524" s="831">
        <v>8725.5</v>
      </c>
      <c r="K524" s="827">
        <v>1</v>
      </c>
      <c r="L524" s="831">
        <v>18</v>
      </c>
      <c r="M524" s="832">
        <v>8725.5</v>
      </c>
    </row>
    <row r="525" spans="1:13" ht="14.45" customHeight="1" x14ac:dyDescent="0.2">
      <c r="A525" s="821" t="s">
        <v>2441</v>
      </c>
      <c r="B525" s="822" t="s">
        <v>2318</v>
      </c>
      <c r="C525" s="822" t="s">
        <v>2327</v>
      </c>
      <c r="D525" s="822" t="s">
        <v>2325</v>
      </c>
      <c r="E525" s="822" t="s">
        <v>2328</v>
      </c>
      <c r="F525" s="831"/>
      <c r="G525" s="831"/>
      <c r="H525" s="827">
        <v>0</v>
      </c>
      <c r="I525" s="831">
        <v>13</v>
      </c>
      <c r="J525" s="831">
        <v>12603.24</v>
      </c>
      <c r="K525" s="827">
        <v>1</v>
      </c>
      <c r="L525" s="831">
        <v>13</v>
      </c>
      <c r="M525" s="832">
        <v>12603.24</v>
      </c>
    </row>
    <row r="526" spans="1:13" ht="14.45" customHeight="1" x14ac:dyDescent="0.2">
      <c r="A526" s="821" t="s">
        <v>2441</v>
      </c>
      <c r="B526" s="822" t="s">
        <v>2318</v>
      </c>
      <c r="C526" s="822" t="s">
        <v>2319</v>
      </c>
      <c r="D526" s="822" t="s">
        <v>2320</v>
      </c>
      <c r="E526" s="822" t="s">
        <v>2321</v>
      </c>
      <c r="F526" s="831"/>
      <c r="G526" s="831"/>
      <c r="H526" s="827">
        <v>0</v>
      </c>
      <c r="I526" s="831">
        <v>18</v>
      </c>
      <c r="J526" s="831">
        <v>8725.5</v>
      </c>
      <c r="K526" s="827">
        <v>1</v>
      </c>
      <c r="L526" s="831">
        <v>18</v>
      </c>
      <c r="M526" s="832">
        <v>8725.5</v>
      </c>
    </row>
    <row r="527" spans="1:13" ht="14.45" customHeight="1" x14ac:dyDescent="0.2">
      <c r="A527" s="821" t="s">
        <v>2441</v>
      </c>
      <c r="B527" s="822" t="s">
        <v>2318</v>
      </c>
      <c r="C527" s="822" t="s">
        <v>2322</v>
      </c>
      <c r="D527" s="822" t="s">
        <v>2320</v>
      </c>
      <c r="E527" s="822" t="s">
        <v>2323</v>
      </c>
      <c r="F527" s="831"/>
      <c r="G527" s="831"/>
      <c r="H527" s="827">
        <v>0</v>
      </c>
      <c r="I527" s="831">
        <v>6</v>
      </c>
      <c r="J527" s="831">
        <v>5816.88</v>
      </c>
      <c r="K527" s="827">
        <v>1</v>
      </c>
      <c r="L527" s="831">
        <v>6</v>
      </c>
      <c r="M527" s="832">
        <v>5816.88</v>
      </c>
    </row>
    <row r="528" spans="1:13" ht="14.45" customHeight="1" x14ac:dyDescent="0.2">
      <c r="A528" s="821" t="s">
        <v>2441</v>
      </c>
      <c r="B528" s="822" t="s">
        <v>2318</v>
      </c>
      <c r="C528" s="822" t="s">
        <v>3077</v>
      </c>
      <c r="D528" s="822" t="s">
        <v>2320</v>
      </c>
      <c r="E528" s="822" t="s">
        <v>3078</v>
      </c>
      <c r="F528" s="831"/>
      <c r="G528" s="831"/>
      <c r="H528" s="827">
        <v>0</v>
      </c>
      <c r="I528" s="831">
        <v>6</v>
      </c>
      <c r="J528" s="831">
        <v>1454.22</v>
      </c>
      <c r="K528" s="827">
        <v>1</v>
      </c>
      <c r="L528" s="831">
        <v>6</v>
      </c>
      <c r="M528" s="832">
        <v>1454.22</v>
      </c>
    </row>
    <row r="529" spans="1:13" ht="14.45" customHeight="1" x14ac:dyDescent="0.2">
      <c r="A529" s="821" t="s">
        <v>2441</v>
      </c>
      <c r="B529" s="822" t="s">
        <v>2318</v>
      </c>
      <c r="C529" s="822" t="s">
        <v>3419</v>
      </c>
      <c r="D529" s="822" t="s">
        <v>2320</v>
      </c>
      <c r="E529" s="822" t="s">
        <v>3068</v>
      </c>
      <c r="F529" s="831"/>
      <c r="G529" s="831"/>
      <c r="H529" s="827">
        <v>0</v>
      </c>
      <c r="I529" s="831">
        <v>6</v>
      </c>
      <c r="J529" s="831">
        <v>5853.54</v>
      </c>
      <c r="K529" s="827">
        <v>1</v>
      </c>
      <c r="L529" s="831">
        <v>6</v>
      </c>
      <c r="M529" s="832">
        <v>5853.54</v>
      </c>
    </row>
    <row r="530" spans="1:13" ht="14.45" customHeight="1" x14ac:dyDescent="0.2">
      <c r="A530" s="821" t="s">
        <v>2441</v>
      </c>
      <c r="B530" s="822" t="s">
        <v>2318</v>
      </c>
      <c r="C530" s="822" t="s">
        <v>3745</v>
      </c>
      <c r="D530" s="822" t="s">
        <v>3746</v>
      </c>
      <c r="E530" s="822" t="s">
        <v>2321</v>
      </c>
      <c r="F530" s="831">
        <v>6</v>
      </c>
      <c r="G530" s="831">
        <v>2908.5</v>
      </c>
      <c r="H530" s="827">
        <v>1</v>
      </c>
      <c r="I530" s="831"/>
      <c r="J530" s="831"/>
      <c r="K530" s="827">
        <v>0</v>
      </c>
      <c r="L530" s="831">
        <v>6</v>
      </c>
      <c r="M530" s="832">
        <v>2908.5</v>
      </c>
    </row>
    <row r="531" spans="1:13" ht="14.45" customHeight="1" x14ac:dyDescent="0.2">
      <c r="A531" s="821" t="s">
        <v>2441</v>
      </c>
      <c r="B531" s="822" t="s">
        <v>2329</v>
      </c>
      <c r="C531" s="822" t="s">
        <v>2330</v>
      </c>
      <c r="D531" s="822" t="s">
        <v>2331</v>
      </c>
      <c r="E531" s="822" t="s">
        <v>2332</v>
      </c>
      <c r="F531" s="831"/>
      <c r="G531" s="831"/>
      <c r="H531" s="827">
        <v>0</v>
      </c>
      <c r="I531" s="831">
        <v>29</v>
      </c>
      <c r="J531" s="831">
        <v>21122.619999999995</v>
      </c>
      <c r="K531" s="827">
        <v>1</v>
      </c>
      <c r="L531" s="831">
        <v>29</v>
      </c>
      <c r="M531" s="832">
        <v>21122.619999999995</v>
      </c>
    </row>
    <row r="532" spans="1:13" ht="14.45" customHeight="1" x14ac:dyDescent="0.2">
      <c r="A532" s="821" t="s">
        <v>2441</v>
      </c>
      <c r="B532" s="822" t="s">
        <v>2329</v>
      </c>
      <c r="C532" s="822" t="s">
        <v>2333</v>
      </c>
      <c r="D532" s="822" t="s">
        <v>2331</v>
      </c>
      <c r="E532" s="822" t="s">
        <v>2334</v>
      </c>
      <c r="F532" s="831"/>
      <c r="G532" s="831"/>
      <c r="H532" s="827">
        <v>0</v>
      </c>
      <c r="I532" s="831">
        <v>18</v>
      </c>
      <c r="J532" s="831">
        <v>20359.079999999998</v>
      </c>
      <c r="K532" s="827">
        <v>1</v>
      </c>
      <c r="L532" s="831">
        <v>18</v>
      </c>
      <c r="M532" s="832">
        <v>20359.079999999998</v>
      </c>
    </row>
    <row r="533" spans="1:13" ht="14.45" customHeight="1" x14ac:dyDescent="0.2">
      <c r="A533" s="821" t="s">
        <v>2441</v>
      </c>
      <c r="B533" s="822" t="s">
        <v>2329</v>
      </c>
      <c r="C533" s="822" t="s">
        <v>3050</v>
      </c>
      <c r="D533" s="822" t="s">
        <v>2331</v>
      </c>
      <c r="E533" s="822" t="s">
        <v>3051</v>
      </c>
      <c r="F533" s="831"/>
      <c r="G533" s="831"/>
      <c r="H533" s="827">
        <v>0</v>
      </c>
      <c r="I533" s="831">
        <v>20</v>
      </c>
      <c r="J533" s="831">
        <v>30161.599999999999</v>
      </c>
      <c r="K533" s="827">
        <v>1</v>
      </c>
      <c r="L533" s="831">
        <v>20</v>
      </c>
      <c r="M533" s="832">
        <v>30161.599999999999</v>
      </c>
    </row>
    <row r="534" spans="1:13" ht="14.45" customHeight="1" x14ac:dyDescent="0.2">
      <c r="A534" s="821" t="s">
        <v>2441</v>
      </c>
      <c r="B534" s="822" t="s">
        <v>2329</v>
      </c>
      <c r="C534" s="822" t="s">
        <v>3739</v>
      </c>
      <c r="D534" s="822" t="s">
        <v>3053</v>
      </c>
      <c r="E534" s="822" t="s">
        <v>2332</v>
      </c>
      <c r="F534" s="831">
        <v>6</v>
      </c>
      <c r="G534" s="831">
        <v>4524.24</v>
      </c>
      <c r="H534" s="827">
        <v>1</v>
      </c>
      <c r="I534" s="831"/>
      <c r="J534" s="831"/>
      <c r="K534" s="827">
        <v>0</v>
      </c>
      <c r="L534" s="831">
        <v>6</v>
      </c>
      <c r="M534" s="832">
        <v>4524.24</v>
      </c>
    </row>
    <row r="535" spans="1:13" ht="14.45" customHeight="1" x14ac:dyDescent="0.2">
      <c r="A535" s="821" t="s">
        <v>2441</v>
      </c>
      <c r="B535" s="822" t="s">
        <v>2329</v>
      </c>
      <c r="C535" s="822" t="s">
        <v>3271</v>
      </c>
      <c r="D535" s="822" t="s">
        <v>3053</v>
      </c>
      <c r="E535" s="822" t="s">
        <v>2332</v>
      </c>
      <c r="F535" s="831">
        <v>12</v>
      </c>
      <c r="G535" s="831">
        <v>9048.48</v>
      </c>
      <c r="H535" s="827">
        <v>1</v>
      </c>
      <c r="I535" s="831"/>
      <c r="J535" s="831"/>
      <c r="K535" s="827">
        <v>0</v>
      </c>
      <c r="L535" s="831">
        <v>12</v>
      </c>
      <c r="M535" s="832">
        <v>9048.48</v>
      </c>
    </row>
    <row r="536" spans="1:13" ht="14.45" customHeight="1" x14ac:dyDescent="0.2">
      <c r="A536" s="821" t="s">
        <v>2441</v>
      </c>
      <c r="B536" s="822" t="s">
        <v>1994</v>
      </c>
      <c r="C536" s="822" t="s">
        <v>2189</v>
      </c>
      <c r="D536" s="822" t="s">
        <v>700</v>
      </c>
      <c r="E536" s="822" t="s">
        <v>1133</v>
      </c>
      <c r="F536" s="831"/>
      <c r="G536" s="831"/>
      <c r="H536" s="827"/>
      <c r="I536" s="831">
        <v>16</v>
      </c>
      <c r="J536" s="831">
        <v>0</v>
      </c>
      <c r="K536" s="827"/>
      <c r="L536" s="831">
        <v>16</v>
      </c>
      <c r="M536" s="832">
        <v>0</v>
      </c>
    </row>
    <row r="537" spans="1:13" ht="14.45" customHeight="1" x14ac:dyDescent="0.2">
      <c r="A537" s="821" t="s">
        <v>2441</v>
      </c>
      <c r="B537" s="822" t="s">
        <v>2205</v>
      </c>
      <c r="C537" s="822" t="s">
        <v>3079</v>
      </c>
      <c r="D537" s="822" t="s">
        <v>2207</v>
      </c>
      <c r="E537" s="822" t="s">
        <v>3080</v>
      </c>
      <c r="F537" s="831"/>
      <c r="G537" s="831"/>
      <c r="H537" s="827">
        <v>0</v>
      </c>
      <c r="I537" s="831">
        <v>8</v>
      </c>
      <c r="J537" s="831">
        <v>2715.76</v>
      </c>
      <c r="K537" s="827">
        <v>1</v>
      </c>
      <c r="L537" s="831">
        <v>8</v>
      </c>
      <c r="M537" s="832">
        <v>2715.76</v>
      </c>
    </row>
    <row r="538" spans="1:13" ht="14.45" customHeight="1" x14ac:dyDescent="0.2">
      <c r="A538" s="821" t="s">
        <v>2441</v>
      </c>
      <c r="B538" s="822" t="s">
        <v>2205</v>
      </c>
      <c r="C538" s="822" t="s">
        <v>2339</v>
      </c>
      <c r="D538" s="822" t="s">
        <v>2207</v>
      </c>
      <c r="E538" s="822" t="s">
        <v>2340</v>
      </c>
      <c r="F538" s="831"/>
      <c r="G538" s="831"/>
      <c r="H538" s="827">
        <v>0</v>
      </c>
      <c r="I538" s="831">
        <v>9</v>
      </c>
      <c r="J538" s="831">
        <v>1018.4399999999999</v>
      </c>
      <c r="K538" s="827">
        <v>1</v>
      </c>
      <c r="L538" s="831">
        <v>9</v>
      </c>
      <c r="M538" s="832">
        <v>1018.4399999999999</v>
      </c>
    </row>
    <row r="539" spans="1:13" ht="14.45" customHeight="1" x14ac:dyDescent="0.2">
      <c r="A539" s="821" t="s">
        <v>2441</v>
      </c>
      <c r="B539" s="822" t="s">
        <v>2205</v>
      </c>
      <c r="C539" s="822" t="s">
        <v>2209</v>
      </c>
      <c r="D539" s="822" t="s">
        <v>2207</v>
      </c>
      <c r="E539" s="822" t="s">
        <v>2210</v>
      </c>
      <c r="F539" s="831"/>
      <c r="G539" s="831"/>
      <c r="H539" s="827">
        <v>0</v>
      </c>
      <c r="I539" s="831">
        <v>49</v>
      </c>
      <c r="J539" s="831">
        <v>16634.030000000002</v>
      </c>
      <c r="K539" s="827">
        <v>1</v>
      </c>
      <c r="L539" s="831">
        <v>49</v>
      </c>
      <c r="M539" s="832">
        <v>16634.030000000002</v>
      </c>
    </row>
    <row r="540" spans="1:13" ht="14.45" customHeight="1" x14ac:dyDescent="0.2">
      <c r="A540" s="821" t="s">
        <v>2441</v>
      </c>
      <c r="B540" s="822" t="s">
        <v>2205</v>
      </c>
      <c r="C540" s="822" t="s">
        <v>3083</v>
      </c>
      <c r="D540" s="822" t="s">
        <v>3084</v>
      </c>
      <c r="E540" s="822" t="s">
        <v>3085</v>
      </c>
      <c r="F540" s="831"/>
      <c r="G540" s="831"/>
      <c r="H540" s="827">
        <v>0</v>
      </c>
      <c r="I540" s="831">
        <v>3</v>
      </c>
      <c r="J540" s="831">
        <v>2290.89</v>
      </c>
      <c r="K540" s="827">
        <v>1</v>
      </c>
      <c r="L540" s="831">
        <v>3</v>
      </c>
      <c r="M540" s="832">
        <v>2290.89</v>
      </c>
    </row>
    <row r="541" spans="1:13" ht="14.45" customHeight="1" x14ac:dyDescent="0.2">
      <c r="A541" s="821" t="s">
        <v>2441</v>
      </c>
      <c r="B541" s="822" t="s">
        <v>2343</v>
      </c>
      <c r="C541" s="822" t="s">
        <v>3362</v>
      </c>
      <c r="D541" s="822" t="s">
        <v>2352</v>
      </c>
      <c r="E541" s="822" t="s">
        <v>3160</v>
      </c>
      <c r="F541" s="831">
        <v>5</v>
      </c>
      <c r="G541" s="831">
        <v>846.45</v>
      </c>
      <c r="H541" s="827">
        <v>1</v>
      </c>
      <c r="I541" s="831"/>
      <c r="J541" s="831"/>
      <c r="K541" s="827">
        <v>0</v>
      </c>
      <c r="L541" s="831">
        <v>5</v>
      </c>
      <c r="M541" s="832">
        <v>846.45</v>
      </c>
    </row>
    <row r="542" spans="1:13" ht="14.45" customHeight="1" x14ac:dyDescent="0.2">
      <c r="A542" s="821" t="s">
        <v>2441</v>
      </c>
      <c r="B542" s="822" t="s">
        <v>2343</v>
      </c>
      <c r="C542" s="822" t="s">
        <v>3363</v>
      </c>
      <c r="D542" s="822" t="s">
        <v>2352</v>
      </c>
      <c r="E542" s="822" t="s">
        <v>1731</v>
      </c>
      <c r="F542" s="831">
        <v>3</v>
      </c>
      <c r="G542" s="831">
        <v>1015.74</v>
      </c>
      <c r="H542" s="827">
        <v>1</v>
      </c>
      <c r="I542" s="831"/>
      <c r="J542" s="831"/>
      <c r="K542" s="827">
        <v>0</v>
      </c>
      <c r="L542" s="831">
        <v>3</v>
      </c>
      <c r="M542" s="832">
        <v>1015.74</v>
      </c>
    </row>
    <row r="543" spans="1:13" ht="14.45" customHeight="1" x14ac:dyDescent="0.2">
      <c r="A543" s="821" t="s">
        <v>2441</v>
      </c>
      <c r="B543" s="822" t="s">
        <v>2343</v>
      </c>
      <c r="C543" s="822" t="s">
        <v>2351</v>
      </c>
      <c r="D543" s="822" t="s">
        <v>2352</v>
      </c>
      <c r="E543" s="822" t="s">
        <v>2348</v>
      </c>
      <c r="F543" s="831">
        <v>6</v>
      </c>
      <c r="G543" s="831">
        <v>4063.0199999999995</v>
      </c>
      <c r="H543" s="827">
        <v>1</v>
      </c>
      <c r="I543" s="831"/>
      <c r="J543" s="831"/>
      <c r="K543" s="827">
        <v>0</v>
      </c>
      <c r="L543" s="831">
        <v>6</v>
      </c>
      <c r="M543" s="832">
        <v>4063.0199999999995</v>
      </c>
    </row>
    <row r="544" spans="1:13" ht="14.45" customHeight="1" x14ac:dyDescent="0.2">
      <c r="A544" s="821" t="s">
        <v>2441</v>
      </c>
      <c r="B544" s="822" t="s">
        <v>2343</v>
      </c>
      <c r="C544" s="822" t="s">
        <v>2345</v>
      </c>
      <c r="D544" s="822" t="s">
        <v>1725</v>
      </c>
      <c r="E544" s="822" t="s">
        <v>1726</v>
      </c>
      <c r="F544" s="831"/>
      <c r="G544" s="831"/>
      <c r="H544" s="827">
        <v>0</v>
      </c>
      <c r="I544" s="831">
        <v>2</v>
      </c>
      <c r="J544" s="831">
        <v>2573.2399999999998</v>
      </c>
      <c r="K544" s="827">
        <v>1</v>
      </c>
      <c r="L544" s="831">
        <v>2</v>
      </c>
      <c r="M544" s="832">
        <v>2573.2399999999998</v>
      </c>
    </row>
    <row r="545" spans="1:13" ht="14.45" customHeight="1" x14ac:dyDescent="0.2">
      <c r="A545" s="821" t="s">
        <v>2441</v>
      </c>
      <c r="B545" s="822" t="s">
        <v>2343</v>
      </c>
      <c r="C545" s="822" t="s">
        <v>2346</v>
      </c>
      <c r="D545" s="822" t="s">
        <v>1725</v>
      </c>
      <c r="E545" s="822" t="s">
        <v>1728</v>
      </c>
      <c r="F545" s="831"/>
      <c r="G545" s="831"/>
      <c r="H545" s="827">
        <v>0</v>
      </c>
      <c r="I545" s="831">
        <v>14</v>
      </c>
      <c r="J545" s="831">
        <v>36025.08</v>
      </c>
      <c r="K545" s="827">
        <v>1</v>
      </c>
      <c r="L545" s="831">
        <v>14</v>
      </c>
      <c r="M545" s="832">
        <v>36025.08</v>
      </c>
    </row>
    <row r="546" spans="1:13" ht="14.45" customHeight="1" x14ac:dyDescent="0.2">
      <c r="A546" s="821" t="s">
        <v>2441</v>
      </c>
      <c r="B546" s="822" t="s">
        <v>2343</v>
      </c>
      <c r="C546" s="822" t="s">
        <v>2347</v>
      </c>
      <c r="D546" s="822" t="s">
        <v>1725</v>
      </c>
      <c r="E546" s="822" t="s">
        <v>2348</v>
      </c>
      <c r="F546" s="831"/>
      <c r="G546" s="831"/>
      <c r="H546" s="827">
        <v>0</v>
      </c>
      <c r="I546" s="831">
        <v>6</v>
      </c>
      <c r="J546" s="831">
        <v>4063.0199999999995</v>
      </c>
      <c r="K546" s="827">
        <v>1</v>
      </c>
      <c r="L546" s="831">
        <v>6</v>
      </c>
      <c r="M546" s="832">
        <v>4063.0199999999995</v>
      </c>
    </row>
    <row r="547" spans="1:13" ht="14.45" customHeight="1" x14ac:dyDescent="0.2">
      <c r="A547" s="821" t="s">
        <v>2441</v>
      </c>
      <c r="B547" s="822" t="s">
        <v>2343</v>
      </c>
      <c r="C547" s="822" t="s">
        <v>3366</v>
      </c>
      <c r="D547" s="822" t="s">
        <v>1721</v>
      </c>
      <c r="E547" s="822" t="s">
        <v>1726</v>
      </c>
      <c r="F547" s="831">
        <v>1</v>
      </c>
      <c r="G547" s="831">
        <v>1286.6199999999999</v>
      </c>
      <c r="H547" s="827">
        <v>1</v>
      </c>
      <c r="I547" s="831"/>
      <c r="J547" s="831"/>
      <c r="K547" s="827">
        <v>0</v>
      </c>
      <c r="L547" s="831">
        <v>1</v>
      </c>
      <c r="M547" s="832">
        <v>1286.6199999999999</v>
      </c>
    </row>
    <row r="548" spans="1:13" ht="14.45" customHeight="1" x14ac:dyDescent="0.2">
      <c r="A548" s="821" t="s">
        <v>2441</v>
      </c>
      <c r="B548" s="822" t="s">
        <v>2343</v>
      </c>
      <c r="C548" s="822" t="s">
        <v>3172</v>
      </c>
      <c r="D548" s="822" t="s">
        <v>3173</v>
      </c>
      <c r="E548" s="822" t="s">
        <v>3160</v>
      </c>
      <c r="F548" s="831">
        <v>7</v>
      </c>
      <c r="G548" s="831">
        <v>9003.33</v>
      </c>
      <c r="H548" s="827">
        <v>1</v>
      </c>
      <c r="I548" s="831"/>
      <c r="J548" s="831"/>
      <c r="K548" s="827">
        <v>0</v>
      </c>
      <c r="L548" s="831">
        <v>7</v>
      </c>
      <c r="M548" s="832">
        <v>9003.33</v>
      </c>
    </row>
    <row r="549" spans="1:13" ht="14.45" customHeight="1" x14ac:dyDescent="0.2">
      <c r="A549" s="821" t="s">
        <v>2441</v>
      </c>
      <c r="B549" s="822" t="s">
        <v>2229</v>
      </c>
      <c r="C549" s="822" t="s">
        <v>3652</v>
      </c>
      <c r="D549" s="822" t="s">
        <v>3653</v>
      </c>
      <c r="E549" s="822" t="s">
        <v>2368</v>
      </c>
      <c r="F549" s="831">
        <v>2</v>
      </c>
      <c r="G549" s="831">
        <v>0</v>
      </c>
      <c r="H549" s="827"/>
      <c r="I549" s="831"/>
      <c r="J549" s="831"/>
      <c r="K549" s="827"/>
      <c r="L549" s="831">
        <v>2</v>
      </c>
      <c r="M549" s="832">
        <v>0</v>
      </c>
    </row>
    <row r="550" spans="1:13" ht="14.45" customHeight="1" x14ac:dyDescent="0.2">
      <c r="A550" s="821" t="s">
        <v>2441</v>
      </c>
      <c r="B550" s="822" t="s">
        <v>2229</v>
      </c>
      <c r="C550" s="822" t="s">
        <v>2230</v>
      </c>
      <c r="D550" s="822" t="s">
        <v>1322</v>
      </c>
      <c r="E550" s="822" t="s">
        <v>2231</v>
      </c>
      <c r="F550" s="831"/>
      <c r="G550" s="831"/>
      <c r="H550" s="827"/>
      <c r="I550" s="831">
        <v>9</v>
      </c>
      <c r="J550" s="831">
        <v>0</v>
      </c>
      <c r="K550" s="827"/>
      <c r="L550" s="831">
        <v>9</v>
      </c>
      <c r="M550" s="832">
        <v>0</v>
      </c>
    </row>
    <row r="551" spans="1:13" ht="14.45" customHeight="1" x14ac:dyDescent="0.2">
      <c r="A551" s="821" t="s">
        <v>2441</v>
      </c>
      <c r="B551" s="822" t="s">
        <v>2370</v>
      </c>
      <c r="C551" s="822" t="s">
        <v>3229</v>
      </c>
      <c r="D551" s="822" t="s">
        <v>2372</v>
      </c>
      <c r="E551" s="822" t="s">
        <v>3230</v>
      </c>
      <c r="F551" s="831"/>
      <c r="G551" s="831"/>
      <c r="H551" s="827">
        <v>0</v>
      </c>
      <c r="I551" s="831">
        <v>3</v>
      </c>
      <c r="J551" s="831">
        <v>241.59</v>
      </c>
      <c r="K551" s="827">
        <v>1</v>
      </c>
      <c r="L551" s="831">
        <v>3</v>
      </c>
      <c r="M551" s="832">
        <v>241.59</v>
      </c>
    </row>
    <row r="552" spans="1:13" ht="14.45" customHeight="1" x14ac:dyDescent="0.2">
      <c r="A552" s="821" t="s">
        <v>2441</v>
      </c>
      <c r="B552" s="822" t="s">
        <v>2370</v>
      </c>
      <c r="C552" s="822" t="s">
        <v>2373</v>
      </c>
      <c r="D552" s="822" t="s">
        <v>2372</v>
      </c>
      <c r="E552" s="822" t="s">
        <v>1780</v>
      </c>
      <c r="F552" s="831"/>
      <c r="G552" s="831"/>
      <c r="H552" s="827">
        <v>0</v>
      </c>
      <c r="I552" s="831">
        <v>1</v>
      </c>
      <c r="J552" s="831">
        <v>400.17</v>
      </c>
      <c r="K552" s="827">
        <v>1</v>
      </c>
      <c r="L552" s="831">
        <v>1</v>
      </c>
      <c r="M552" s="832">
        <v>400.17</v>
      </c>
    </row>
    <row r="553" spans="1:13" ht="14.45" customHeight="1" x14ac:dyDescent="0.2">
      <c r="A553" s="821" t="s">
        <v>2441</v>
      </c>
      <c r="B553" s="822" t="s">
        <v>3816</v>
      </c>
      <c r="C553" s="822" t="s">
        <v>3515</v>
      </c>
      <c r="D553" s="822" t="s">
        <v>3239</v>
      </c>
      <c r="E553" s="822" t="s">
        <v>3240</v>
      </c>
      <c r="F553" s="831">
        <v>9</v>
      </c>
      <c r="G553" s="831">
        <v>452.88</v>
      </c>
      <c r="H553" s="827">
        <v>1</v>
      </c>
      <c r="I553" s="831"/>
      <c r="J553" s="831"/>
      <c r="K553" s="827">
        <v>0</v>
      </c>
      <c r="L553" s="831">
        <v>9</v>
      </c>
      <c r="M553" s="832">
        <v>452.88</v>
      </c>
    </row>
    <row r="554" spans="1:13" ht="14.45" customHeight="1" x14ac:dyDescent="0.2">
      <c r="A554" s="821" t="s">
        <v>2442</v>
      </c>
      <c r="B554" s="822" t="s">
        <v>2090</v>
      </c>
      <c r="C554" s="822" t="s">
        <v>2856</v>
      </c>
      <c r="D554" s="822" t="s">
        <v>923</v>
      </c>
      <c r="E554" s="822" t="s">
        <v>2097</v>
      </c>
      <c r="F554" s="831">
        <v>1</v>
      </c>
      <c r="G554" s="831">
        <v>49.08</v>
      </c>
      <c r="H554" s="827">
        <v>1</v>
      </c>
      <c r="I554" s="831"/>
      <c r="J554" s="831"/>
      <c r="K554" s="827">
        <v>0</v>
      </c>
      <c r="L554" s="831">
        <v>1</v>
      </c>
      <c r="M554" s="832">
        <v>49.08</v>
      </c>
    </row>
    <row r="555" spans="1:13" ht="14.45" customHeight="1" x14ac:dyDescent="0.2">
      <c r="A555" s="821" t="s">
        <v>2443</v>
      </c>
      <c r="B555" s="822" t="s">
        <v>2128</v>
      </c>
      <c r="C555" s="822" t="s">
        <v>2129</v>
      </c>
      <c r="D555" s="822" t="s">
        <v>2130</v>
      </c>
      <c r="E555" s="822" t="s">
        <v>2131</v>
      </c>
      <c r="F555" s="831"/>
      <c r="G555" s="831"/>
      <c r="H555" s="827">
        <v>0</v>
      </c>
      <c r="I555" s="831">
        <v>1</v>
      </c>
      <c r="J555" s="831">
        <v>119.7</v>
      </c>
      <c r="K555" s="827">
        <v>1</v>
      </c>
      <c r="L555" s="831">
        <v>1</v>
      </c>
      <c r="M555" s="832">
        <v>119.7</v>
      </c>
    </row>
    <row r="556" spans="1:13" ht="14.45" customHeight="1" x14ac:dyDescent="0.2">
      <c r="A556" s="821" t="s">
        <v>2444</v>
      </c>
      <c r="B556" s="822" t="s">
        <v>1994</v>
      </c>
      <c r="C556" s="822" t="s">
        <v>2189</v>
      </c>
      <c r="D556" s="822" t="s">
        <v>700</v>
      </c>
      <c r="E556" s="822" t="s">
        <v>1133</v>
      </c>
      <c r="F556" s="831"/>
      <c r="G556" s="831"/>
      <c r="H556" s="827"/>
      <c r="I556" s="831">
        <v>1</v>
      </c>
      <c r="J556" s="831">
        <v>0</v>
      </c>
      <c r="K556" s="827"/>
      <c r="L556" s="831">
        <v>1</v>
      </c>
      <c r="M556" s="832">
        <v>0</v>
      </c>
    </row>
    <row r="557" spans="1:13" ht="14.45" customHeight="1" x14ac:dyDescent="0.2">
      <c r="A557" s="821" t="s">
        <v>2444</v>
      </c>
      <c r="B557" s="822" t="s">
        <v>3827</v>
      </c>
      <c r="C557" s="822" t="s">
        <v>2922</v>
      </c>
      <c r="D557" s="822" t="s">
        <v>2923</v>
      </c>
      <c r="E557" s="822" t="s">
        <v>2924</v>
      </c>
      <c r="F557" s="831"/>
      <c r="G557" s="831"/>
      <c r="H557" s="827">
        <v>0</v>
      </c>
      <c r="I557" s="831">
        <v>1</v>
      </c>
      <c r="J557" s="831">
        <v>103.8</v>
      </c>
      <c r="K557" s="827">
        <v>1</v>
      </c>
      <c r="L557" s="831">
        <v>1</v>
      </c>
      <c r="M557" s="832">
        <v>103.8</v>
      </c>
    </row>
    <row r="558" spans="1:13" ht="14.45" customHeight="1" x14ac:dyDescent="0.2">
      <c r="A558" s="821" t="s">
        <v>2445</v>
      </c>
      <c r="B558" s="822" t="s">
        <v>2219</v>
      </c>
      <c r="C558" s="822" t="s">
        <v>2220</v>
      </c>
      <c r="D558" s="822" t="s">
        <v>2221</v>
      </c>
      <c r="E558" s="822" t="s">
        <v>2222</v>
      </c>
      <c r="F558" s="831"/>
      <c r="G558" s="831"/>
      <c r="H558" s="827">
        <v>0</v>
      </c>
      <c r="I558" s="831">
        <v>7</v>
      </c>
      <c r="J558" s="831">
        <v>163.80000000000001</v>
      </c>
      <c r="K558" s="827">
        <v>1</v>
      </c>
      <c r="L558" s="831">
        <v>7</v>
      </c>
      <c r="M558" s="832">
        <v>163.80000000000001</v>
      </c>
    </row>
    <row r="559" spans="1:13" ht="14.45" customHeight="1" x14ac:dyDescent="0.2">
      <c r="A559" s="821" t="s">
        <v>2446</v>
      </c>
      <c r="B559" s="822" t="s">
        <v>2245</v>
      </c>
      <c r="C559" s="822" t="s">
        <v>2404</v>
      </c>
      <c r="D559" s="822" t="s">
        <v>1880</v>
      </c>
      <c r="E559" s="822" t="s">
        <v>1881</v>
      </c>
      <c r="F559" s="831"/>
      <c r="G559" s="831"/>
      <c r="H559" s="827">
        <v>0</v>
      </c>
      <c r="I559" s="831">
        <v>1</v>
      </c>
      <c r="J559" s="831">
        <v>63.75</v>
      </c>
      <c r="K559" s="827">
        <v>1</v>
      </c>
      <c r="L559" s="831">
        <v>1</v>
      </c>
      <c r="M559" s="832">
        <v>63.75</v>
      </c>
    </row>
    <row r="560" spans="1:13" ht="14.45" customHeight="1" x14ac:dyDescent="0.2">
      <c r="A560" s="821" t="s">
        <v>2447</v>
      </c>
      <c r="B560" s="822" t="s">
        <v>2033</v>
      </c>
      <c r="C560" s="822" t="s">
        <v>2276</v>
      </c>
      <c r="D560" s="822" t="s">
        <v>838</v>
      </c>
      <c r="E560" s="822" t="s">
        <v>2277</v>
      </c>
      <c r="F560" s="831"/>
      <c r="G560" s="831"/>
      <c r="H560" s="827">
        <v>0</v>
      </c>
      <c r="I560" s="831">
        <v>3</v>
      </c>
      <c r="J560" s="831">
        <v>480.09000000000003</v>
      </c>
      <c r="K560" s="827">
        <v>1</v>
      </c>
      <c r="L560" s="831">
        <v>3</v>
      </c>
      <c r="M560" s="832">
        <v>480.09000000000003</v>
      </c>
    </row>
    <row r="561" spans="1:13" ht="14.45" customHeight="1" x14ac:dyDescent="0.2">
      <c r="A561" s="821" t="s">
        <v>2447</v>
      </c>
      <c r="B561" s="822" t="s">
        <v>2106</v>
      </c>
      <c r="C561" s="822" t="s">
        <v>2110</v>
      </c>
      <c r="D561" s="822" t="s">
        <v>1419</v>
      </c>
      <c r="E561" s="822" t="s">
        <v>2111</v>
      </c>
      <c r="F561" s="831"/>
      <c r="G561" s="831"/>
      <c r="H561" s="827">
        <v>0</v>
      </c>
      <c r="I561" s="831">
        <v>1</v>
      </c>
      <c r="J561" s="831">
        <v>154.36000000000001</v>
      </c>
      <c r="K561" s="827">
        <v>1</v>
      </c>
      <c r="L561" s="831">
        <v>1</v>
      </c>
      <c r="M561" s="832">
        <v>154.36000000000001</v>
      </c>
    </row>
    <row r="562" spans="1:13" ht="14.45" customHeight="1" x14ac:dyDescent="0.2">
      <c r="A562" s="821" t="s">
        <v>2447</v>
      </c>
      <c r="B562" s="822" t="s">
        <v>2115</v>
      </c>
      <c r="C562" s="822" t="s">
        <v>2826</v>
      </c>
      <c r="D562" s="822" t="s">
        <v>2555</v>
      </c>
      <c r="E562" s="822" t="s">
        <v>815</v>
      </c>
      <c r="F562" s="831">
        <v>1</v>
      </c>
      <c r="G562" s="831">
        <v>96.04</v>
      </c>
      <c r="H562" s="827">
        <v>1</v>
      </c>
      <c r="I562" s="831"/>
      <c r="J562" s="831"/>
      <c r="K562" s="827">
        <v>0</v>
      </c>
      <c r="L562" s="831">
        <v>1</v>
      </c>
      <c r="M562" s="832">
        <v>96.04</v>
      </c>
    </row>
    <row r="563" spans="1:13" ht="14.45" customHeight="1" x14ac:dyDescent="0.2">
      <c r="A563" s="821" t="s">
        <v>2447</v>
      </c>
      <c r="B563" s="822" t="s">
        <v>3825</v>
      </c>
      <c r="C563" s="822" t="s">
        <v>2805</v>
      </c>
      <c r="D563" s="822" t="s">
        <v>2806</v>
      </c>
      <c r="E563" s="822" t="s">
        <v>2807</v>
      </c>
      <c r="F563" s="831"/>
      <c r="G563" s="831"/>
      <c r="H563" s="827">
        <v>0</v>
      </c>
      <c r="I563" s="831">
        <v>2</v>
      </c>
      <c r="J563" s="831">
        <v>3543.68</v>
      </c>
      <c r="K563" s="827">
        <v>1</v>
      </c>
      <c r="L563" s="831">
        <v>2</v>
      </c>
      <c r="M563" s="832">
        <v>3543.68</v>
      </c>
    </row>
    <row r="564" spans="1:13" ht="14.45" customHeight="1" x14ac:dyDescent="0.2">
      <c r="A564" s="821" t="s">
        <v>2448</v>
      </c>
      <c r="B564" s="822" t="s">
        <v>2006</v>
      </c>
      <c r="C564" s="822" t="s">
        <v>2012</v>
      </c>
      <c r="D564" s="822" t="s">
        <v>2008</v>
      </c>
      <c r="E564" s="822" t="s">
        <v>2013</v>
      </c>
      <c r="F564" s="831"/>
      <c r="G564" s="831"/>
      <c r="H564" s="827">
        <v>0</v>
      </c>
      <c r="I564" s="831">
        <v>3</v>
      </c>
      <c r="J564" s="831">
        <v>254.75</v>
      </c>
      <c r="K564" s="827">
        <v>1</v>
      </c>
      <c r="L564" s="831">
        <v>3</v>
      </c>
      <c r="M564" s="832">
        <v>254.75</v>
      </c>
    </row>
    <row r="565" spans="1:13" ht="14.45" customHeight="1" x14ac:dyDescent="0.2">
      <c r="A565" s="821" t="s">
        <v>2448</v>
      </c>
      <c r="B565" s="822" t="s">
        <v>2052</v>
      </c>
      <c r="C565" s="822" t="s">
        <v>3556</v>
      </c>
      <c r="D565" s="822" t="s">
        <v>771</v>
      </c>
      <c r="E565" s="822" t="s">
        <v>772</v>
      </c>
      <c r="F565" s="831">
        <v>1</v>
      </c>
      <c r="G565" s="831">
        <v>234.07</v>
      </c>
      <c r="H565" s="827">
        <v>1</v>
      </c>
      <c r="I565" s="831"/>
      <c r="J565" s="831"/>
      <c r="K565" s="827">
        <v>0</v>
      </c>
      <c r="L565" s="831">
        <v>1</v>
      </c>
      <c r="M565" s="832">
        <v>234.07</v>
      </c>
    </row>
    <row r="566" spans="1:13" ht="14.45" customHeight="1" x14ac:dyDescent="0.2">
      <c r="A566" s="821" t="s">
        <v>2448</v>
      </c>
      <c r="B566" s="822" t="s">
        <v>2090</v>
      </c>
      <c r="C566" s="822" t="s">
        <v>2940</v>
      </c>
      <c r="D566" s="822" t="s">
        <v>923</v>
      </c>
      <c r="E566" s="822" t="s">
        <v>2941</v>
      </c>
      <c r="F566" s="831">
        <v>1</v>
      </c>
      <c r="G566" s="831">
        <v>94.28</v>
      </c>
      <c r="H566" s="827">
        <v>1</v>
      </c>
      <c r="I566" s="831"/>
      <c r="J566" s="831"/>
      <c r="K566" s="827">
        <v>0</v>
      </c>
      <c r="L566" s="831">
        <v>1</v>
      </c>
      <c r="M566" s="832">
        <v>94.28</v>
      </c>
    </row>
    <row r="567" spans="1:13" ht="14.45" customHeight="1" x14ac:dyDescent="0.2">
      <c r="A567" s="821" t="s">
        <v>2448</v>
      </c>
      <c r="B567" s="822" t="s">
        <v>2106</v>
      </c>
      <c r="C567" s="822" t="s">
        <v>2110</v>
      </c>
      <c r="D567" s="822" t="s">
        <v>1419</v>
      </c>
      <c r="E567" s="822" t="s">
        <v>2111</v>
      </c>
      <c r="F567" s="831"/>
      <c r="G567" s="831"/>
      <c r="H567" s="827">
        <v>0</v>
      </c>
      <c r="I567" s="831">
        <v>2</v>
      </c>
      <c r="J567" s="831">
        <v>308.72000000000003</v>
      </c>
      <c r="K567" s="827">
        <v>1</v>
      </c>
      <c r="L567" s="831">
        <v>2</v>
      </c>
      <c r="M567" s="832">
        <v>308.72000000000003</v>
      </c>
    </row>
    <row r="568" spans="1:13" ht="14.45" customHeight="1" x14ac:dyDescent="0.2">
      <c r="A568" s="821" t="s">
        <v>2448</v>
      </c>
      <c r="B568" s="822" t="s">
        <v>2308</v>
      </c>
      <c r="C568" s="822" t="s">
        <v>2309</v>
      </c>
      <c r="D568" s="822" t="s">
        <v>2310</v>
      </c>
      <c r="E568" s="822" t="s">
        <v>2311</v>
      </c>
      <c r="F568" s="831"/>
      <c r="G568" s="831"/>
      <c r="H568" s="827">
        <v>0</v>
      </c>
      <c r="I568" s="831">
        <v>15</v>
      </c>
      <c r="J568" s="831">
        <v>1057.2</v>
      </c>
      <c r="K568" s="827">
        <v>1</v>
      </c>
      <c r="L568" s="831">
        <v>15</v>
      </c>
      <c r="M568" s="832">
        <v>1057.2</v>
      </c>
    </row>
    <row r="569" spans="1:13" ht="14.45" customHeight="1" x14ac:dyDescent="0.2">
      <c r="A569" s="821" t="s">
        <v>2448</v>
      </c>
      <c r="B569" s="822" t="s">
        <v>2308</v>
      </c>
      <c r="C569" s="822" t="s">
        <v>2605</v>
      </c>
      <c r="D569" s="822" t="s">
        <v>2310</v>
      </c>
      <c r="E569" s="822" t="s">
        <v>2606</v>
      </c>
      <c r="F569" s="831"/>
      <c r="G569" s="831"/>
      <c r="H569" s="827">
        <v>0</v>
      </c>
      <c r="I569" s="831">
        <v>4</v>
      </c>
      <c r="J569" s="831">
        <v>563.84</v>
      </c>
      <c r="K569" s="827">
        <v>1</v>
      </c>
      <c r="L569" s="831">
        <v>4</v>
      </c>
      <c r="M569" s="832">
        <v>563.84</v>
      </c>
    </row>
    <row r="570" spans="1:13" ht="14.45" customHeight="1" x14ac:dyDescent="0.2">
      <c r="A570" s="821" t="s">
        <v>2448</v>
      </c>
      <c r="B570" s="822" t="s">
        <v>3811</v>
      </c>
      <c r="C570" s="822" t="s">
        <v>3138</v>
      </c>
      <c r="D570" s="822" t="s">
        <v>3139</v>
      </c>
      <c r="E570" s="822" t="s">
        <v>3140</v>
      </c>
      <c r="F570" s="831">
        <v>5</v>
      </c>
      <c r="G570" s="831">
        <v>10194.65</v>
      </c>
      <c r="H570" s="827">
        <v>1</v>
      </c>
      <c r="I570" s="831"/>
      <c r="J570" s="831"/>
      <c r="K570" s="827">
        <v>0</v>
      </c>
      <c r="L570" s="831">
        <v>5</v>
      </c>
      <c r="M570" s="832">
        <v>10194.65</v>
      </c>
    </row>
    <row r="571" spans="1:13" ht="14.45" customHeight="1" x14ac:dyDescent="0.2">
      <c r="A571" s="821" t="s">
        <v>2448</v>
      </c>
      <c r="B571" s="822" t="s">
        <v>3811</v>
      </c>
      <c r="C571" s="822" t="s">
        <v>3141</v>
      </c>
      <c r="D571" s="822" t="s">
        <v>3139</v>
      </c>
      <c r="E571" s="822" t="s">
        <v>3142</v>
      </c>
      <c r="F571" s="831">
        <v>32</v>
      </c>
      <c r="G571" s="831">
        <v>17684.48</v>
      </c>
      <c r="H571" s="827">
        <v>1</v>
      </c>
      <c r="I571" s="831"/>
      <c r="J571" s="831"/>
      <c r="K571" s="827">
        <v>0</v>
      </c>
      <c r="L571" s="831">
        <v>32</v>
      </c>
      <c r="M571" s="832">
        <v>17684.48</v>
      </c>
    </row>
    <row r="572" spans="1:13" ht="14.45" customHeight="1" x14ac:dyDescent="0.2">
      <c r="A572" s="821" t="s">
        <v>2448</v>
      </c>
      <c r="B572" s="822" t="s">
        <v>3811</v>
      </c>
      <c r="C572" s="822" t="s">
        <v>3143</v>
      </c>
      <c r="D572" s="822" t="s">
        <v>3139</v>
      </c>
      <c r="E572" s="822" t="s">
        <v>3144</v>
      </c>
      <c r="F572" s="831">
        <v>19</v>
      </c>
      <c r="G572" s="831">
        <v>6760.01</v>
      </c>
      <c r="H572" s="827">
        <v>1</v>
      </c>
      <c r="I572" s="831"/>
      <c r="J572" s="831"/>
      <c r="K572" s="827">
        <v>0</v>
      </c>
      <c r="L572" s="831">
        <v>19</v>
      </c>
      <c r="M572" s="832">
        <v>6760.01</v>
      </c>
    </row>
    <row r="573" spans="1:13" ht="14.45" customHeight="1" x14ac:dyDescent="0.2">
      <c r="A573" s="821" t="s">
        <v>2448</v>
      </c>
      <c r="B573" s="822" t="s">
        <v>3811</v>
      </c>
      <c r="C573" s="822" t="s">
        <v>3145</v>
      </c>
      <c r="D573" s="822" t="s">
        <v>3139</v>
      </c>
      <c r="E573" s="822" t="s">
        <v>3146</v>
      </c>
      <c r="F573" s="831">
        <v>16</v>
      </c>
      <c r="G573" s="831">
        <v>16311.36</v>
      </c>
      <c r="H573" s="827">
        <v>1</v>
      </c>
      <c r="I573" s="831"/>
      <c r="J573" s="831"/>
      <c r="K573" s="827">
        <v>0</v>
      </c>
      <c r="L573" s="831">
        <v>16</v>
      </c>
      <c r="M573" s="832">
        <v>16311.36</v>
      </c>
    </row>
    <row r="574" spans="1:13" ht="14.45" customHeight="1" x14ac:dyDescent="0.2">
      <c r="A574" s="821" t="s">
        <v>2448</v>
      </c>
      <c r="B574" s="822" t="s">
        <v>3811</v>
      </c>
      <c r="C574" s="822" t="s">
        <v>3147</v>
      </c>
      <c r="D574" s="822" t="s">
        <v>3148</v>
      </c>
      <c r="E574" s="822" t="s">
        <v>3140</v>
      </c>
      <c r="F574" s="831"/>
      <c r="G574" s="831"/>
      <c r="H574" s="827">
        <v>0</v>
      </c>
      <c r="I574" s="831">
        <v>31</v>
      </c>
      <c r="J574" s="831">
        <v>63206.83</v>
      </c>
      <c r="K574" s="827">
        <v>1</v>
      </c>
      <c r="L574" s="831">
        <v>31</v>
      </c>
      <c r="M574" s="832">
        <v>63206.83</v>
      </c>
    </row>
    <row r="575" spans="1:13" ht="14.45" customHeight="1" x14ac:dyDescent="0.2">
      <c r="A575" s="821" t="s">
        <v>2448</v>
      </c>
      <c r="B575" s="822" t="s">
        <v>3811</v>
      </c>
      <c r="C575" s="822" t="s">
        <v>3149</v>
      </c>
      <c r="D575" s="822" t="s">
        <v>3148</v>
      </c>
      <c r="E575" s="822" t="s">
        <v>3144</v>
      </c>
      <c r="F575" s="831"/>
      <c r="G575" s="831"/>
      <c r="H575" s="827">
        <v>0</v>
      </c>
      <c r="I575" s="831">
        <v>8</v>
      </c>
      <c r="J575" s="831">
        <v>2846.32</v>
      </c>
      <c r="K575" s="827">
        <v>1</v>
      </c>
      <c r="L575" s="831">
        <v>8</v>
      </c>
      <c r="M575" s="832">
        <v>2846.32</v>
      </c>
    </row>
    <row r="576" spans="1:13" ht="14.45" customHeight="1" x14ac:dyDescent="0.2">
      <c r="A576" s="821" t="s">
        <v>2448</v>
      </c>
      <c r="B576" s="822" t="s">
        <v>3811</v>
      </c>
      <c r="C576" s="822" t="s">
        <v>3150</v>
      </c>
      <c r="D576" s="822" t="s">
        <v>3148</v>
      </c>
      <c r="E576" s="822" t="s">
        <v>3142</v>
      </c>
      <c r="F576" s="831"/>
      <c r="G576" s="831"/>
      <c r="H576" s="827">
        <v>0</v>
      </c>
      <c r="I576" s="831">
        <v>38</v>
      </c>
      <c r="J576" s="831">
        <v>21000.32</v>
      </c>
      <c r="K576" s="827">
        <v>1</v>
      </c>
      <c r="L576" s="831">
        <v>38</v>
      </c>
      <c r="M576" s="832">
        <v>21000.32</v>
      </c>
    </row>
    <row r="577" spans="1:13" ht="14.45" customHeight="1" x14ac:dyDescent="0.2">
      <c r="A577" s="821" t="s">
        <v>2448</v>
      </c>
      <c r="B577" s="822" t="s">
        <v>3811</v>
      </c>
      <c r="C577" s="822" t="s">
        <v>3151</v>
      </c>
      <c r="D577" s="822" t="s">
        <v>3148</v>
      </c>
      <c r="E577" s="822" t="s">
        <v>3146</v>
      </c>
      <c r="F577" s="831"/>
      <c r="G577" s="831"/>
      <c r="H577" s="827">
        <v>0</v>
      </c>
      <c r="I577" s="831">
        <v>25</v>
      </c>
      <c r="J577" s="831">
        <v>25486.5</v>
      </c>
      <c r="K577" s="827">
        <v>1</v>
      </c>
      <c r="L577" s="831">
        <v>25</v>
      </c>
      <c r="M577" s="832">
        <v>25486.5</v>
      </c>
    </row>
    <row r="578" spans="1:13" ht="14.45" customHeight="1" x14ac:dyDescent="0.2">
      <c r="A578" s="821" t="s">
        <v>2448</v>
      </c>
      <c r="B578" s="822" t="s">
        <v>3811</v>
      </c>
      <c r="C578" s="822" t="s">
        <v>3288</v>
      </c>
      <c r="D578" s="822" t="s">
        <v>3153</v>
      </c>
      <c r="E578" s="822" t="s">
        <v>3289</v>
      </c>
      <c r="F578" s="831">
        <v>1</v>
      </c>
      <c r="G578" s="831">
        <v>88.95</v>
      </c>
      <c r="H578" s="827">
        <v>1</v>
      </c>
      <c r="I578" s="831"/>
      <c r="J578" s="831"/>
      <c r="K578" s="827">
        <v>0</v>
      </c>
      <c r="L578" s="831">
        <v>1</v>
      </c>
      <c r="M578" s="832">
        <v>88.95</v>
      </c>
    </row>
    <row r="579" spans="1:13" ht="14.45" customHeight="1" x14ac:dyDescent="0.2">
      <c r="A579" s="821" t="s">
        <v>2448</v>
      </c>
      <c r="B579" s="822" t="s">
        <v>3811</v>
      </c>
      <c r="C579" s="822" t="s">
        <v>3558</v>
      </c>
      <c r="D579" s="822" t="s">
        <v>3153</v>
      </c>
      <c r="E579" s="822" t="s">
        <v>3559</v>
      </c>
      <c r="F579" s="831">
        <v>33</v>
      </c>
      <c r="G579" s="831">
        <v>8410.380000000001</v>
      </c>
      <c r="H579" s="827">
        <v>1</v>
      </c>
      <c r="I579" s="831"/>
      <c r="J579" s="831"/>
      <c r="K579" s="827">
        <v>0</v>
      </c>
      <c r="L579" s="831">
        <v>33</v>
      </c>
      <c r="M579" s="832">
        <v>8410.380000000001</v>
      </c>
    </row>
    <row r="580" spans="1:13" ht="14.45" customHeight="1" x14ac:dyDescent="0.2">
      <c r="A580" s="821" t="s">
        <v>2448</v>
      </c>
      <c r="B580" s="822" t="s">
        <v>3811</v>
      </c>
      <c r="C580" s="822" t="s">
        <v>3152</v>
      </c>
      <c r="D580" s="822" t="s">
        <v>3153</v>
      </c>
      <c r="E580" s="822" t="s">
        <v>3154</v>
      </c>
      <c r="F580" s="831">
        <v>8</v>
      </c>
      <c r="G580" s="831">
        <v>0</v>
      </c>
      <c r="H580" s="827"/>
      <c r="I580" s="831"/>
      <c r="J580" s="831"/>
      <c r="K580" s="827"/>
      <c r="L580" s="831">
        <v>8</v>
      </c>
      <c r="M580" s="832">
        <v>0</v>
      </c>
    </row>
    <row r="581" spans="1:13" ht="14.45" customHeight="1" x14ac:dyDescent="0.2">
      <c r="A581" s="821" t="s">
        <v>2448</v>
      </c>
      <c r="B581" s="822" t="s">
        <v>2318</v>
      </c>
      <c r="C581" s="822" t="s">
        <v>3414</v>
      </c>
      <c r="D581" s="822" t="s">
        <v>3067</v>
      </c>
      <c r="E581" s="822" t="s">
        <v>2323</v>
      </c>
      <c r="F581" s="831"/>
      <c r="G581" s="831"/>
      <c r="H581" s="827">
        <v>0</v>
      </c>
      <c r="I581" s="831">
        <v>12</v>
      </c>
      <c r="J581" s="831">
        <v>9719.2799999999988</v>
      </c>
      <c r="K581" s="827">
        <v>1</v>
      </c>
      <c r="L581" s="831">
        <v>12</v>
      </c>
      <c r="M581" s="832">
        <v>9719.2799999999988</v>
      </c>
    </row>
    <row r="582" spans="1:13" ht="14.45" customHeight="1" x14ac:dyDescent="0.2">
      <c r="A582" s="821" t="s">
        <v>2448</v>
      </c>
      <c r="B582" s="822" t="s">
        <v>2318</v>
      </c>
      <c r="C582" s="822" t="s">
        <v>3069</v>
      </c>
      <c r="D582" s="822" t="s">
        <v>3067</v>
      </c>
      <c r="E582" s="822" t="s">
        <v>3070</v>
      </c>
      <c r="F582" s="831"/>
      <c r="G582" s="831"/>
      <c r="H582" s="827">
        <v>0</v>
      </c>
      <c r="I582" s="831">
        <v>8</v>
      </c>
      <c r="J582" s="831">
        <v>15511.76</v>
      </c>
      <c r="K582" s="827">
        <v>1</v>
      </c>
      <c r="L582" s="831">
        <v>8</v>
      </c>
      <c r="M582" s="832">
        <v>15511.76</v>
      </c>
    </row>
    <row r="583" spans="1:13" ht="14.45" customHeight="1" x14ac:dyDescent="0.2">
      <c r="A583" s="821" t="s">
        <v>2448</v>
      </c>
      <c r="B583" s="822" t="s">
        <v>2318</v>
      </c>
      <c r="C583" s="822" t="s">
        <v>3348</v>
      </c>
      <c r="D583" s="822" t="s">
        <v>2325</v>
      </c>
      <c r="E583" s="822" t="s">
        <v>3349</v>
      </c>
      <c r="F583" s="831"/>
      <c r="G583" s="831"/>
      <c r="H583" s="827">
        <v>0</v>
      </c>
      <c r="I583" s="831">
        <v>2</v>
      </c>
      <c r="J583" s="831">
        <v>3877.94</v>
      </c>
      <c r="K583" s="827">
        <v>1</v>
      </c>
      <c r="L583" s="831">
        <v>2</v>
      </c>
      <c r="M583" s="832">
        <v>3877.94</v>
      </c>
    </row>
    <row r="584" spans="1:13" ht="14.45" customHeight="1" x14ac:dyDescent="0.2">
      <c r="A584" s="821" t="s">
        <v>2448</v>
      </c>
      <c r="B584" s="822" t="s">
        <v>2318</v>
      </c>
      <c r="C584" s="822" t="s">
        <v>2324</v>
      </c>
      <c r="D584" s="822" t="s">
        <v>2325</v>
      </c>
      <c r="E584" s="822" t="s">
        <v>2326</v>
      </c>
      <c r="F584" s="831"/>
      <c r="G584" s="831"/>
      <c r="H584" s="827">
        <v>0</v>
      </c>
      <c r="I584" s="831">
        <v>12</v>
      </c>
      <c r="J584" s="831">
        <v>5817</v>
      </c>
      <c r="K584" s="827">
        <v>1</v>
      </c>
      <c r="L584" s="831">
        <v>12</v>
      </c>
      <c r="M584" s="832">
        <v>5817</v>
      </c>
    </row>
    <row r="585" spans="1:13" ht="14.45" customHeight="1" x14ac:dyDescent="0.2">
      <c r="A585" s="821" t="s">
        <v>2448</v>
      </c>
      <c r="B585" s="822" t="s">
        <v>2318</v>
      </c>
      <c r="C585" s="822" t="s">
        <v>2327</v>
      </c>
      <c r="D585" s="822" t="s">
        <v>2325</v>
      </c>
      <c r="E585" s="822" t="s">
        <v>2328</v>
      </c>
      <c r="F585" s="831"/>
      <c r="G585" s="831"/>
      <c r="H585" s="827">
        <v>0</v>
      </c>
      <c r="I585" s="831">
        <v>6</v>
      </c>
      <c r="J585" s="831">
        <v>5816.88</v>
      </c>
      <c r="K585" s="827">
        <v>1</v>
      </c>
      <c r="L585" s="831">
        <v>6</v>
      </c>
      <c r="M585" s="832">
        <v>5816.88</v>
      </c>
    </row>
    <row r="586" spans="1:13" ht="14.45" customHeight="1" x14ac:dyDescent="0.2">
      <c r="A586" s="821" t="s">
        <v>2448</v>
      </c>
      <c r="B586" s="822" t="s">
        <v>2318</v>
      </c>
      <c r="C586" s="822" t="s">
        <v>3076</v>
      </c>
      <c r="D586" s="822" t="s">
        <v>3067</v>
      </c>
      <c r="E586" s="822" t="s">
        <v>2321</v>
      </c>
      <c r="F586" s="831"/>
      <c r="G586" s="831"/>
      <c r="H586" s="827">
        <v>0</v>
      </c>
      <c r="I586" s="831">
        <v>6</v>
      </c>
      <c r="J586" s="831">
        <v>2908.5</v>
      </c>
      <c r="K586" s="827">
        <v>1</v>
      </c>
      <c r="L586" s="831">
        <v>6</v>
      </c>
      <c r="M586" s="832">
        <v>2908.5</v>
      </c>
    </row>
    <row r="587" spans="1:13" ht="14.45" customHeight="1" x14ac:dyDescent="0.2">
      <c r="A587" s="821" t="s">
        <v>2448</v>
      </c>
      <c r="B587" s="822" t="s">
        <v>2318</v>
      </c>
      <c r="C587" s="822" t="s">
        <v>2319</v>
      </c>
      <c r="D587" s="822" t="s">
        <v>2320</v>
      </c>
      <c r="E587" s="822" t="s">
        <v>2321</v>
      </c>
      <c r="F587" s="831"/>
      <c r="G587" s="831"/>
      <c r="H587" s="827">
        <v>0</v>
      </c>
      <c r="I587" s="831">
        <v>15</v>
      </c>
      <c r="J587" s="831">
        <v>7271.25</v>
      </c>
      <c r="K587" s="827">
        <v>1</v>
      </c>
      <c r="L587" s="831">
        <v>15</v>
      </c>
      <c r="M587" s="832">
        <v>7271.25</v>
      </c>
    </row>
    <row r="588" spans="1:13" ht="14.45" customHeight="1" x14ac:dyDescent="0.2">
      <c r="A588" s="821" t="s">
        <v>2448</v>
      </c>
      <c r="B588" s="822" t="s">
        <v>2318</v>
      </c>
      <c r="C588" s="822" t="s">
        <v>2322</v>
      </c>
      <c r="D588" s="822" t="s">
        <v>2320</v>
      </c>
      <c r="E588" s="822" t="s">
        <v>2323</v>
      </c>
      <c r="F588" s="831"/>
      <c r="G588" s="831"/>
      <c r="H588" s="827">
        <v>0</v>
      </c>
      <c r="I588" s="831">
        <v>12</v>
      </c>
      <c r="J588" s="831">
        <v>11633.76</v>
      </c>
      <c r="K588" s="827">
        <v>1</v>
      </c>
      <c r="L588" s="831">
        <v>12</v>
      </c>
      <c r="M588" s="832">
        <v>11633.76</v>
      </c>
    </row>
    <row r="589" spans="1:13" ht="14.45" customHeight="1" x14ac:dyDescent="0.2">
      <c r="A589" s="821" t="s">
        <v>2448</v>
      </c>
      <c r="B589" s="822" t="s">
        <v>2318</v>
      </c>
      <c r="C589" s="822" t="s">
        <v>3353</v>
      </c>
      <c r="D589" s="822" t="s">
        <v>2320</v>
      </c>
      <c r="E589" s="822" t="s">
        <v>3070</v>
      </c>
      <c r="F589" s="831"/>
      <c r="G589" s="831"/>
      <c r="H589" s="827">
        <v>0</v>
      </c>
      <c r="I589" s="831">
        <v>21</v>
      </c>
      <c r="J589" s="831">
        <v>36889.29</v>
      </c>
      <c r="K589" s="827">
        <v>1</v>
      </c>
      <c r="L589" s="831">
        <v>21</v>
      </c>
      <c r="M589" s="832">
        <v>36889.29</v>
      </c>
    </row>
    <row r="590" spans="1:13" ht="14.45" customHeight="1" x14ac:dyDescent="0.2">
      <c r="A590" s="821" t="s">
        <v>2448</v>
      </c>
      <c r="B590" s="822" t="s">
        <v>2318</v>
      </c>
      <c r="C590" s="822" t="s">
        <v>3419</v>
      </c>
      <c r="D590" s="822" t="s">
        <v>2320</v>
      </c>
      <c r="E590" s="822" t="s">
        <v>3068</v>
      </c>
      <c r="F590" s="831"/>
      <c r="G590" s="831"/>
      <c r="H590" s="827">
        <v>0</v>
      </c>
      <c r="I590" s="831">
        <v>6</v>
      </c>
      <c r="J590" s="831">
        <v>5853.54</v>
      </c>
      <c r="K590" s="827">
        <v>1</v>
      </c>
      <c r="L590" s="831">
        <v>6</v>
      </c>
      <c r="M590" s="832">
        <v>5853.54</v>
      </c>
    </row>
    <row r="591" spans="1:13" ht="14.45" customHeight="1" x14ac:dyDescent="0.2">
      <c r="A591" s="821" t="s">
        <v>2448</v>
      </c>
      <c r="B591" s="822" t="s">
        <v>2329</v>
      </c>
      <c r="C591" s="822" t="s">
        <v>2330</v>
      </c>
      <c r="D591" s="822" t="s">
        <v>2331</v>
      </c>
      <c r="E591" s="822" t="s">
        <v>2332</v>
      </c>
      <c r="F591" s="831"/>
      <c r="G591" s="831"/>
      <c r="H591" s="827">
        <v>0</v>
      </c>
      <c r="I591" s="831">
        <v>39</v>
      </c>
      <c r="J591" s="831">
        <v>25933.040000000001</v>
      </c>
      <c r="K591" s="827">
        <v>1</v>
      </c>
      <c r="L591" s="831">
        <v>39</v>
      </c>
      <c r="M591" s="832">
        <v>25933.040000000001</v>
      </c>
    </row>
    <row r="592" spans="1:13" ht="14.45" customHeight="1" x14ac:dyDescent="0.2">
      <c r="A592" s="821" t="s">
        <v>2448</v>
      </c>
      <c r="B592" s="822" t="s">
        <v>2329</v>
      </c>
      <c r="C592" s="822" t="s">
        <v>2333</v>
      </c>
      <c r="D592" s="822" t="s">
        <v>2331</v>
      </c>
      <c r="E592" s="822" t="s">
        <v>2334</v>
      </c>
      <c r="F592" s="831"/>
      <c r="G592" s="831"/>
      <c r="H592" s="827">
        <v>0</v>
      </c>
      <c r="I592" s="831">
        <v>12</v>
      </c>
      <c r="J592" s="831">
        <v>13572.72</v>
      </c>
      <c r="K592" s="827">
        <v>1</v>
      </c>
      <c r="L592" s="831">
        <v>12</v>
      </c>
      <c r="M592" s="832">
        <v>13572.72</v>
      </c>
    </row>
    <row r="593" spans="1:13" ht="14.45" customHeight="1" x14ac:dyDescent="0.2">
      <c r="A593" s="821" t="s">
        <v>2448</v>
      </c>
      <c r="B593" s="822" t="s">
        <v>2329</v>
      </c>
      <c r="C593" s="822" t="s">
        <v>3050</v>
      </c>
      <c r="D593" s="822" t="s">
        <v>2331</v>
      </c>
      <c r="E593" s="822" t="s">
        <v>3051</v>
      </c>
      <c r="F593" s="831"/>
      <c r="G593" s="831"/>
      <c r="H593" s="827">
        <v>0</v>
      </c>
      <c r="I593" s="831">
        <v>21</v>
      </c>
      <c r="J593" s="831">
        <v>28691.58</v>
      </c>
      <c r="K593" s="827">
        <v>1</v>
      </c>
      <c r="L593" s="831">
        <v>21</v>
      </c>
      <c r="M593" s="832">
        <v>28691.58</v>
      </c>
    </row>
    <row r="594" spans="1:13" ht="14.45" customHeight="1" x14ac:dyDescent="0.2">
      <c r="A594" s="821" t="s">
        <v>2448</v>
      </c>
      <c r="B594" s="822" t="s">
        <v>2329</v>
      </c>
      <c r="C594" s="822" t="s">
        <v>3538</v>
      </c>
      <c r="D594" s="822" t="s">
        <v>3053</v>
      </c>
      <c r="E594" s="822" t="s">
        <v>3051</v>
      </c>
      <c r="F594" s="831">
        <v>12</v>
      </c>
      <c r="G594" s="831">
        <v>18096.96</v>
      </c>
      <c r="H594" s="827">
        <v>1</v>
      </c>
      <c r="I594" s="831"/>
      <c r="J594" s="831"/>
      <c r="K594" s="827">
        <v>0</v>
      </c>
      <c r="L594" s="831">
        <v>12</v>
      </c>
      <c r="M594" s="832">
        <v>18096.96</v>
      </c>
    </row>
    <row r="595" spans="1:13" ht="14.45" customHeight="1" x14ac:dyDescent="0.2">
      <c r="A595" s="821" t="s">
        <v>2448</v>
      </c>
      <c r="B595" s="822" t="s">
        <v>1994</v>
      </c>
      <c r="C595" s="822" t="s">
        <v>2189</v>
      </c>
      <c r="D595" s="822" t="s">
        <v>700</v>
      </c>
      <c r="E595" s="822" t="s">
        <v>1133</v>
      </c>
      <c r="F595" s="831"/>
      <c r="G595" s="831"/>
      <c r="H595" s="827"/>
      <c r="I595" s="831">
        <v>27</v>
      </c>
      <c r="J595" s="831">
        <v>0</v>
      </c>
      <c r="K595" s="827"/>
      <c r="L595" s="831">
        <v>27</v>
      </c>
      <c r="M595" s="832">
        <v>0</v>
      </c>
    </row>
    <row r="596" spans="1:13" ht="14.45" customHeight="1" x14ac:dyDescent="0.2">
      <c r="A596" s="821" t="s">
        <v>2448</v>
      </c>
      <c r="B596" s="822" t="s">
        <v>3812</v>
      </c>
      <c r="C596" s="822" t="s">
        <v>3564</v>
      </c>
      <c r="D596" s="822" t="s">
        <v>3188</v>
      </c>
      <c r="E596" s="822" t="s">
        <v>3493</v>
      </c>
      <c r="F596" s="831">
        <v>1</v>
      </c>
      <c r="G596" s="831">
        <v>60.39</v>
      </c>
      <c r="H596" s="827">
        <v>1</v>
      </c>
      <c r="I596" s="831"/>
      <c r="J596" s="831"/>
      <c r="K596" s="827">
        <v>0</v>
      </c>
      <c r="L596" s="831">
        <v>1</v>
      </c>
      <c r="M596" s="832">
        <v>60.39</v>
      </c>
    </row>
    <row r="597" spans="1:13" ht="14.45" customHeight="1" x14ac:dyDescent="0.2">
      <c r="A597" s="821" t="s">
        <v>2448</v>
      </c>
      <c r="B597" s="822" t="s">
        <v>2205</v>
      </c>
      <c r="C597" s="822" t="s">
        <v>3079</v>
      </c>
      <c r="D597" s="822" t="s">
        <v>2207</v>
      </c>
      <c r="E597" s="822" t="s">
        <v>3080</v>
      </c>
      <c r="F597" s="831"/>
      <c r="G597" s="831"/>
      <c r="H597" s="827">
        <v>0</v>
      </c>
      <c r="I597" s="831">
        <v>3</v>
      </c>
      <c r="J597" s="831">
        <v>1018.4100000000001</v>
      </c>
      <c r="K597" s="827">
        <v>1</v>
      </c>
      <c r="L597" s="831">
        <v>3</v>
      </c>
      <c r="M597" s="832">
        <v>1018.4100000000001</v>
      </c>
    </row>
    <row r="598" spans="1:13" ht="14.45" customHeight="1" x14ac:dyDescent="0.2">
      <c r="A598" s="821" t="s">
        <v>2448</v>
      </c>
      <c r="B598" s="822" t="s">
        <v>2205</v>
      </c>
      <c r="C598" s="822" t="s">
        <v>2339</v>
      </c>
      <c r="D598" s="822" t="s">
        <v>2207</v>
      </c>
      <c r="E598" s="822" t="s">
        <v>2340</v>
      </c>
      <c r="F598" s="831"/>
      <c r="G598" s="831"/>
      <c r="H598" s="827">
        <v>0</v>
      </c>
      <c r="I598" s="831">
        <v>19</v>
      </c>
      <c r="J598" s="831">
        <v>2150.04</v>
      </c>
      <c r="K598" s="827">
        <v>1</v>
      </c>
      <c r="L598" s="831">
        <v>19</v>
      </c>
      <c r="M598" s="832">
        <v>2150.04</v>
      </c>
    </row>
    <row r="599" spans="1:13" ht="14.45" customHeight="1" x14ac:dyDescent="0.2">
      <c r="A599" s="821" t="s">
        <v>2448</v>
      </c>
      <c r="B599" s="822" t="s">
        <v>2205</v>
      </c>
      <c r="C599" s="822" t="s">
        <v>2206</v>
      </c>
      <c r="D599" s="822" t="s">
        <v>2207</v>
      </c>
      <c r="E599" s="822" t="s">
        <v>2208</v>
      </c>
      <c r="F599" s="831"/>
      <c r="G599" s="831"/>
      <c r="H599" s="827">
        <v>0</v>
      </c>
      <c r="I599" s="831">
        <v>4</v>
      </c>
      <c r="J599" s="831">
        <v>678.92</v>
      </c>
      <c r="K599" s="827">
        <v>1</v>
      </c>
      <c r="L599" s="831">
        <v>4</v>
      </c>
      <c r="M599" s="832">
        <v>678.92</v>
      </c>
    </row>
    <row r="600" spans="1:13" ht="14.45" customHeight="1" x14ac:dyDescent="0.2">
      <c r="A600" s="821" t="s">
        <v>2448</v>
      </c>
      <c r="B600" s="822" t="s">
        <v>2205</v>
      </c>
      <c r="C600" s="822" t="s">
        <v>2209</v>
      </c>
      <c r="D600" s="822" t="s">
        <v>2207</v>
      </c>
      <c r="E600" s="822" t="s">
        <v>2210</v>
      </c>
      <c r="F600" s="831"/>
      <c r="G600" s="831"/>
      <c r="H600" s="827">
        <v>0</v>
      </c>
      <c r="I600" s="831">
        <v>96</v>
      </c>
      <c r="J600" s="831">
        <v>32589.120000000006</v>
      </c>
      <c r="K600" s="827">
        <v>1</v>
      </c>
      <c r="L600" s="831">
        <v>96</v>
      </c>
      <c r="M600" s="832">
        <v>32589.120000000006</v>
      </c>
    </row>
    <row r="601" spans="1:13" ht="14.45" customHeight="1" x14ac:dyDescent="0.2">
      <c r="A601" s="821" t="s">
        <v>2448</v>
      </c>
      <c r="B601" s="822" t="s">
        <v>2205</v>
      </c>
      <c r="C601" s="822" t="s">
        <v>3083</v>
      </c>
      <c r="D601" s="822" t="s">
        <v>3084</v>
      </c>
      <c r="E601" s="822" t="s">
        <v>3085</v>
      </c>
      <c r="F601" s="831"/>
      <c r="G601" s="831"/>
      <c r="H601" s="827">
        <v>0</v>
      </c>
      <c r="I601" s="831">
        <v>3</v>
      </c>
      <c r="J601" s="831">
        <v>2290.89</v>
      </c>
      <c r="K601" s="827">
        <v>1</v>
      </c>
      <c r="L601" s="831">
        <v>3</v>
      </c>
      <c r="M601" s="832">
        <v>2290.89</v>
      </c>
    </row>
    <row r="602" spans="1:13" ht="14.45" customHeight="1" x14ac:dyDescent="0.2">
      <c r="A602" s="821" t="s">
        <v>2448</v>
      </c>
      <c r="B602" s="822" t="s">
        <v>2205</v>
      </c>
      <c r="C602" s="822" t="s">
        <v>3354</v>
      </c>
      <c r="D602" s="822" t="s">
        <v>2207</v>
      </c>
      <c r="E602" s="822" t="s">
        <v>2210</v>
      </c>
      <c r="F602" s="831">
        <v>1</v>
      </c>
      <c r="G602" s="831">
        <v>339.47</v>
      </c>
      <c r="H602" s="827">
        <v>1</v>
      </c>
      <c r="I602" s="831"/>
      <c r="J602" s="831"/>
      <c r="K602" s="827">
        <v>0</v>
      </c>
      <c r="L602" s="831">
        <v>1</v>
      </c>
      <c r="M602" s="832">
        <v>339.47</v>
      </c>
    </row>
    <row r="603" spans="1:13" ht="14.45" customHeight="1" x14ac:dyDescent="0.2">
      <c r="A603" s="821" t="s">
        <v>2448</v>
      </c>
      <c r="B603" s="822" t="s">
        <v>2205</v>
      </c>
      <c r="C603" s="822" t="s">
        <v>3086</v>
      </c>
      <c r="D603" s="822" t="s">
        <v>3087</v>
      </c>
      <c r="E603" s="822" t="s">
        <v>3080</v>
      </c>
      <c r="F603" s="831">
        <v>2</v>
      </c>
      <c r="G603" s="831">
        <v>678.94</v>
      </c>
      <c r="H603" s="827">
        <v>1</v>
      </c>
      <c r="I603" s="831"/>
      <c r="J603" s="831"/>
      <c r="K603" s="827">
        <v>0</v>
      </c>
      <c r="L603" s="831">
        <v>2</v>
      </c>
      <c r="M603" s="832">
        <v>678.94</v>
      </c>
    </row>
    <row r="604" spans="1:13" ht="14.45" customHeight="1" x14ac:dyDescent="0.2">
      <c r="A604" s="821" t="s">
        <v>2448</v>
      </c>
      <c r="B604" s="822" t="s">
        <v>2343</v>
      </c>
      <c r="C604" s="822" t="s">
        <v>3362</v>
      </c>
      <c r="D604" s="822" t="s">
        <v>2352</v>
      </c>
      <c r="E604" s="822" t="s">
        <v>3160</v>
      </c>
      <c r="F604" s="831">
        <v>1</v>
      </c>
      <c r="G604" s="831">
        <v>169.29</v>
      </c>
      <c r="H604" s="827">
        <v>1</v>
      </c>
      <c r="I604" s="831"/>
      <c r="J604" s="831"/>
      <c r="K604" s="827">
        <v>0</v>
      </c>
      <c r="L604" s="831">
        <v>1</v>
      </c>
      <c r="M604" s="832">
        <v>169.29</v>
      </c>
    </row>
    <row r="605" spans="1:13" ht="14.45" customHeight="1" x14ac:dyDescent="0.2">
      <c r="A605" s="821" t="s">
        <v>2448</v>
      </c>
      <c r="B605" s="822" t="s">
        <v>2343</v>
      </c>
      <c r="C605" s="822" t="s">
        <v>3363</v>
      </c>
      <c r="D605" s="822" t="s">
        <v>2352</v>
      </c>
      <c r="E605" s="822" t="s">
        <v>1731</v>
      </c>
      <c r="F605" s="831">
        <v>6</v>
      </c>
      <c r="G605" s="831">
        <v>2031.48</v>
      </c>
      <c r="H605" s="827">
        <v>1</v>
      </c>
      <c r="I605" s="831"/>
      <c r="J605" s="831"/>
      <c r="K605" s="827">
        <v>0</v>
      </c>
      <c r="L605" s="831">
        <v>6</v>
      </c>
      <c r="M605" s="832">
        <v>2031.48</v>
      </c>
    </row>
    <row r="606" spans="1:13" ht="14.45" customHeight="1" x14ac:dyDescent="0.2">
      <c r="A606" s="821" t="s">
        <v>2448</v>
      </c>
      <c r="B606" s="822" t="s">
        <v>2343</v>
      </c>
      <c r="C606" s="822" t="s">
        <v>3162</v>
      </c>
      <c r="D606" s="822" t="s">
        <v>3163</v>
      </c>
      <c r="E606" s="822" t="s">
        <v>3160</v>
      </c>
      <c r="F606" s="831">
        <v>3</v>
      </c>
      <c r="G606" s="831">
        <v>507.87</v>
      </c>
      <c r="H606" s="827">
        <v>1</v>
      </c>
      <c r="I606" s="831"/>
      <c r="J606" s="831"/>
      <c r="K606" s="827">
        <v>0</v>
      </c>
      <c r="L606" s="831">
        <v>3</v>
      </c>
      <c r="M606" s="832">
        <v>507.87</v>
      </c>
    </row>
    <row r="607" spans="1:13" ht="14.45" customHeight="1" x14ac:dyDescent="0.2">
      <c r="A607" s="821" t="s">
        <v>2448</v>
      </c>
      <c r="B607" s="822" t="s">
        <v>2343</v>
      </c>
      <c r="C607" s="822" t="s">
        <v>3164</v>
      </c>
      <c r="D607" s="822" t="s">
        <v>3163</v>
      </c>
      <c r="E607" s="822" t="s">
        <v>1731</v>
      </c>
      <c r="F607" s="831">
        <v>7</v>
      </c>
      <c r="G607" s="831">
        <v>2370.06</v>
      </c>
      <c r="H607" s="827">
        <v>1</v>
      </c>
      <c r="I607" s="831"/>
      <c r="J607" s="831"/>
      <c r="K607" s="827">
        <v>0</v>
      </c>
      <c r="L607" s="831">
        <v>7</v>
      </c>
      <c r="M607" s="832">
        <v>2370.06</v>
      </c>
    </row>
    <row r="608" spans="1:13" ht="14.45" customHeight="1" x14ac:dyDescent="0.2">
      <c r="A608" s="821" t="s">
        <v>2448</v>
      </c>
      <c r="B608" s="822" t="s">
        <v>2343</v>
      </c>
      <c r="C608" s="822" t="s">
        <v>2351</v>
      </c>
      <c r="D608" s="822" t="s">
        <v>2352</v>
      </c>
      <c r="E608" s="822" t="s">
        <v>2348</v>
      </c>
      <c r="F608" s="831">
        <v>3</v>
      </c>
      <c r="G608" s="831">
        <v>2031.5099999999998</v>
      </c>
      <c r="H608" s="827">
        <v>1</v>
      </c>
      <c r="I608" s="831"/>
      <c r="J608" s="831"/>
      <c r="K608" s="827">
        <v>0</v>
      </c>
      <c r="L608" s="831">
        <v>3</v>
      </c>
      <c r="M608" s="832">
        <v>2031.5099999999998</v>
      </c>
    </row>
    <row r="609" spans="1:13" ht="14.45" customHeight="1" x14ac:dyDescent="0.2">
      <c r="A609" s="821" t="s">
        <v>2448</v>
      </c>
      <c r="B609" s="822" t="s">
        <v>2343</v>
      </c>
      <c r="C609" s="822" t="s">
        <v>3470</v>
      </c>
      <c r="D609" s="822" t="s">
        <v>3166</v>
      </c>
      <c r="E609" s="822" t="s">
        <v>3160</v>
      </c>
      <c r="F609" s="831">
        <v>4</v>
      </c>
      <c r="G609" s="831">
        <v>677.16</v>
      </c>
      <c r="H609" s="827">
        <v>1</v>
      </c>
      <c r="I609" s="831"/>
      <c r="J609" s="831"/>
      <c r="K609" s="827">
        <v>0</v>
      </c>
      <c r="L609" s="831">
        <v>4</v>
      </c>
      <c r="M609" s="832">
        <v>677.16</v>
      </c>
    </row>
    <row r="610" spans="1:13" ht="14.45" customHeight="1" x14ac:dyDescent="0.2">
      <c r="A610" s="821" t="s">
        <v>2448</v>
      </c>
      <c r="B610" s="822" t="s">
        <v>2343</v>
      </c>
      <c r="C610" s="822" t="s">
        <v>3165</v>
      </c>
      <c r="D610" s="822" t="s">
        <v>3166</v>
      </c>
      <c r="E610" s="822" t="s">
        <v>1731</v>
      </c>
      <c r="F610" s="831">
        <v>1</v>
      </c>
      <c r="G610" s="831">
        <v>338.58</v>
      </c>
      <c r="H610" s="827">
        <v>1</v>
      </c>
      <c r="I610" s="831"/>
      <c r="J610" s="831"/>
      <c r="K610" s="827">
        <v>0</v>
      </c>
      <c r="L610" s="831">
        <v>1</v>
      </c>
      <c r="M610" s="832">
        <v>338.58</v>
      </c>
    </row>
    <row r="611" spans="1:13" ht="14.45" customHeight="1" x14ac:dyDescent="0.2">
      <c r="A611" s="821" t="s">
        <v>2448</v>
      </c>
      <c r="B611" s="822" t="s">
        <v>2343</v>
      </c>
      <c r="C611" s="822" t="s">
        <v>2345</v>
      </c>
      <c r="D611" s="822" t="s">
        <v>1725</v>
      </c>
      <c r="E611" s="822" t="s">
        <v>1726</v>
      </c>
      <c r="F611" s="831"/>
      <c r="G611" s="831"/>
      <c r="H611" s="827">
        <v>0</v>
      </c>
      <c r="I611" s="831">
        <v>19</v>
      </c>
      <c r="J611" s="831">
        <v>24445.779999999995</v>
      </c>
      <c r="K611" s="827">
        <v>1</v>
      </c>
      <c r="L611" s="831">
        <v>19</v>
      </c>
      <c r="M611" s="832">
        <v>24445.779999999995</v>
      </c>
    </row>
    <row r="612" spans="1:13" ht="14.45" customHeight="1" x14ac:dyDescent="0.2">
      <c r="A612" s="821" t="s">
        <v>2448</v>
      </c>
      <c r="B612" s="822" t="s">
        <v>2343</v>
      </c>
      <c r="C612" s="822" t="s">
        <v>2346</v>
      </c>
      <c r="D612" s="822" t="s">
        <v>1725</v>
      </c>
      <c r="E612" s="822" t="s">
        <v>1728</v>
      </c>
      <c r="F612" s="831"/>
      <c r="G612" s="831"/>
      <c r="H612" s="827">
        <v>0</v>
      </c>
      <c r="I612" s="831">
        <v>62</v>
      </c>
      <c r="J612" s="831">
        <v>159539.64000000001</v>
      </c>
      <c r="K612" s="827">
        <v>1</v>
      </c>
      <c r="L612" s="831">
        <v>62</v>
      </c>
      <c r="M612" s="832">
        <v>159539.64000000001</v>
      </c>
    </row>
    <row r="613" spans="1:13" ht="14.45" customHeight="1" x14ac:dyDescent="0.2">
      <c r="A613" s="821" t="s">
        <v>2448</v>
      </c>
      <c r="B613" s="822" t="s">
        <v>2343</v>
      </c>
      <c r="C613" s="822" t="s">
        <v>2347</v>
      </c>
      <c r="D613" s="822" t="s">
        <v>1725</v>
      </c>
      <c r="E613" s="822" t="s">
        <v>2348</v>
      </c>
      <c r="F613" s="831"/>
      <c r="G613" s="831"/>
      <c r="H613" s="827">
        <v>0</v>
      </c>
      <c r="I613" s="831">
        <v>5</v>
      </c>
      <c r="J613" s="831">
        <v>3385.8499999999995</v>
      </c>
      <c r="K613" s="827">
        <v>1</v>
      </c>
      <c r="L613" s="831">
        <v>5</v>
      </c>
      <c r="M613" s="832">
        <v>3385.8499999999995</v>
      </c>
    </row>
    <row r="614" spans="1:13" ht="14.45" customHeight="1" x14ac:dyDescent="0.2">
      <c r="A614" s="821" t="s">
        <v>2448</v>
      </c>
      <c r="B614" s="822" t="s">
        <v>2343</v>
      </c>
      <c r="C614" s="822" t="s">
        <v>3562</v>
      </c>
      <c r="D614" s="822" t="s">
        <v>1721</v>
      </c>
      <c r="E614" s="822" t="s">
        <v>3563</v>
      </c>
      <c r="F614" s="831">
        <v>3</v>
      </c>
      <c r="G614" s="831">
        <v>254.88</v>
      </c>
      <c r="H614" s="827">
        <v>1</v>
      </c>
      <c r="I614" s="831"/>
      <c r="J614" s="831"/>
      <c r="K614" s="827">
        <v>0</v>
      </c>
      <c r="L614" s="831">
        <v>3</v>
      </c>
      <c r="M614" s="832">
        <v>254.88</v>
      </c>
    </row>
    <row r="615" spans="1:13" ht="14.45" customHeight="1" x14ac:dyDescent="0.2">
      <c r="A615" s="821" t="s">
        <v>2448</v>
      </c>
      <c r="B615" s="822" t="s">
        <v>2343</v>
      </c>
      <c r="C615" s="822" t="s">
        <v>3472</v>
      </c>
      <c r="D615" s="822" t="s">
        <v>3473</v>
      </c>
      <c r="E615" s="822" t="s">
        <v>3474</v>
      </c>
      <c r="F615" s="831">
        <v>3</v>
      </c>
      <c r="G615" s="831">
        <v>5146.4400000000005</v>
      </c>
      <c r="H615" s="827">
        <v>1</v>
      </c>
      <c r="I615" s="831"/>
      <c r="J615" s="831"/>
      <c r="K615" s="827">
        <v>0</v>
      </c>
      <c r="L615" s="831">
        <v>3</v>
      </c>
      <c r="M615" s="832">
        <v>5146.4400000000005</v>
      </c>
    </row>
    <row r="616" spans="1:13" ht="14.45" customHeight="1" x14ac:dyDescent="0.2">
      <c r="A616" s="821" t="s">
        <v>2448</v>
      </c>
      <c r="B616" s="822" t="s">
        <v>2343</v>
      </c>
      <c r="C616" s="822" t="s">
        <v>3172</v>
      </c>
      <c r="D616" s="822" t="s">
        <v>3173</v>
      </c>
      <c r="E616" s="822" t="s">
        <v>3160</v>
      </c>
      <c r="F616" s="831">
        <v>7</v>
      </c>
      <c r="G616" s="831">
        <v>9003.3300000000017</v>
      </c>
      <c r="H616" s="827">
        <v>1</v>
      </c>
      <c r="I616" s="831"/>
      <c r="J616" s="831"/>
      <c r="K616" s="827">
        <v>0</v>
      </c>
      <c r="L616" s="831">
        <v>7</v>
      </c>
      <c r="M616" s="832">
        <v>9003.3300000000017</v>
      </c>
    </row>
    <row r="617" spans="1:13" ht="14.45" customHeight="1" x14ac:dyDescent="0.2">
      <c r="A617" s="821" t="s">
        <v>2448</v>
      </c>
      <c r="B617" s="822" t="s">
        <v>2219</v>
      </c>
      <c r="C617" s="822" t="s">
        <v>2220</v>
      </c>
      <c r="D617" s="822" t="s">
        <v>2221</v>
      </c>
      <c r="E617" s="822" t="s">
        <v>2222</v>
      </c>
      <c r="F617" s="831"/>
      <c r="G617" s="831"/>
      <c r="H617" s="827">
        <v>0</v>
      </c>
      <c r="I617" s="831">
        <v>1</v>
      </c>
      <c r="J617" s="831">
        <v>23.4</v>
      </c>
      <c r="K617" s="827">
        <v>1</v>
      </c>
      <c r="L617" s="831">
        <v>1</v>
      </c>
      <c r="M617" s="832">
        <v>23.4</v>
      </c>
    </row>
    <row r="618" spans="1:13" ht="14.45" customHeight="1" x14ac:dyDescent="0.2">
      <c r="A618" s="821" t="s">
        <v>2448</v>
      </c>
      <c r="B618" s="822" t="s">
        <v>2219</v>
      </c>
      <c r="C618" s="822" t="s">
        <v>2223</v>
      </c>
      <c r="D618" s="822" t="s">
        <v>2221</v>
      </c>
      <c r="E618" s="822" t="s">
        <v>2224</v>
      </c>
      <c r="F618" s="831"/>
      <c r="G618" s="831"/>
      <c r="H618" s="827">
        <v>0</v>
      </c>
      <c r="I618" s="831">
        <v>2</v>
      </c>
      <c r="J618" s="831">
        <v>23.42</v>
      </c>
      <c r="K618" s="827">
        <v>1</v>
      </c>
      <c r="L618" s="831">
        <v>2</v>
      </c>
      <c r="M618" s="832">
        <v>23.42</v>
      </c>
    </row>
    <row r="619" spans="1:13" ht="14.45" customHeight="1" x14ac:dyDescent="0.2">
      <c r="A619" s="821" t="s">
        <v>2448</v>
      </c>
      <c r="B619" s="822" t="s">
        <v>2229</v>
      </c>
      <c r="C619" s="822" t="s">
        <v>3578</v>
      </c>
      <c r="D619" s="822" t="s">
        <v>3579</v>
      </c>
      <c r="E619" s="822" t="s">
        <v>2798</v>
      </c>
      <c r="F619" s="831">
        <v>3</v>
      </c>
      <c r="G619" s="831">
        <v>0</v>
      </c>
      <c r="H619" s="827"/>
      <c r="I619" s="831"/>
      <c r="J619" s="831"/>
      <c r="K619" s="827"/>
      <c r="L619" s="831">
        <v>3</v>
      </c>
      <c r="M619" s="832">
        <v>0</v>
      </c>
    </row>
    <row r="620" spans="1:13" ht="14.45" customHeight="1" x14ac:dyDescent="0.2">
      <c r="A620" s="821" t="s">
        <v>2448</v>
      </c>
      <c r="B620" s="822" t="s">
        <v>2229</v>
      </c>
      <c r="C620" s="822" t="s">
        <v>2230</v>
      </c>
      <c r="D620" s="822" t="s">
        <v>1322</v>
      </c>
      <c r="E620" s="822" t="s">
        <v>2231</v>
      </c>
      <c r="F620" s="831"/>
      <c r="G620" s="831"/>
      <c r="H620" s="827"/>
      <c r="I620" s="831">
        <v>7</v>
      </c>
      <c r="J620" s="831">
        <v>0</v>
      </c>
      <c r="K620" s="827"/>
      <c r="L620" s="831">
        <v>7</v>
      </c>
      <c r="M620" s="832">
        <v>0</v>
      </c>
    </row>
    <row r="621" spans="1:13" ht="14.45" customHeight="1" x14ac:dyDescent="0.2">
      <c r="A621" s="821" t="s">
        <v>2448</v>
      </c>
      <c r="B621" s="822" t="s">
        <v>2229</v>
      </c>
      <c r="C621" s="822" t="s">
        <v>3031</v>
      </c>
      <c r="D621" s="822" t="s">
        <v>1322</v>
      </c>
      <c r="E621" s="822" t="s">
        <v>3024</v>
      </c>
      <c r="F621" s="831"/>
      <c r="G621" s="831"/>
      <c r="H621" s="827"/>
      <c r="I621" s="831">
        <v>7</v>
      </c>
      <c r="J621" s="831">
        <v>0</v>
      </c>
      <c r="K621" s="827"/>
      <c r="L621" s="831">
        <v>7</v>
      </c>
      <c r="M621" s="832">
        <v>0</v>
      </c>
    </row>
    <row r="622" spans="1:13" ht="14.45" customHeight="1" x14ac:dyDescent="0.2">
      <c r="A622" s="821" t="s">
        <v>2448</v>
      </c>
      <c r="B622" s="822" t="s">
        <v>3814</v>
      </c>
      <c r="C622" s="822" t="s">
        <v>3272</v>
      </c>
      <c r="D622" s="822" t="s">
        <v>1582</v>
      </c>
      <c r="E622" s="822" t="s">
        <v>1583</v>
      </c>
      <c r="F622" s="831"/>
      <c r="G622" s="831"/>
      <c r="H622" s="827">
        <v>0</v>
      </c>
      <c r="I622" s="831">
        <v>1</v>
      </c>
      <c r="J622" s="831">
        <v>132</v>
      </c>
      <c r="K622" s="827">
        <v>1</v>
      </c>
      <c r="L622" s="831">
        <v>1</v>
      </c>
      <c r="M622" s="832">
        <v>132</v>
      </c>
    </row>
    <row r="623" spans="1:13" ht="14.45" customHeight="1" x14ac:dyDescent="0.2">
      <c r="A623" s="821" t="s">
        <v>2448</v>
      </c>
      <c r="B623" s="822" t="s">
        <v>2241</v>
      </c>
      <c r="C623" s="822" t="s">
        <v>3546</v>
      </c>
      <c r="D623" s="822" t="s">
        <v>3547</v>
      </c>
      <c r="E623" s="822" t="s">
        <v>780</v>
      </c>
      <c r="F623" s="831">
        <v>6</v>
      </c>
      <c r="G623" s="831">
        <v>792</v>
      </c>
      <c r="H623" s="827">
        <v>1</v>
      </c>
      <c r="I623" s="831"/>
      <c r="J623" s="831"/>
      <c r="K623" s="827">
        <v>0</v>
      </c>
      <c r="L623" s="831">
        <v>6</v>
      </c>
      <c r="M623" s="832">
        <v>792</v>
      </c>
    </row>
    <row r="624" spans="1:13" ht="14.45" customHeight="1" x14ac:dyDescent="0.2">
      <c r="A624" s="821" t="s">
        <v>2448</v>
      </c>
      <c r="B624" s="822" t="s">
        <v>2370</v>
      </c>
      <c r="C624" s="822" t="s">
        <v>3229</v>
      </c>
      <c r="D624" s="822" t="s">
        <v>2372</v>
      </c>
      <c r="E624" s="822" t="s">
        <v>3230</v>
      </c>
      <c r="F624" s="831"/>
      <c r="G624" s="831"/>
      <c r="H624" s="827">
        <v>0</v>
      </c>
      <c r="I624" s="831">
        <v>6</v>
      </c>
      <c r="J624" s="831">
        <v>483.18</v>
      </c>
      <c r="K624" s="827">
        <v>1</v>
      </c>
      <c r="L624" s="831">
        <v>6</v>
      </c>
      <c r="M624" s="832">
        <v>483.18</v>
      </c>
    </row>
    <row r="625" spans="1:13" ht="14.45" customHeight="1" x14ac:dyDescent="0.2">
      <c r="A625" s="821" t="s">
        <v>2448</v>
      </c>
      <c r="B625" s="822" t="s">
        <v>2370</v>
      </c>
      <c r="C625" s="822" t="s">
        <v>3231</v>
      </c>
      <c r="D625" s="822" t="s">
        <v>2372</v>
      </c>
      <c r="E625" s="822" t="s">
        <v>1780</v>
      </c>
      <c r="F625" s="831">
        <v>6</v>
      </c>
      <c r="G625" s="831">
        <v>2401.02</v>
      </c>
      <c r="H625" s="827">
        <v>1</v>
      </c>
      <c r="I625" s="831"/>
      <c r="J625" s="831"/>
      <c r="K625" s="827">
        <v>0</v>
      </c>
      <c r="L625" s="831">
        <v>6</v>
      </c>
      <c r="M625" s="832">
        <v>2401.02</v>
      </c>
    </row>
    <row r="626" spans="1:13" ht="14.45" customHeight="1" x14ac:dyDescent="0.2">
      <c r="A626" s="821" t="s">
        <v>2448</v>
      </c>
      <c r="B626" s="822" t="s">
        <v>2370</v>
      </c>
      <c r="C626" s="822" t="s">
        <v>2371</v>
      </c>
      <c r="D626" s="822" t="s">
        <v>2372</v>
      </c>
      <c r="E626" s="822" t="s">
        <v>1778</v>
      </c>
      <c r="F626" s="831"/>
      <c r="G626" s="831"/>
      <c r="H626" s="827">
        <v>0</v>
      </c>
      <c r="I626" s="831">
        <v>3</v>
      </c>
      <c r="J626" s="831">
        <v>483.18</v>
      </c>
      <c r="K626" s="827">
        <v>1</v>
      </c>
      <c r="L626" s="831">
        <v>3</v>
      </c>
      <c r="M626" s="832">
        <v>483.18</v>
      </c>
    </row>
    <row r="627" spans="1:13" ht="14.45" customHeight="1" x14ac:dyDescent="0.2">
      <c r="A627" s="821" t="s">
        <v>2448</v>
      </c>
      <c r="B627" s="822" t="s">
        <v>2370</v>
      </c>
      <c r="C627" s="822" t="s">
        <v>3234</v>
      </c>
      <c r="D627" s="822" t="s">
        <v>2372</v>
      </c>
      <c r="E627" s="822" t="s">
        <v>3233</v>
      </c>
      <c r="F627" s="831"/>
      <c r="G627" s="831"/>
      <c r="H627" s="827">
        <v>0</v>
      </c>
      <c r="I627" s="831">
        <v>2</v>
      </c>
      <c r="J627" s="831">
        <v>1066.8599999999999</v>
      </c>
      <c r="K627" s="827">
        <v>1</v>
      </c>
      <c r="L627" s="831">
        <v>2</v>
      </c>
      <c r="M627" s="832">
        <v>1066.8599999999999</v>
      </c>
    </row>
    <row r="628" spans="1:13" ht="14.45" customHeight="1" x14ac:dyDescent="0.2">
      <c r="A628" s="821" t="s">
        <v>2448</v>
      </c>
      <c r="B628" s="822" t="s">
        <v>2370</v>
      </c>
      <c r="C628" s="822" t="s">
        <v>3341</v>
      </c>
      <c r="D628" s="822" t="s">
        <v>2372</v>
      </c>
      <c r="E628" s="822" t="s">
        <v>3230</v>
      </c>
      <c r="F628" s="831"/>
      <c r="G628" s="831"/>
      <c r="H628" s="827">
        <v>0</v>
      </c>
      <c r="I628" s="831">
        <v>1</v>
      </c>
      <c r="J628" s="831">
        <v>80.53</v>
      </c>
      <c r="K628" s="827">
        <v>1</v>
      </c>
      <c r="L628" s="831">
        <v>1</v>
      </c>
      <c r="M628" s="832">
        <v>80.53</v>
      </c>
    </row>
    <row r="629" spans="1:13" ht="14.45" customHeight="1" x14ac:dyDescent="0.2">
      <c r="A629" s="821" t="s">
        <v>2448</v>
      </c>
      <c r="B629" s="822" t="s">
        <v>2370</v>
      </c>
      <c r="C629" s="822" t="s">
        <v>2373</v>
      </c>
      <c r="D629" s="822" t="s">
        <v>2372</v>
      </c>
      <c r="E629" s="822" t="s">
        <v>1780</v>
      </c>
      <c r="F629" s="831"/>
      <c r="G629" s="831"/>
      <c r="H629" s="827">
        <v>0</v>
      </c>
      <c r="I629" s="831">
        <v>9</v>
      </c>
      <c r="J629" s="831">
        <v>3601.53</v>
      </c>
      <c r="K629" s="827">
        <v>1</v>
      </c>
      <c r="L629" s="831">
        <v>9</v>
      </c>
      <c r="M629" s="832">
        <v>3601.53</v>
      </c>
    </row>
    <row r="630" spans="1:13" ht="14.45" customHeight="1" x14ac:dyDescent="0.2">
      <c r="A630" s="821" t="s">
        <v>2448</v>
      </c>
      <c r="B630" s="822" t="s">
        <v>3817</v>
      </c>
      <c r="C630" s="822" t="s">
        <v>3539</v>
      </c>
      <c r="D630" s="822" t="s">
        <v>2467</v>
      </c>
      <c r="E630" s="822" t="s">
        <v>2299</v>
      </c>
      <c r="F630" s="831">
        <v>2</v>
      </c>
      <c r="G630" s="831">
        <v>117.54</v>
      </c>
      <c r="H630" s="827">
        <v>1</v>
      </c>
      <c r="I630" s="831"/>
      <c r="J630" s="831"/>
      <c r="K630" s="827">
        <v>0</v>
      </c>
      <c r="L630" s="831">
        <v>2</v>
      </c>
      <c r="M630" s="832">
        <v>117.54</v>
      </c>
    </row>
    <row r="631" spans="1:13" ht="14.45" customHeight="1" x14ac:dyDescent="0.2">
      <c r="A631" s="821" t="s">
        <v>2448</v>
      </c>
      <c r="B631" s="822" t="s">
        <v>3816</v>
      </c>
      <c r="C631" s="822" t="s">
        <v>3513</v>
      </c>
      <c r="D631" s="822" t="s">
        <v>2642</v>
      </c>
      <c r="E631" s="822" t="s">
        <v>3514</v>
      </c>
      <c r="F631" s="831">
        <v>1</v>
      </c>
      <c r="G631" s="831">
        <v>150.94</v>
      </c>
      <c r="H631" s="827">
        <v>1</v>
      </c>
      <c r="I631" s="831"/>
      <c r="J631" s="831"/>
      <c r="K631" s="827">
        <v>0</v>
      </c>
      <c r="L631" s="831">
        <v>1</v>
      </c>
      <c r="M631" s="832">
        <v>150.94</v>
      </c>
    </row>
    <row r="632" spans="1:13" ht="14.45" customHeight="1" x14ac:dyDescent="0.2">
      <c r="A632" s="821" t="s">
        <v>2448</v>
      </c>
      <c r="B632" s="822" t="s">
        <v>3816</v>
      </c>
      <c r="C632" s="822" t="s">
        <v>3244</v>
      </c>
      <c r="D632" s="822" t="s">
        <v>3239</v>
      </c>
      <c r="E632" s="822" t="s">
        <v>3245</v>
      </c>
      <c r="F632" s="831">
        <v>1</v>
      </c>
      <c r="G632" s="831">
        <v>50.32</v>
      </c>
      <c r="H632" s="827">
        <v>1</v>
      </c>
      <c r="I632" s="831"/>
      <c r="J632" s="831"/>
      <c r="K632" s="827">
        <v>0</v>
      </c>
      <c r="L632" s="831">
        <v>1</v>
      </c>
      <c r="M632" s="832">
        <v>50.32</v>
      </c>
    </row>
    <row r="633" spans="1:13" ht="14.45" customHeight="1" x14ac:dyDescent="0.2">
      <c r="A633" s="821" t="s">
        <v>2448</v>
      </c>
      <c r="B633" s="822" t="s">
        <v>3816</v>
      </c>
      <c r="C633" s="822" t="s">
        <v>3584</v>
      </c>
      <c r="D633" s="822" t="s">
        <v>3239</v>
      </c>
      <c r="E633" s="822" t="s">
        <v>3245</v>
      </c>
      <c r="F633" s="831">
        <v>6</v>
      </c>
      <c r="G633" s="831">
        <v>301.92</v>
      </c>
      <c r="H633" s="827">
        <v>1</v>
      </c>
      <c r="I633" s="831"/>
      <c r="J633" s="831"/>
      <c r="K633" s="827">
        <v>0</v>
      </c>
      <c r="L633" s="831">
        <v>6</v>
      </c>
      <c r="M633" s="832">
        <v>301.92</v>
      </c>
    </row>
    <row r="634" spans="1:13" ht="14.45" customHeight="1" x14ac:dyDescent="0.2">
      <c r="A634" s="821" t="s">
        <v>2449</v>
      </c>
      <c r="B634" s="822" t="s">
        <v>2229</v>
      </c>
      <c r="C634" s="822" t="s">
        <v>2230</v>
      </c>
      <c r="D634" s="822" t="s">
        <v>1322</v>
      </c>
      <c r="E634" s="822" t="s">
        <v>2231</v>
      </c>
      <c r="F634" s="831"/>
      <c r="G634" s="831"/>
      <c r="H634" s="827"/>
      <c r="I634" s="831">
        <v>2</v>
      </c>
      <c r="J634" s="831">
        <v>0</v>
      </c>
      <c r="K634" s="827"/>
      <c r="L634" s="831">
        <v>2</v>
      </c>
      <c r="M634" s="832">
        <v>0</v>
      </c>
    </row>
    <row r="635" spans="1:13" ht="14.45" customHeight="1" x14ac:dyDescent="0.2">
      <c r="A635" s="821" t="s">
        <v>2449</v>
      </c>
      <c r="B635" s="822" t="s">
        <v>2241</v>
      </c>
      <c r="C635" s="822" t="s">
        <v>2369</v>
      </c>
      <c r="D635" s="822" t="s">
        <v>2243</v>
      </c>
      <c r="E635" s="822" t="s">
        <v>2289</v>
      </c>
      <c r="F635" s="831">
        <v>3</v>
      </c>
      <c r="G635" s="831">
        <v>739.17</v>
      </c>
      <c r="H635" s="827">
        <v>1</v>
      </c>
      <c r="I635" s="831"/>
      <c r="J635" s="831"/>
      <c r="K635" s="827">
        <v>0</v>
      </c>
      <c r="L635" s="831">
        <v>3</v>
      </c>
      <c r="M635" s="832">
        <v>739.17</v>
      </c>
    </row>
    <row r="636" spans="1:13" ht="14.45" customHeight="1" x14ac:dyDescent="0.2">
      <c r="A636" s="821" t="s">
        <v>2450</v>
      </c>
      <c r="B636" s="822" t="s">
        <v>2080</v>
      </c>
      <c r="C636" s="822" t="s">
        <v>3606</v>
      </c>
      <c r="D636" s="822" t="s">
        <v>2082</v>
      </c>
      <c r="E636" s="822" t="s">
        <v>3607</v>
      </c>
      <c r="F636" s="831"/>
      <c r="G636" s="831"/>
      <c r="H636" s="827">
        <v>0</v>
      </c>
      <c r="I636" s="831">
        <v>8</v>
      </c>
      <c r="J636" s="831">
        <v>822.8</v>
      </c>
      <c r="K636" s="827">
        <v>1</v>
      </c>
      <c r="L636" s="831">
        <v>8</v>
      </c>
      <c r="M636" s="832">
        <v>822.8</v>
      </c>
    </row>
    <row r="637" spans="1:13" ht="14.45" customHeight="1" x14ac:dyDescent="0.2">
      <c r="A637" s="821" t="s">
        <v>2450</v>
      </c>
      <c r="B637" s="822" t="s">
        <v>2308</v>
      </c>
      <c r="C637" s="822" t="s">
        <v>2605</v>
      </c>
      <c r="D637" s="822" t="s">
        <v>2310</v>
      </c>
      <c r="E637" s="822" t="s">
        <v>2606</v>
      </c>
      <c r="F637" s="831"/>
      <c r="G637" s="831"/>
      <c r="H637" s="827">
        <v>0</v>
      </c>
      <c r="I637" s="831">
        <v>1</v>
      </c>
      <c r="J637" s="831">
        <v>140.96</v>
      </c>
      <c r="K637" s="827">
        <v>1</v>
      </c>
      <c r="L637" s="831">
        <v>1</v>
      </c>
      <c r="M637" s="832">
        <v>140.96</v>
      </c>
    </row>
    <row r="638" spans="1:13" ht="14.45" customHeight="1" x14ac:dyDescent="0.2">
      <c r="A638" s="821" t="s">
        <v>2450</v>
      </c>
      <c r="B638" s="822" t="s">
        <v>3833</v>
      </c>
      <c r="C638" s="822" t="s">
        <v>3613</v>
      </c>
      <c r="D638" s="822" t="s">
        <v>3614</v>
      </c>
      <c r="E638" s="822" t="s">
        <v>3615</v>
      </c>
      <c r="F638" s="831"/>
      <c r="G638" s="831"/>
      <c r="H638" s="827">
        <v>0</v>
      </c>
      <c r="I638" s="831">
        <v>2</v>
      </c>
      <c r="J638" s="831">
        <v>1374</v>
      </c>
      <c r="K638" s="827">
        <v>1</v>
      </c>
      <c r="L638" s="831">
        <v>2</v>
      </c>
      <c r="M638" s="832">
        <v>1374</v>
      </c>
    </row>
    <row r="639" spans="1:13" ht="14.45" customHeight="1" x14ac:dyDescent="0.2">
      <c r="A639" s="821" t="s">
        <v>2450</v>
      </c>
      <c r="B639" s="822" t="s">
        <v>2014</v>
      </c>
      <c r="C639" s="822" t="s">
        <v>2274</v>
      </c>
      <c r="D639" s="822" t="s">
        <v>1059</v>
      </c>
      <c r="E639" s="822" t="s">
        <v>2275</v>
      </c>
      <c r="F639" s="831"/>
      <c r="G639" s="831"/>
      <c r="H639" s="827">
        <v>0</v>
      </c>
      <c r="I639" s="831">
        <v>1</v>
      </c>
      <c r="J639" s="831">
        <v>165.63</v>
      </c>
      <c r="K639" s="827">
        <v>1</v>
      </c>
      <c r="L639" s="831">
        <v>1</v>
      </c>
      <c r="M639" s="832">
        <v>165.63</v>
      </c>
    </row>
    <row r="640" spans="1:13" ht="14.45" customHeight="1" x14ac:dyDescent="0.2">
      <c r="A640" s="821" t="s">
        <v>2451</v>
      </c>
      <c r="B640" s="822" t="s">
        <v>2115</v>
      </c>
      <c r="C640" s="822" t="s">
        <v>2810</v>
      </c>
      <c r="D640" s="822" t="s">
        <v>2558</v>
      </c>
      <c r="E640" s="822" t="s">
        <v>815</v>
      </c>
      <c r="F640" s="831"/>
      <c r="G640" s="831"/>
      <c r="H640" s="827">
        <v>0</v>
      </c>
      <c r="I640" s="831">
        <v>2</v>
      </c>
      <c r="J640" s="831">
        <v>192.08</v>
      </c>
      <c r="K640" s="827">
        <v>1</v>
      </c>
      <c r="L640" s="831">
        <v>2</v>
      </c>
      <c r="M640" s="832">
        <v>192.08</v>
      </c>
    </row>
    <row r="641" spans="1:13" ht="14.45" customHeight="1" x14ac:dyDescent="0.2">
      <c r="A641" s="821" t="s">
        <v>2451</v>
      </c>
      <c r="B641" s="822" t="s">
        <v>3822</v>
      </c>
      <c r="C641" s="822" t="s">
        <v>2814</v>
      </c>
      <c r="D641" s="822" t="s">
        <v>2609</v>
      </c>
      <c r="E641" s="822" t="s">
        <v>2815</v>
      </c>
      <c r="F641" s="831">
        <v>2</v>
      </c>
      <c r="G641" s="831">
        <v>847.5</v>
      </c>
      <c r="H641" s="827">
        <v>1</v>
      </c>
      <c r="I641" s="831"/>
      <c r="J641" s="831"/>
      <c r="K641" s="827">
        <v>0</v>
      </c>
      <c r="L641" s="831">
        <v>2</v>
      </c>
      <c r="M641" s="832">
        <v>847.5</v>
      </c>
    </row>
    <row r="642" spans="1:13" ht="14.45" customHeight="1" x14ac:dyDescent="0.2">
      <c r="A642" s="821" t="s">
        <v>2451</v>
      </c>
      <c r="B642" s="822" t="s">
        <v>2247</v>
      </c>
      <c r="C642" s="822" t="s">
        <v>2248</v>
      </c>
      <c r="D642" s="822" t="s">
        <v>1316</v>
      </c>
      <c r="E642" s="822" t="s">
        <v>2249</v>
      </c>
      <c r="F642" s="831"/>
      <c r="G642" s="831"/>
      <c r="H642" s="827">
        <v>0</v>
      </c>
      <c r="I642" s="831">
        <v>1</v>
      </c>
      <c r="J642" s="831">
        <v>117.55</v>
      </c>
      <c r="K642" s="827">
        <v>1</v>
      </c>
      <c r="L642" s="831">
        <v>1</v>
      </c>
      <c r="M642" s="832">
        <v>117.55</v>
      </c>
    </row>
    <row r="643" spans="1:13" ht="14.45" customHeight="1" x14ac:dyDescent="0.2">
      <c r="A643" s="821" t="s">
        <v>2453</v>
      </c>
      <c r="B643" s="822" t="s">
        <v>3834</v>
      </c>
      <c r="C643" s="822" t="s">
        <v>3658</v>
      </c>
      <c r="D643" s="822" t="s">
        <v>3659</v>
      </c>
      <c r="E643" s="822" t="s">
        <v>3660</v>
      </c>
      <c r="F643" s="831"/>
      <c r="G643" s="831"/>
      <c r="H643" s="827">
        <v>0</v>
      </c>
      <c r="I643" s="831">
        <v>1</v>
      </c>
      <c r="J643" s="831">
        <v>300.31</v>
      </c>
      <c r="K643" s="827">
        <v>1</v>
      </c>
      <c r="L643" s="831">
        <v>1</v>
      </c>
      <c r="M643" s="832">
        <v>300.31</v>
      </c>
    </row>
    <row r="644" spans="1:13" ht="14.45" customHeight="1" x14ac:dyDescent="0.2">
      <c r="A644" s="821" t="s">
        <v>2453</v>
      </c>
      <c r="B644" s="822" t="s">
        <v>2115</v>
      </c>
      <c r="C644" s="822" t="s">
        <v>2810</v>
      </c>
      <c r="D644" s="822" t="s">
        <v>2558</v>
      </c>
      <c r="E644" s="822" t="s">
        <v>815</v>
      </c>
      <c r="F644" s="831"/>
      <c r="G644" s="831"/>
      <c r="H644" s="827">
        <v>0</v>
      </c>
      <c r="I644" s="831">
        <v>1</v>
      </c>
      <c r="J644" s="831">
        <v>96.04</v>
      </c>
      <c r="K644" s="827">
        <v>1</v>
      </c>
      <c r="L644" s="831">
        <v>1</v>
      </c>
      <c r="M644" s="832">
        <v>96.04</v>
      </c>
    </row>
    <row r="645" spans="1:13" ht="14.45" customHeight="1" x14ac:dyDescent="0.2">
      <c r="A645" s="821" t="s">
        <v>2454</v>
      </c>
      <c r="B645" s="822" t="s">
        <v>2106</v>
      </c>
      <c r="C645" s="822" t="s">
        <v>2110</v>
      </c>
      <c r="D645" s="822" t="s">
        <v>1419</v>
      </c>
      <c r="E645" s="822" t="s">
        <v>2111</v>
      </c>
      <c r="F645" s="831"/>
      <c r="G645" s="831"/>
      <c r="H645" s="827">
        <v>0</v>
      </c>
      <c r="I645" s="831">
        <v>1</v>
      </c>
      <c r="J645" s="831">
        <v>154.36000000000001</v>
      </c>
      <c r="K645" s="827">
        <v>1</v>
      </c>
      <c r="L645" s="831">
        <v>1</v>
      </c>
      <c r="M645" s="832">
        <v>154.36000000000001</v>
      </c>
    </row>
    <row r="646" spans="1:13" ht="14.45" customHeight="1" x14ac:dyDescent="0.2">
      <c r="A646" s="821" t="s">
        <v>2454</v>
      </c>
      <c r="B646" s="822" t="s">
        <v>2115</v>
      </c>
      <c r="C646" s="822" t="s">
        <v>2810</v>
      </c>
      <c r="D646" s="822" t="s">
        <v>2558</v>
      </c>
      <c r="E646" s="822" t="s">
        <v>815</v>
      </c>
      <c r="F646" s="831"/>
      <c r="G646" s="831"/>
      <c r="H646" s="827">
        <v>0</v>
      </c>
      <c r="I646" s="831">
        <v>1</v>
      </c>
      <c r="J646" s="831">
        <v>96.04</v>
      </c>
      <c r="K646" s="827">
        <v>1</v>
      </c>
      <c r="L646" s="831">
        <v>1</v>
      </c>
      <c r="M646" s="832">
        <v>96.04</v>
      </c>
    </row>
    <row r="647" spans="1:13" ht="14.45" customHeight="1" x14ac:dyDescent="0.2">
      <c r="A647" s="821" t="s">
        <v>2454</v>
      </c>
      <c r="B647" s="822" t="s">
        <v>3822</v>
      </c>
      <c r="C647" s="822" t="s">
        <v>2608</v>
      </c>
      <c r="D647" s="822" t="s">
        <v>2609</v>
      </c>
      <c r="E647" s="822" t="s">
        <v>2610</v>
      </c>
      <c r="F647" s="831"/>
      <c r="G647" s="831"/>
      <c r="H647" s="827">
        <v>0</v>
      </c>
      <c r="I647" s="831">
        <v>1</v>
      </c>
      <c r="J647" s="831">
        <v>141.25</v>
      </c>
      <c r="K647" s="827">
        <v>1</v>
      </c>
      <c r="L647" s="831">
        <v>1</v>
      </c>
      <c r="M647" s="832">
        <v>141.25</v>
      </c>
    </row>
    <row r="648" spans="1:13" ht="14.45" customHeight="1" x14ac:dyDescent="0.2">
      <c r="A648" s="821" t="s">
        <v>2455</v>
      </c>
      <c r="B648" s="822" t="s">
        <v>2128</v>
      </c>
      <c r="C648" s="822" t="s">
        <v>2129</v>
      </c>
      <c r="D648" s="822" t="s">
        <v>2130</v>
      </c>
      <c r="E648" s="822" t="s">
        <v>2131</v>
      </c>
      <c r="F648" s="831"/>
      <c r="G648" s="831"/>
      <c r="H648" s="827">
        <v>0</v>
      </c>
      <c r="I648" s="831">
        <v>4</v>
      </c>
      <c r="J648" s="831">
        <v>478.8</v>
      </c>
      <c r="K648" s="827">
        <v>1</v>
      </c>
      <c r="L648" s="831">
        <v>4</v>
      </c>
      <c r="M648" s="832">
        <v>478.8</v>
      </c>
    </row>
    <row r="649" spans="1:13" ht="14.45" customHeight="1" x14ac:dyDescent="0.2">
      <c r="A649" s="821" t="s">
        <v>2456</v>
      </c>
      <c r="B649" s="822" t="s">
        <v>2128</v>
      </c>
      <c r="C649" s="822" t="s">
        <v>2129</v>
      </c>
      <c r="D649" s="822" t="s">
        <v>2130</v>
      </c>
      <c r="E649" s="822" t="s">
        <v>2131</v>
      </c>
      <c r="F649" s="831"/>
      <c r="G649" s="831"/>
      <c r="H649" s="827">
        <v>0</v>
      </c>
      <c r="I649" s="831">
        <v>2</v>
      </c>
      <c r="J649" s="831">
        <v>239.4</v>
      </c>
      <c r="K649" s="827">
        <v>1</v>
      </c>
      <c r="L649" s="831">
        <v>2</v>
      </c>
      <c r="M649" s="832">
        <v>239.4</v>
      </c>
    </row>
    <row r="650" spans="1:13" ht="14.45" customHeight="1" x14ac:dyDescent="0.2">
      <c r="A650" s="821" t="s">
        <v>2456</v>
      </c>
      <c r="B650" s="822" t="s">
        <v>2014</v>
      </c>
      <c r="C650" s="822" t="s">
        <v>2274</v>
      </c>
      <c r="D650" s="822" t="s">
        <v>1059</v>
      </c>
      <c r="E650" s="822" t="s">
        <v>2275</v>
      </c>
      <c r="F650" s="831"/>
      <c r="G650" s="831"/>
      <c r="H650" s="827">
        <v>0</v>
      </c>
      <c r="I650" s="831">
        <v>1</v>
      </c>
      <c r="J650" s="831">
        <v>165.63</v>
      </c>
      <c r="K650" s="827">
        <v>1</v>
      </c>
      <c r="L650" s="831">
        <v>1</v>
      </c>
      <c r="M650" s="832">
        <v>165.63</v>
      </c>
    </row>
    <row r="651" spans="1:13" ht="14.45" customHeight="1" x14ac:dyDescent="0.2">
      <c r="A651" s="821" t="s">
        <v>2457</v>
      </c>
      <c r="B651" s="822" t="s">
        <v>2128</v>
      </c>
      <c r="C651" s="822" t="s">
        <v>2129</v>
      </c>
      <c r="D651" s="822" t="s">
        <v>2130</v>
      </c>
      <c r="E651" s="822" t="s">
        <v>2131</v>
      </c>
      <c r="F651" s="831"/>
      <c r="G651" s="831"/>
      <c r="H651" s="827">
        <v>0</v>
      </c>
      <c r="I651" s="831">
        <v>2</v>
      </c>
      <c r="J651" s="831">
        <v>239.4</v>
      </c>
      <c r="K651" s="827">
        <v>1</v>
      </c>
      <c r="L651" s="831">
        <v>2</v>
      </c>
      <c r="M651" s="832">
        <v>239.4</v>
      </c>
    </row>
    <row r="652" spans="1:13" ht="14.45" customHeight="1" x14ac:dyDescent="0.2">
      <c r="A652" s="821" t="s">
        <v>2459</v>
      </c>
      <c r="B652" s="822" t="s">
        <v>2014</v>
      </c>
      <c r="C652" s="822" t="s">
        <v>2274</v>
      </c>
      <c r="D652" s="822" t="s">
        <v>1059</v>
      </c>
      <c r="E652" s="822" t="s">
        <v>2275</v>
      </c>
      <c r="F652" s="831"/>
      <c r="G652" s="831"/>
      <c r="H652" s="827">
        <v>0</v>
      </c>
      <c r="I652" s="831">
        <v>2</v>
      </c>
      <c r="J652" s="831">
        <v>331.26</v>
      </c>
      <c r="K652" s="827">
        <v>1</v>
      </c>
      <c r="L652" s="831">
        <v>2</v>
      </c>
      <c r="M652" s="832">
        <v>331.26</v>
      </c>
    </row>
    <row r="653" spans="1:13" ht="14.45" customHeight="1" x14ac:dyDescent="0.2">
      <c r="A653" s="821" t="s">
        <v>2459</v>
      </c>
      <c r="B653" s="822" t="s">
        <v>2014</v>
      </c>
      <c r="C653" s="822" t="s">
        <v>2015</v>
      </c>
      <c r="D653" s="822" t="s">
        <v>1059</v>
      </c>
      <c r="E653" s="822" t="s">
        <v>1060</v>
      </c>
      <c r="F653" s="831"/>
      <c r="G653" s="831"/>
      <c r="H653" s="827">
        <v>0</v>
      </c>
      <c r="I653" s="831">
        <v>2</v>
      </c>
      <c r="J653" s="831">
        <v>331.26</v>
      </c>
      <c r="K653" s="827">
        <v>1</v>
      </c>
      <c r="L653" s="831">
        <v>2</v>
      </c>
      <c r="M653" s="832">
        <v>331.26</v>
      </c>
    </row>
    <row r="654" spans="1:13" ht="14.45" customHeight="1" x14ac:dyDescent="0.2">
      <c r="A654" s="821" t="s">
        <v>2460</v>
      </c>
      <c r="B654" s="822" t="s">
        <v>3835</v>
      </c>
      <c r="C654" s="822" t="s">
        <v>2951</v>
      </c>
      <c r="D654" s="822" t="s">
        <v>2952</v>
      </c>
      <c r="E654" s="822" t="s">
        <v>2953</v>
      </c>
      <c r="F654" s="831">
        <v>1</v>
      </c>
      <c r="G654" s="831">
        <v>370.51</v>
      </c>
      <c r="H654" s="827">
        <v>1</v>
      </c>
      <c r="I654" s="831"/>
      <c r="J654" s="831"/>
      <c r="K654" s="827">
        <v>0</v>
      </c>
      <c r="L654" s="831">
        <v>1</v>
      </c>
      <c r="M654" s="832">
        <v>370.51</v>
      </c>
    </row>
    <row r="655" spans="1:13" ht="14.45" customHeight="1" x14ac:dyDescent="0.2">
      <c r="A655" s="821" t="s">
        <v>2460</v>
      </c>
      <c r="B655" s="822" t="s">
        <v>3835</v>
      </c>
      <c r="C655" s="822" t="s">
        <v>2954</v>
      </c>
      <c r="D655" s="822" t="s">
        <v>2952</v>
      </c>
      <c r="E655" s="822" t="s">
        <v>2955</v>
      </c>
      <c r="F655" s="831">
        <v>1</v>
      </c>
      <c r="G655" s="831">
        <v>175.97</v>
      </c>
      <c r="H655" s="827">
        <v>1</v>
      </c>
      <c r="I655" s="831"/>
      <c r="J655" s="831"/>
      <c r="K655" s="827">
        <v>0</v>
      </c>
      <c r="L655" s="831">
        <v>1</v>
      </c>
      <c r="M655" s="832">
        <v>175.97</v>
      </c>
    </row>
    <row r="656" spans="1:13" ht="14.45" customHeight="1" x14ac:dyDescent="0.2">
      <c r="A656" s="821" t="s">
        <v>2461</v>
      </c>
      <c r="B656" s="822" t="s">
        <v>3826</v>
      </c>
      <c r="C656" s="822" t="s">
        <v>2763</v>
      </c>
      <c r="D656" s="822" t="s">
        <v>978</v>
      </c>
      <c r="E656" s="822" t="s">
        <v>2764</v>
      </c>
      <c r="F656" s="831">
        <v>1</v>
      </c>
      <c r="G656" s="831">
        <v>301.2</v>
      </c>
      <c r="H656" s="827">
        <v>1</v>
      </c>
      <c r="I656" s="831"/>
      <c r="J656" s="831"/>
      <c r="K656" s="827">
        <v>0</v>
      </c>
      <c r="L656" s="831">
        <v>1</v>
      </c>
      <c r="M656" s="832">
        <v>301.2</v>
      </c>
    </row>
    <row r="657" spans="1:13" ht="14.45" customHeight="1" x14ac:dyDescent="0.2">
      <c r="A657" s="821" t="s">
        <v>2461</v>
      </c>
      <c r="B657" s="822" t="s">
        <v>2106</v>
      </c>
      <c r="C657" s="822" t="s">
        <v>2110</v>
      </c>
      <c r="D657" s="822" t="s">
        <v>1419</v>
      </c>
      <c r="E657" s="822" t="s">
        <v>2111</v>
      </c>
      <c r="F657" s="831"/>
      <c r="G657" s="831"/>
      <c r="H657" s="827">
        <v>0</v>
      </c>
      <c r="I657" s="831">
        <v>4</v>
      </c>
      <c r="J657" s="831">
        <v>617.44000000000005</v>
      </c>
      <c r="K657" s="827">
        <v>1</v>
      </c>
      <c r="L657" s="831">
        <v>4</v>
      </c>
      <c r="M657" s="832">
        <v>617.44000000000005</v>
      </c>
    </row>
    <row r="658" spans="1:13" ht="14.45" customHeight="1" x14ac:dyDescent="0.2">
      <c r="A658" s="821" t="s">
        <v>2461</v>
      </c>
      <c r="B658" s="822" t="s">
        <v>2205</v>
      </c>
      <c r="C658" s="822" t="s">
        <v>2761</v>
      </c>
      <c r="D658" s="822" t="s">
        <v>2762</v>
      </c>
      <c r="E658" s="822" t="s">
        <v>2210</v>
      </c>
      <c r="F658" s="831">
        <v>1</v>
      </c>
      <c r="G658" s="831">
        <v>339.47</v>
      </c>
      <c r="H658" s="827">
        <v>1</v>
      </c>
      <c r="I658" s="831"/>
      <c r="J658" s="831"/>
      <c r="K658" s="827">
        <v>0</v>
      </c>
      <c r="L658" s="831">
        <v>1</v>
      </c>
      <c r="M658" s="832">
        <v>339.47</v>
      </c>
    </row>
    <row r="659" spans="1:13" ht="14.45" customHeight="1" thickBot="1" x14ac:dyDescent="0.25">
      <c r="A659" s="813" t="s">
        <v>2461</v>
      </c>
      <c r="B659" s="814" t="s">
        <v>3836</v>
      </c>
      <c r="C659" s="814" t="s">
        <v>2768</v>
      </c>
      <c r="D659" s="814" t="s">
        <v>2769</v>
      </c>
      <c r="E659" s="814" t="s">
        <v>2770</v>
      </c>
      <c r="F659" s="833">
        <v>2</v>
      </c>
      <c r="G659" s="833">
        <v>1062.24</v>
      </c>
      <c r="H659" s="819">
        <v>1</v>
      </c>
      <c r="I659" s="833"/>
      <c r="J659" s="833"/>
      <c r="K659" s="819">
        <v>0</v>
      </c>
      <c r="L659" s="833">
        <v>2</v>
      </c>
      <c r="M659" s="834">
        <v>1062.24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AC3B156A-580A-4DD1-A14E-D74E58DA9239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575</v>
      </c>
      <c r="B5" s="712" t="s">
        <v>576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575</v>
      </c>
      <c r="B6" s="712" t="s">
        <v>3838</v>
      </c>
      <c r="C6" s="713">
        <v>328.84449999999993</v>
      </c>
      <c r="D6" s="713">
        <v>600.09053999999992</v>
      </c>
      <c r="E6" s="713"/>
      <c r="F6" s="713">
        <v>535.52364999999998</v>
      </c>
      <c r="G6" s="713">
        <v>0</v>
      </c>
      <c r="H6" s="713">
        <v>535.52364999999998</v>
      </c>
      <c r="I6" s="714" t="s">
        <v>329</v>
      </c>
      <c r="J6" s="715" t="s">
        <v>1</v>
      </c>
    </row>
    <row r="7" spans="1:10" ht="14.45" customHeight="1" x14ac:dyDescent="0.2">
      <c r="A7" s="711" t="s">
        <v>575</v>
      </c>
      <c r="B7" s="712" t="s">
        <v>3839</v>
      </c>
      <c r="C7" s="713">
        <v>0</v>
      </c>
      <c r="D7" s="713">
        <v>0</v>
      </c>
      <c r="E7" s="713"/>
      <c r="F7" s="713">
        <v>18.120150000000002</v>
      </c>
      <c r="G7" s="713">
        <v>0</v>
      </c>
      <c r="H7" s="713">
        <v>18.120150000000002</v>
      </c>
      <c r="I7" s="714" t="s">
        <v>329</v>
      </c>
      <c r="J7" s="715" t="s">
        <v>1</v>
      </c>
    </row>
    <row r="8" spans="1:10" ht="14.45" customHeight="1" x14ac:dyDescent="0.2">
      <c r="A8" s="711" t="s">
        <v>575</v>
      </c>
      <c r="B8" s="712" t="s">
        <v>3840</v>
      </c>
      <c r="C8" s="713">
        <v>0</v>
      </c>
      <c r="D8" s="713">
        <v>0</v>
      </c>
      <c r="E8" s="713"/>
      <c r="F8" s="713">
        <v>2.1240000000000001</v>
      </c>
      <c r="G8" s="713">
        <v>0</v>
      </c>
      <c r="H8" s="713">
        <v>2.1240000000000001</v>
      </c>
      <c r="I8" s="714" t="s">
        <v>329</v>
      </c>
      <c r="J8" s="715" t="s">
        <v>1</v>
      </c>
    </row>
    <row r="9" spans="1:10" ht="14.45" customHeight="1" x14ac:dyDescent="0.2">
      <c r="A9" s="711" t="s">
        <v>575</v>
      </c>
      <c r="B9" s="712" t="s">
        <v>3841</v>
      </c>
      <c r="C9" s="713">
        <v>0.43704999999999999</v>
      </c>
      <c r="D9" s="713">
        <v>1.5227999999999999</v>
      </c>
      <c r="E9" s="713"/>
      <c r="F9" s="713">
        <v>0.32669999999999999</v>
      </c>
      <c r="G9" s="713">
        <v>0</v>
      </c>
      <c r="H9" s="713">
        <v>0.32669999999999999</v>
      </c>
      <c r="I9" s="714" t="s">
        <v>329</v>
      </c>
      <c r="J9" s="715" t="s">
        <v>1</v>
      </c>
    </row>
    <row r="10" spans="1:10" ht="14.45" customHeight="1" x14ac:dyDescent="0.2">
      <c r="A10" s="711" t="s">
        <v>575</v>
      </c>
      <c r="B10" s="712" t="s">
        <v>3842</v>
      </c>
      <c r="C10" s="713">
        <v>498.1463</v>
      </c>
      <c r="D10" s="713">
        <v>600.07040000000006</v>
      </c>
      <c r="E10" s="713"/>
      <c r="F10" s="713">
        <v>595.70452999999998</v>
      </c>
      <c r="G10" s="713">
        <v>0</v>
      </c>
      <c r="H10" s="713">
        <v>595.70452999999998</v>
      </c>
      <c r="I10" s="714" t="s">
        <v>329</v>
      </c>
      <c r="J10" s="715" t="s">
        <v>1</v>
      </c>
    </row>
    <row r="11" spans="1:10" ht="14.45" customHeight="1" x14ac:dyDescent="0.2">
      <c r="A11" s="711" t="s">
        <v>575</v>
      </c>
      <c r="B11" s="712" t="s">
        <v>3843</v>
      </c>
      <c r="C11" s="713">
        <v>3393.7004500000003</v>
      </c>
      <c r="D11" s="713">
        <v>3708.1793800000009</v>
      </c>
      <c r="E11" s="713"/>
      <c r="F11" s="713">
        <v>3738.1333500000001</v>
      </c>
      <c r="G11" s="713">
        <v>0</v>
      </c>
      <c r="H11" s="713">
        <v>3738.1333500000001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575</v>
      </c>
      <c r="B12" s="712" t="s">
        <v>3844</v>
      </c>
      <c r="C12" s="713">
        <v>4.4279999999999999</v>
      </c>
      <c r="D12" s="713">
        <v>5.9043999999999999</v>
      </c>
      <c r="E12" s="713"/>
      <c r="F12" s="713">
        <v>4.4286000000000003</v>
      </c>
      <c r="G12" s="713">
        <v>0</v>
      </c>
      <c r="H12" s="713">
        <v>4.4286000000000003</v>
      </c>
      <c r="I12" s="714" t="s">
        <v>329</v>
      </c>
      <c r="J12" s="715" t="s">
        <v>1</v>
      </c>
    </row>
    <row r="13" spans="1:10" ht="14.45" customHeight="1" x14ac:dyDescent="0.2">
      <c r="A13" s="711" t="s">
        <v>575</v>
      </c>
      <c r="B13" s="712" t="s">
        <v>3845</v>
      </c>
      <c r="C13" s="713">
        <v>252.37689</v>
      </c>
      <c r="D13" s="713">
        <v>474.37277000000006</v>
      </c>
      <c r="E13" s="713"/>
      <c r="F13" s="713">
        <v>303.25897999999995</v>
      </c>
      <c r="G13" s="713">
        <v>0</v>
      </c>
      <c r="H13" s="713">
        <v>303.25897999999995</v>
      </c>
      <c r="I13" s="714" t="s">
        <v>329</v>
      </c>
      <c r="J13" s="715" t="s">
        <v>1</v>
      </c>
    </row>
    <row r="14" spans="1:10" ht="14.45" customHeight="1" x14ac:dyDescent="0.2">
      <c r="A14" s="711" t="s">
        <v>575</v>
      </c>
      <c r="B14" s="712" t="s">
        <v>3846</v>
      </c>
      <c r="C14" s="713">
        <v>18.319890000000001</v>
      </c>
      <c r="D14" s="713">
        <v>24.99644</v>
      </c>
      <c r="E14" s="713"/>
      <c r="F14" s="713">
        <v>24.20373</v>
      </c>
      <c r="G14" s="713">
        <v>0</v>
      </c>
      <c r="H14" s="713">
        <v>24.20373</v>
      </c>
      <c r="I14" s="714" t="s">
        <v>329</v>
      </c>
      <c r="J14" s="715" t="s">
        <v>1</v>
      </c>
    </row>
    <row r="15" spans="1:10" ht="14.45" customHeight="1" x14ac:dyDescent="0.2">
      <c r="A15" s="711" t="s">
        <v>575</v>
      </c>
      <c r="B15" s="712" t="s">
        <v>3847</v>
      </c>
      <c r="C15" s="713">
        <v>186.29441</v>
      </c>
      <c r="D15" s="713">
        <v>227.75887999999992</v>
      </c>
      <c r="E15" s="713"/>
      <c r="F15" s="713">
        <v>223.92170999999996</v>
      </c>
      <c r="G15" s="713">
        <v>0</v>
      </c>
      <c r="H15" s="713">
        <v>223.92170999999996</v>
      </c>
      <c r="I15" s="714" t="s">
        <v>329</v>
      </c>
      <c r="J15" s="715" t="s">
        <v>1</v>
      </c>
    </row>
    <row r="16" spans="1:10" ht="14.45" customHeight="1" x14ac:dyDescent="0.2">
      <c r="A16" s="711" t="s">
        <v>575</v>
      </c>
      <c r="B16" s="712" t="s">
        <v>3848</v>
      </c>
      <c r="C16" s="713">
        <v>194.37430000000001</v>
      </c>
      <c r="D16" s="713">
        <v>242.31810000000002</v>
      </c>
      <c r="E16" s="713"/>
      <c r="F16" s="713">
        <v>310.90109999999999</v>
      </c>
      <c r="G16" s="713">
        <v>0</v>
      </c>
      <c r="H16" s="713">
        <v>310.90109999999999</v>
      </c>
      <c r="I16" s="714" t="s">
        <v>329</v>
      </c>
      <c r="J16" s="715" t="s">
        <v>1</v>
      </c>
    </row>
    <row r="17" spans="1:10" ht="14.45" customHeight="1" x14ac:dyDescent="0.2">
      <c r="A17" s="711" t="s">
        <v>575</v>
      </c>
      <c r="B17" s="712" t="s">
        <v>3849</v>
      </c>
      <c r="C17" s="713">
        <v>16.033000000000001</v>
      </c>
      <c r="D17" s="713">
        <v>63.853190000000005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575</v>
      </c>
      <c r="B18" s="712" t="s">
        <v>3850</v>
      </c>
      <c r="C18" s="713">
        <v>319.87880000000001</v>
      </c>
      <c r="D18" s="713">
        <v>307.43411999999995</v>
      </c>
      <c r="E18" s="713"/>
      <c r="F18" s="713">
        <v>320.14968999999996</v>
      </c>
      <c r="G18" s="713">
        <v>0</v>
      </c>
      <c r="H18" s="713">
        <v>320.14968999999996</v>
      </c>
      <c r="I18" s="714" t="s">
        <v>329</v>
      </c>
      <c r="J18" s="715" t="s">
        <v>1</v>
      </c>
    </row>
    <row r="19" spans="1:10" ht="14.45" customHeight="1" x14ac:dyDescent="0.2">
      <c r="A19" s="711" t="s">
        <v>575</v>
      </c>
      <c r="B19" s="712" t="s">
        <v>3851</v>
      </c>
      <c r="C19" s="713">
        <v>901.2408200000001</v>
      </c>
      <c r="D19" s="713">
        <v>1000.8302600000001</v>
      </c>
      <c r="E19" s="713"/>
      <c r="F19" s="713">
        <v>1037.1210799999999</v>
      </c>
      <c r="G19" s="713">
        <v>0</v>
      </c>
      <c r="H19" s="713">
        <v>1037.1210799999999</v>
      </c>
      <c r="I19" s="714" t="s">
        <v>329</v>
      </c>
      <c r="J19" s="715" t="s">
        <v>1</v>
      </c>
    </row>
    <row r="20" spans="1:10" ht="14.45" customHeight="1" x14ac:dyDescent="0.2">
      <c r="A20" s="711" t="s">
        <v>575</v>
      </c>
      <c r="B20" s="712" t="s">
        <v>588</v>
      </c>
      <c r="C20" s="713">
        <v>6114.0744100000011</v>
      </c>
      <c r="D20" s="713">
        <v>7257.3312800000012</v>
      </c>
      <c r="E20" s="713"/>
      <c r="F20" s="713">
        <v>7113.9172699999999</v>
      </c>
      <c r="G20" s="713">
        <v>0</v>
      </c>
      <c r="H20" s="713">
        <v>7113.9172699999999</v>
      </c>
      <c r="I20" s="714" t="s">
        <v>329</v>
      </c>
      <c r="J20" s="715" t="s">
        <v>589</v>
      </c>
    </row>
    <row r="22" spans="1:10" ht="14.45" customHeight="1" x14ac:dyDescent="0.2">
      <c r="A22" s="711" t="s">
        <v>575</v>
      </c>
      <c r="B22" s="712" t="s">
        <v>576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590</v>
      </c>
      <c r="B23" s="712" t="s">
        <v>591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590</v>
      </c>
      <c r="B24" s="712" t="s">
        <v>3842</v>
      </c>
      <c r="C24" s="713">
        <v>8.3380200000000002</v>
      </c>
      <c r="D24" s="713">
        <v>5.778999999999999</v>
      </c>
      <c r="E24" s="713"/>
      <c r="F24" s="713">
        <v>4.4008599999999998</v>
      </c>
      <c r="G24" s="713">
        <v>0</v>
      </c>
      <c r="H24" s="713">
        <v>4.4008599999999998</v>
      </c>
      <c r="I24" s="714" t="s">
        <v>329</v>
      </c>
      <c r="J24" s="715" t="s">
        <v>1</v>
      </c>
    </row>
    <row r="25" spans="1:10" ht="14.45" customHeight="1" x14ac:dyDescent="0.2">
      <c r="A25" s="711" t="s">
        <v>590</v>
      </c>
      <c r="B25" s="712" t="s">
        <v>3843</v>
      </c>
      <c r="C25" s="713">
        <v>31.613300000000002</v>
      </c>
      <c r="D25" s="713">
        <v>6.5464500000000001</v>
      </c>
      <c r="E25" s="713"/>
      <c r="F25" s="713">
        <v>26.865020000000001</v>
      </c>
      <c r="G25" s="713">
        <v>0</v>
      </c>
      <c r="H25" s="713">
        <v>26.865020000000001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590</v>
      </c>
      <c r="B26" s="712" t="s">
        <v>3845</v>
      </c>
      <c r="C26" s="713">
        <v>1.5255000000000001</v>
      </c>
      <c r="D26" s="713">
        <v>1.0169999999999999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590</v>
      </c>
      <c r="B27" s="712" t="s">
        <v>3847</v>
      </c>
      <c r="C27" s="713">
        <v>44.74288</v>
      </c>
      <c r="D27" s="713">
        <v>42.316559999999996</v>
      </c>
      <c r="E27" s="713"/>
      <c r="F27" s="713">
        <v>46.012669999999993</v>
      </c>
      <c r="G27" s="713">
        <v>0</v>
      </c>
      <c r="H27" s="713">
        <v>46.012669999999993</v>
      </c>
      <c r="I27" s="714" t="s">
        <v>329</v>
      </c>
      <c r="J27" s="715" t="s">
        <v>1</v>
      </c>
    </row>
    <row r="28" spans="1:10" ht="14.45" customHeight="1" x14ac:dyDescent="0.2">
      <c r="A28" s="711" t="s">
        <v>590</v>
      </c>
      <c r="B28" s="712" t="s">
        <v>3848</v>
      </c>
      <c r="C28" s="713">
        <v>1.6462000000000001</v>
      </c>
      <c r="D28" s="713">
        <v>1.9245999999999999</v>
      </c>
      <c r="E28" s="713"/>
      <c r="F28" s="713">
        <v>1.282</v>
      </c>
      <c r="G28" s="713">
        <v>0</v>
      </c>
      <c r="H28" s="713">
        <v>1.282</v>
      </c>
      <c r="I28" s="714" t="s">
        <v>329</v>
      </c>
      <c r="J28" s="715" t="s">
        <v>1</v>
      </c>
    </row>
    <row r="29" spans="1:10" ht="14.45" customHeight="1" x14ac:dyDescent="0.2">
      <c r="A29" s="711" t="s">
        <v>590</v>
      </c>
      <c r="B29" s="712" t="s">
        <v>3850</v>
      </c>
      <c r="C29" s="713">
        <v>0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590</v>
      </c>
      <c r="B30" s="712" t="s">
        <v>3851</v>
      </c>
      <c r="C30" s="713">
        <v>0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590</v>
      </c>
      <c r="B31" s="712" t="s">
        <v>592</v>
      </c>
      <c r="C31" s="713">
        <v>87.865899999999996</v>
      </c>
      <c r="D31" s="713">
        <v>57.583609999999993</v>
      </c>
      <c r="E31" s="713"/>
      <c r="F31" s="713">
        <v>78.560549999999992</v>
      </c>
      <c r="G31" s="713">
        <v>0</v>
      </c>
      <c r="H31" s="713">
        <v>78.560549999999992</v>
      </c>
      <c r="I31" s="714" t="s">
        <v>329</v>
      </c>
      <c r="J31" s="715" t="s">
        <v>593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594</v>
      </c>
    </row>
    <row r="33" spans="1:10" ht="14.45" customHeight="1" x14ac:dyDescent="0.2">
      <c r="A33" s="711" t="s">
        <v>595</v>
      </c>
      <c r="B33" s="712" t="s">
        <v>596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595</v>
      </c>
      <c r="B34" s="712" t="s">
        <v>3838</v>
      </c>
      <c r="C34" s="713">
        <v>325.36965999999995</v>
      </c>
      <c r="D34" s="713">
        <v>354.61217999999997</v>
      </c>
      <c r="E34" s="713"/>
      <c r="F34" s="713">
        <v>320.4727299999999</v>
      </c>
      <c r="G34" s="713">
        <v>0</v>
      </c>
      <c r="H34" s="713">
        <v>320.4727299999999</v>
      </c>
      <c r="I34" s="714" t="s">
        <v>329</v>
      </c>
      <c r="J34" s="715" t="s">
        <v>1</v>
      </c>
    </row>
    <row r="35" spans="1:10" ht="14.45" customHeight="1" x14ac:dyDescent="0.2">
      <c r="A35" s="711" t="s">
        <v>595</v>
      </c>
      <c r="B35" s="712" t="s">
        <v>3840</v>
      </c>
      <c r="C35" s="713">
        <v>0</v>
      </c>
      <c r="D35" s="713">
        <v>0</v>
      </c>
      <c r="E35" s="713"/>
      <c r="F35" s="713">
        <v>2.1240000000000001</v>
      </c>
      <c r="G35" s="713">
        <v>0</v>
      </c>
      <c r="H35" s="713">
        <v>2.1240000000000001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595</v>
      </c>
      <c r="B36" s="712" t="s">
        <v>3841</v>
      </c>
      <c r="C36" s="713">
        <v>0.43704999999999999</v>
      </c>
      <c r="D36" s="713">
        <v>0.88736999999999988</v>
      </c>
      <c r="E36" s="713"/>
      <c r="F36" s="713">
        <v>0.32669999999999999</v>
      </c>
      <c r="G36" s="713">
        <v>0</v>
      </c>
      <c r="H36" s="713">
        <v>0.32669999999999999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595</v>
      </c>
      <c r="B37" s="712" t="s">
        <v>3842</v>
      </c>
      <c r="C37" s="713">
        <v>347.02975999999995</v>
      </c>
      <c r="D37" s="713">
        <v>374.15584000000007</v>
      </c>
      <c r="E37" s="713"/>
      <c r="F37" s="713">
        <v>301.11096000000003</v>
      </c>
      <c r="G37" s="713">
        <v>0</v>
      </c>
      <c r="H37" s="713">
        <v>301.11096000000003</v>
      </c>
      <c r="I37" s="714" t="s">
        <v>329</v>
      </c>
      <c r="J37" s="715" t="s">
        <v>1</v>
      </c>
    </row>
    <row r="38" spans="1:10" ht="14.45" customHeight="1" x14ac:dyDescent="0.2">
      <c r="A38" s="711" t="s">
        <v>595</v>
      </c>
      <c r="B38" s="712" t="s">
        <v>3843</v>
      </c>
      <c r="C38" s="713">
        <v>1905.7134000000008</v>
      </c>
      <c r="D38" s="713">
        <v>1734.9021400000001</v>
      </c>
      <c r="E38" s="713"/>
      <c r="F38" s="713">
        <v>1665.7070299999993</v>
      </c>
      <c r="G38" s="713">
        <v>0</v>
      </c>
      <c r="H38" s="713">
        <v>1665.7070299999993</v>
      </c>
      <c r="I38" s="714" t="s">
        <v>329</v>
      </c>
      <c r="J38" s="715" t="s">
        <v>1</v>
      </c>
    </row>
    <row r="39" spans="1:10" ht="14.45" customHeight="1" x14ac:dyDescent="0.2">
      <c r="A39" s="711" t="s">
        <v>595</v>
      </c>
      <c r="B39" s="712" t="s">
        <v>3844</v>
      </c>
      <c r="C39" s="713">
        <v>4.4279999999999999</v>
      </c>
      <c r="D39" s="713">
        <v>5.9043999999999999</v>
      </c>
      <c r="E39" s="713"/>
      <c r="F39" s="713">
        <v>4.4286000000000003</v>
      </c>
      <c r="G39" s="713">
        <v>0</v>
      </c>
      <c r="H39" s="713">
        <v>4.4286000000000003</v>
      </c>
      <c r="I39" s="714" t="s">
        <v>329</v>
      </c>
      <c r="J39" s="715" t="s">
        <v>1</v>
      </c>
    </row>
    <row r="40" spans="1:10" ht="14.45" customHeight="1" x14ac:dyDescent="0.2">
      <c r="A40" s="711" t="s">
        <v>595</v>
      </c>
      <c r="B40" s="712" t="s">
        <v>3845</v>
      </c>
      <c r="C40" s="713">
        <v>128.80609000000001</v>
      </c>
      <c r="D40" s="713">
        <v>294.03914000000003</v>
      </c>
      <c r="E40" s="713"/>
      <c r="F40" s="713">
        <v>129.57544999999999</v>
      </c>
      <c r="G40" s="713">
        <v>0</v>
      </c>
      <c r="H40" s="713">
        <v>129.57544999999999</v>
      </c>
      <c r="I40" s="714" t="s">
        <v>329</v>
      </c>
      <c r="J40" s="715" t="s">
        <v>1</v>
      </c>
    </row>
    <row r="41" spans="1:10" ht="14.45" customHeight="1" x14ac:dyDescent="0.2">
      <c r="A41" s="711" t="s">
        <v>595</v>
      </c>
      <c r="B41" s="712" t="s">
        <v>3846</v>
      </c>
      <c r="C41" s="713">
        <v>6.547530000000001</v>
      </c>
      <c r="D41" s="713">
        <v>12.426330000000002</v>
      </c>
      <c r="E41" s="713"/>
      <c r="F41" s="713">
        <v>11.474129999999999</v>
      </c>
      <c r="G41" s="713">
        <v>0</v>
      </c>
      <c r="H41" s="713">
        <v>11.474129999999999</v>
      </c>
      <c r="I41" s="714" t="s">
        <v>329</v>
      </c>
      <c r="J41" s="715" t="s">
        <v>1</v>
      </c>
    </row>
    <row r="42" spans="1:10" ht="14.45" customHeight="1" x14ac:dyDescent="0.2">
      <c r="A42" s="711" t="s">
        <v>595</v>
      </c>
      <c r="B42" s="712" t="s">
        <v>3847</v>
      </c>
      <c r="C42" s="713">
        <v>8.0645000000000007</v>
      </c>
      <c r="D42" s="713">
        <v>15.435</v>
      </c>
      <c r="E42" s="713"/>
      <c r="F42" s="713">
        <v>15.958500000000001</v>
      </c>
      <c r="G42" s="713">
        <v>0</v>
      </c>
      <c r="H42" s="713">
        <v>15.958500000000001</v>
      </c>
      <c r="I42" s="714" t="s">
        <v>329</v>
      </c>
      <c r="J42" s="715" t="s">
        <v>1</v>
      </c>
    </row>
    <row r="43" spans="1:10" ht="14.45" customHeight="1" x14ac:dyDescent="0.2">
      <c r="A43" s="711" t="s">
        <v>595</v>
      </c>
      <c r="B43" s="712" t="s">
        <v>3848</v>
      </c>
      <c r="C43" s="713">
        <v>121.7801</v>
      </c>
      <c r="D43" s="713">
        <v>127.68020000000001</v>
      </c>
      <c r="E43" s="713"/>
      <c r="F43" s="713">
        <v>135.5181</v>
      </c>
      <c r="G43" s="713">
        <v>0</v>
      </c>
      <c r="H43" s="713">
        <v>135.5181</v>
      </c>
      <c r="I43" s="714" t="s">
        <v>329</v>
      </c>
      <c r="J43" s="715" t="s">
        <v>1</v>
      </c>
    </row>
    <row r="44" spans="1:10" ht="14.45" customHeight="1" x14ac:dyDescent="0.2">
      <c r="A44" s="711" t="s">
        <v>595</v>
      </c>
      <c r="B44" s="712" t="s">
        <v>3849</v>
      </c>
      <c r="C44" s="713">
        <v>16.033000000000001</v>
      </c>
      <c r="D44" s="713">
        <v>63.853190000000005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595</v>
      </c>
      <c r="B45" s="712" t="s">
        <v>3850</v>
      </c>
      <c r="C45" s="713">
        <v>268.69285000000002</v>
      </c>
      <c r="D45" s="713">
        <v>247.92593999999997</v>
      </c>
      <c r="E45" s="713"/>
      <c r="F45" s="713">
        <v>268.96373999999997</v>
      </c>
      <c r="G45" s="713">
        <v>0</v>
      </c>
      <c r="H45" s="713">
        <v>268.96373999999997</v>
      </c>
      <c r="I45" s="714" t="s">
        <v>329</v>
      </c>
      <c r="J45" s="715" t="s">
        <v>1</v>
      </c>
    </row>
    <row r="46" spans="1:10" ht="14.45" customHeight="1" x14ac:dyDescent="0.2">
      <c r="A46" s="711" t="s">
        <v>595</v>
      </c>
      <c r="B46" s="712" t="s">
        <v>3851</v>
      </c>
      <c r="C46" s="713">
        <v>308.35952999999995</v>
      </c>
      <c r="D46" s="713">
        <v>281.34497999999996</v>
      </c>
      <c r="E46" s="713"/>
      <c r="F46" s="713">
        <v>261.89652999999998</v>
      </c>
      <c r="G46" s="713">
        <v>0</v>
      </c>
      <c r="H46" s="713">
        <v>261.89652999999998</v>
      </c>
      <c r="I46" s="714" t="s">
        <v>329</v>
      </c>
      <c r="J46" s="715" t="s">
        <v>1</v>
      </c>
    </row>
    <row r="47" spans="1:10" ht="14.45" customHeight="1" x14ac:dyDescent="0.2">
      <c r="A47" s="711" t="s">
        <v>595</v>
      </c>
      <c r="B47" s="712" t="s">
        <v>597</v>
      </c>
      <c r="C47" s="713">
        <v>3441.2614700000004</v>
      </c>
      <c r="D47" s="713">
        <v>3513.1667099999995</v>
      </c>
      <c r="E47" s="713"/>
      <c r="F47" s="713">
        <v>3117.5564699999995</v>
      </c>
      <c r="G47" s="713">
        <v>0</v>
      </c>
      <c r="H47" s="713">
        <v>3117.5564699999995</v>
      </c>
      <c r="I47" s="714" t="s">
        <v>329</v>
      </c>
      <c r="J47" s="715" t="s">
        <v>593</v>
      </c>
    </row>
    <row r="48" spans="1:10" ht="14.45" customHeight="1" x14ac:dyDescent="0.2">
      <c r="A48" s="711" t="s">
        <v>329</v>
      </c>
      <c r="B48" s="712" t="s">
        <v>329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594</v>
      </c>
    </row>
    <row r="49" spans="1:10" ht="14.45" customHeight="1" x14ac:dyDescent="0.2">
      <c r="A49" s="711" t="s">
        <v>619</v>
      </c>
      <c r="B49" s="712" t="s">
        <v>620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0</v>
      </c>
    </row>
    <row r="50" spans="1:10" ht="14.45" customHeight="1" x14ac:dyDescent="0.2">
      <c r="A50" s="711" t="s">
        <v>619</v>
      </c>
      <c r="B50" s="712" t="s">
        <v>3838</v>
      </c>
      <c r="C50" s="713">
        <v>0</v>
      </c>
      <c r="D50" s="713">
        <v>242.64676</v>
      </c>
      <c r="E50" s="713"/>
      <c r="F50" s="713">
        <v>211.59516000000002</v>
      </c>
      <c r="G50" s="713">
        <v>0</v>
      </c>
      <c r="H50" s="713">
        <v>211.59516000000002</v>
      </c>
      <c r="I50" s="714" t="s">
        <v>329</v>
      </c>
      <c r="J50" s="715" t="s">
        <v>1</v>
      </c>
    </row>
    <row r="51" spans="1:10" ht="14.45" customHeight="1" x14ac:dyDescent="0.2">
      <c r="A51" s="711" t="s">
        <v>619</v>
      </c>
      <c r="B51" s="712" t="s">
        <v>3839</v>
      </c>
      <c r="C51" s="713">
        <v>0</v>
      </c>
      <c r="D51" s="713">
        <v>0</v>
      </c>
      <c r="E51" s="713"/>
      <c r="F51" s="713">
        <v>18.120150000000002</v>
      </c>
      <c r="G51" s="713">
        <v>0</v>
      </c>
      <c r="H51" s="713">
        <v>18.120150000000002</v>
      </c>
      <c r="I51" s="714" t="s">
        <v>329</v>
      </c>
      <c r="J51" s="715" t="s">
        <v>1</v>
      </c>
    </row>
    <row r="52" spans="1:10" ht="14.45" customHeight="1" x14ac:dyDescent="0.2">
      <c r="A52" s="711" t="s">
        <v>619</v>
      </c>
      <c r="B52" s="712" t="s">
        <v>3841</v>
      </c>
      <c r="C52" s="713">
        <v>0</v>
      </c>
      <c r="D52" s="713">
        <v>0.63543000000000005</v>
      </c>
      <c r="E52" s="713"/>
      <c r="F52" s="713">
        <v>0</v>
      </c>
      <c r="G52" s="713">
        <v>0</v>
      </c>
      <c r="H52" s="713">
        <v>0</v>
      </c>
      <c r="I52" s="714" t="s">
        <v>329</v>
      </c>
      <c r="J52" s="715" t="s">
        <v>1</v>
      </c>
    </row>
    <row r="53" spans="1:10" ht="14.45" customHeight="1" x14ac:dyDescent="0.2">
      <c r="A53" s="711" t="s">
        <v>619</v>
      </c>
      <c r="B53" s="712" t="s">
        <v>3842</v>
      </c>
      <c r="C53" s="713">
        <v>0</v>
      </c>
      <c r="D53" s="713">
        <v>78.786399999999986</v>
      </c>
      <c r="E53" s="713"/>
      <c r="F53" s="713">
        <v>156.62375</v>
      </c>
      <c r="G53" s="713">
        <v>0</v>
      </c>
      <c r="H53" s="713">
        <v>156.62375</v>
      </c>
      <c r="I53" s="714" t="s">
        <v>329</v>
      </c>
      <c r="J53" s="715" t="s">
        <v>1</v>
      </c>
    </row>
    <row r="54" spans="1:10" ht="14.45" customHeight="1" x14ac:dyDescent="0.2">
      <c r="A54" s="711" t="s">
        <v>619</v>
      </c>
      <c r="B54" s="712" t="s">
        <v>3843</v>
      </c>
      <c r="C54" s="713">
        <v>0</v>
      </c>
      <c r="D54" s="713">
        <v>530.40600000000018</v>
      </c>
      <c r="E54" s="713"/>
      <c r="F54" s="713">
        <v>596.97616000000005</v>
      </c>
      <c r="G54" s="713">
        <v>0</v>
      </c>
      <c r="H54" s="713">
        <v>596.97616000000005</v>
      </c>
      <c r="I54" s="714" t="s">
        <v>329</v>
      </c>
      <c r="J54" s="715" t="s">
        <v>1</v>
      </c>
    </row>
    <row r="55" spans="1:10" ht="14.45" customHeight="1" x14ac:dyDescent="0.2">
      <c r="A55" s="711" t="s">
        <v>619</v>
      </c>
      <c r="B55" s="712" t="s">
        <v>3845</v>
      </c>
      <c r="C55" s="713">
        <v>0</v>
      </c>
      <c r="D55" s="713">
        <v>34.386280000000006</v>
      </c>
      <c r="E55" s="713"/>
      <c r="F55" s="713">
        <v>47.063029999999998</v>
      </c>
      <c r="G55" s="713">
        <v>0</v>
      </c>
      <c r="H55" s="713">
        <v>47.063029999999998</v>
      </c>
      <c r="I55" s="714" t="s">
        <v>329</v>
      </c>
      <c r="J55" s="715" t="s">
        <v>1</v>
      </c>
    </row>
    <row r="56" spans="1:10" ht="14.45" customHeight="1" x14ac:dyDescent="0.2">
      <c r="A56" s="711" t="s">
        <v>619</v>
      </c>
      <c r="B56" s="712" t="s">
        <v>3846</v>
      </c>
      <c r="C56" s="713">
        <v>0</v>
      </c>
      <c r="D56" s="713">
        <v>1.7802</v>
      </c>
      <c r="E56" s="713"/>
      <c r="F56" s="713">
        <v>0.95616000000000001</v>
      </c>
      <c r="G56" s="713">
        <v>0</v>
      </c>
      <c r="H56" s="713">
        <v>0.95616000000000001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619</v>
      </c>
      <c r="B57" s="712" t="s">
        <v>3847</v>
      </c>
      <c r="C57" s="713">
        <v>0</v>
      </c>
      <c r="D57" s="713">
        <v>3.5230000000000001</v>
      </c>
      <c r="E57" s="713"/>
      <c r="F57" s="713">
        <v>8.8871800000000007</v>
      </c>
      <c r="G57" s="713">
        <v>0</v>
      </c>
      <c r="H57" s="713">
        <v>8.8871800000000007</v>
      </c>
      <c r="I57" s="714" t="s">
        <v>329</v>
      </c>
      <c r="J57" s="715" t="s">
        <v>1</v>
      </c>
    </row>
    <row r="58" spans="1:10" ht="14.45" customHeight="1" x14ac:dyDescent="0.2">
      <c r="A58" s="711" t="s">
        <v>619</v>
      </c>
      <c r="B58" s="712" t="s">
        <v>3848</v>
      </c>
      <c r="C58" s="713">
        <v>0</v>
      </c>
      <c r="D58" s="713">
        <v>43.107800000000005</v>
      </c>
      <c r="E58" s="713"/>
      <c r="F58" s="713">
        <v>91.811999999999998</v>
      </c>
      <c r="G58" s="713">
        <v>0</v>
      </c>
      <c r="H58" s="713">
        <v>91.811999999999998</v>
      </c>
      <c r="I58" s="714" t="s">
        <v>329</v>
      </c>
      <c r="J58" s="715" t="s">
        <v>1</v>
      </c>
    </row>
    <row r="59" spans="1:10" ht="14.45" customHeight="1" x14ac:dyDescent="0.2">
      <c r="A59" s="711" t="s">
        <v>619</v>
      </c>
      <c r="B59" s="712" t="s">
        <v>3850</v>
      </c>
      <c r="C59" s="713">
        <v>0</v>
      </c>
      <c r="D59" s="713">
        <v>15.68027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619</v>
      </c>
      <c r="B60" s="712" t="s">
        <v>3851</v>
      </c>
      <c r="C60" s="713">
        <v>0</v>
      </c>
      <c r="D60" s="713">
        <v>87.828559999999982</v>
      </c>
      <c r="E60" s="713"/>
      <c r="F60" s="713">
        <v>97.673840000000013</v>
      </c>
      <c r="G60" s="713">
        <v>0</v>
      </c>
      <c r="H60" s="713">
        <v>97.673840000000013</v>
      </c>
      <c r="I60" s="714" t="s">
        <v>329</v>
      </c>
      <c r="J60" s="715" t="s">
        <v>1</v>
      </c>
    </row>
    <row r="61" spans="1:10" ht="14.45" customHeight="1" x14ac:dyDescent="0.2">
      <c r="A61" s="711" t="s">
        <v>619</v>
      </c>
      <c r="B61" s="712" t="s">
        <v>621</v>
      </c>
      <c r="C61" s="713">
        <v>0</v>
      </c>
      <c r="D61" s="713">
        <v>1038.7807000000003</v>
      </c>
      <c r="E61" s="713"/>
      <c r="F61" s="713">
        <v>1229.7074299999997</v>
      </c>
      <c r="G61" s="713">
        <v>0</v>
      </c>
      <c r="H61" s="713">
        <v>1229.7074299999997</v>
      </c>
      <c r="I61" s="714" t="s">
        <v>329</v>
      </c>
      <c r="J61" s="715" t="s">
        <v>593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594</v>
      </c>
    </row>
    <row r="63" spans="1:10" ht="14.45" customHeight="1" x14ac:dyDescent="0.2">
      <c r="A63" s="711" t="s">
        <v>598</v>
      </c>
      <c r="B63" s="712" t="s">
        <v>599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598</v>
      </c>
      <c r="B64" s="712" t="s">
        <v>3838</v>
      </c>
      <c r="C64" s="713">
        <v>0.29502</v>
      </c>
      <c r="D64" s="713">
        <v>0.56632000000000005</v>
      </c>
      <c r="E64" s="713"/>
      <c r="F64" s="713">
        <v>0.49368000000000001</v>
      </c>
      <c r="G64" s="713">
        <v>0</v>
      </c>
      <c r="H64" s="713">
        <v>0.49368000000000001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598</v>
      </c>
      <c r="B65" s="712" t="s">
        <v>3842</v>
      </c>
      <c r="C65" s="713">
        <v>63.019080000000002</v>
      </c>
      <c r="D65" s="713">
        <v>56.784750000000003</v>
      </c>
      <c r="E65" s="713"/>
      <c r="F65" s="713">
        <v>51.427430000000001</v>
      </c>
      <c r="G65" s="713">
        <v>0</v>
      </c>
      <c r="H65" s="713">
        <v>51.427430000000001</v>
      </c>
      <c r="I65" s="714" t="s">
        <v>329</v>
      </c>
      <c r="J65" s="715" t="s">
        <v>1</v>
      </c>
    </row>
    <row r="66" spans="1:10" ht="14.45" customHeight="1" x14ac:dyDescent="0.2">
      <c r="A66" s="711" t="s">
        <v>598</v>
      </c>
      <c r="B66" s="712" t="s">
        <v>3843</v>
      </c>
      <c r="C66" s="713">
        <v>667.37834999999961</v>
      </c>
      <c r="D66" s="713">
        <v>652.14572000000032</v>
      </c>
      <c r="E66" s="713"/>
      <c r="F66" s="713">
        <v>664.33522000000016</v>
      </c>
      <c r="G66" s="713">
        <v>0</v>
      </c>
      <c r="H66" s="713">
        <v>664.33522000000016</v>
      </c>
      <c r="I66" s="714" t="s">
        <v>329</v>
      </c>
      <c r="J66" s="715" t="s">
        <v>1</v>
      </c>
    </row>
    <row r="67" spans="1:10" ht="14.45" customHeight="1" x14ac:dyDescent="0.2">
      <c r="A67" s="711" t="s">
        <v>598</v>
      </c>
      <c r="B67" s="712" t="s">
        <v>3845</v>
      </c>
      <c r="C67" s="713">
        <v>59.214400000000005</v>
      </c>
      <c r="D67" s="713">
        <v>63.704099999999997</v>
      </c>
      <c r="E67" s="713"/>
      <c r="F67" s="713">
        <v>57.377499999999998</v>
      </c>
      <c r="G67" s="713">
        <v>0</v>
      </c>
      <c r="H67" s="713">
        <v>57.377499999999998</v>
      </c>
      <c r="I67" s="714" t="s">
        <v>329</v>
      </c>
      <c r="J67" s="715" t="s">
        <v>1</v>
      </c>
    </row>
    <row r="68" spans="1:10" ht="14.45" customHeight="1" x14ac:dyDescent="0.2">
      <c r="A68" s="711" t="s">
        <v>598</v>
      </c>
      <c r="B68" s="712" t="s">
        <v>3847</v>
      </c>
      <c r="C68" s="713">
        <v>86.347039999999993</v>
      </c>
      <c r="D68" s="713">
        <v>88.068029999999979</v>
      </c>
      <c r="E68" s="713"/>
      <c r="F68" s="713">
        <v>81.061429999999987</v>
      </c>
      <c r="G68" s="713">
        <v>0</v>
      </c>
      <c r="H68" s="713">
        <v>81.061429999999987</v>
      </c>
      <c r="I68" s="714" t="s">
        <v>329</v>
      </c>
      <c r="J68" s="715" t="s">
        <v>1</v>
      </c>
    </row>
    <row r="69" spans="1:10" ht="14.45" customHeight="1" x14ac:dyDescent="0.2">
      <c r="A69" s="711" t="s">
        <v>598</v>
      </c>
      <c r="B69" s="712" t="s">
        <v>3848</v>
      </c>
      <c r="C69" s="713">
        <v>32.746000000000002</v>
      </c>
      <c r="D69" s="713">
        <v>31.911300000000001</v>
      </c>
      <c r="E69" s="713"/>
      <c r="F69" s="713">
        <v>38.935000000000002</v>
      </c>
      <c r="G69" s="713">
        <v>0</v>
      </c>
      <c r="H69" s="713">
        <v>38.935000000000002</v>
      </c>
      <c r="I69" s="714" t="s">
        <v>329</v>
      </c>
      <c r="J69" s="715" t="s">
        <v>1</v>
      </c>
    </row>
    <row r="70" spans="1:10" ht="14.45" customHeight="1" x14ac:dyDescent="0.2">
      <c r="A70" s="711" t="s">
        <v>598</v>
      </c>
      <c r="B70" s="712" t="s">
        <v>3850</v>
      </c>
      <c r="C70" s="713">
        <v>6.3982799999999997</v>
      </c>
      <c r="D70" s="713">
        <v>0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598</v>
      </c>
      <c r="B71" s="712" t="s">
        <v>3851</v>
      </c>
      <c r="C71" s="713">
        <v>242.86877000000004</v>
      </c>
      <c r="D71" s="713">
        <v>230.03197000000003</v>
      </c>
      <c r="E71" s="713"/>
      <c r="F71" s="713">
        <v>275.41401999999994</v>
      </c>
      <c r="G71" s="713">
        <v>0</v>
      </c>
      <c r="H71" s="713">
        <v>275.41401999999994</v>
      </c>
      <c r="I71" s="714" t="s">
        <v>329</v>
      </c>
      <c r="J71" s="715" t="s">
        <v>1</v>
      </c>
    </row>
    <row r="72" spans="1:10" ht="14.45" customHeight="1" x14ac:dyDescent="0.2">
      <c r="A72" s="711" t="s">
        <v>598</v>
      </c>
      <c r="B72" s="712" t="s">
        <v>600</v>
      </c>
      <c r="C72" s="713">
        <v>1158.2669399999995</v>
      </c>
      <c r="D72" s="713">
        <v>1123.2121900000004</v>
      </c>
      <c r="E72" s="713"/>
      <c r="F72" s="713">
        <v>1169.0442800000001</v>
      </c>
      <c r="G72" s="713">
        <v>0</v>
      </c>
      <c r="H72" s="713">
        <v>1169.0442800000001</v>
      </c>
      <c r="I72" s="714" t="s">
        <v>329</v>
      </c>
      <c r="J72" s="715" t="s">
        <v>593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594</v>
      </c>
    </row>
    <row r="74" spans="1:10" ht="14.45" customHeight="1" x14ac:dyDescent="0.2">
      <c r="A74" s="711" t="s">
        <v>601</v>
      </c>
      <c r="B74" s="712" t="s">
        <v>602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601</v>
      </c>
      <c r="B75" s="712" t="s">
        <v>3838</v>
      </c>
      <c r="C75" s="713">
        <v>3.1798200000000003</v>
      </c>
      <c r="D75" s="713">
        <v>2.1236999999999999</v>
      </c>
      <c r="E75" s="713"/>
      <c r="F75" s="713">
        <v>2.9620799999999998</v>
      </c>
      <c r="G75" s="713">
        <v>0</v>
      </c>
      <c r="H75" s="713">
        <v>2.9620799999999998</v>
      </c>
      <c r="I75" s="714" t="s">
        <v>329</v>
      </c>
      <c r="J75" s="715" t="s">
        <v>1</v>
      </c>
    </row>
    <row r="76" spans="1:10" ht="14.45" customHeight="1" x14ac:dyDescent="0.2">
      <c r="A76" s="711" t="s">
        <v>601</v>
      </c>
      <c r="B76" s="712" t="s">
        <v>3842</v>
      </c>
      <c r="C76" s="713">
        <v>75.281990000000008</v>
      </c>
      <c r="D76" s="713">
        <v>79.588360000000009</v>
      </c>
      <c r="E76" s="713"/>
      <c r="F76" s="713">
        <v>77.965879999999984</v>
      </c>
      <c r="G76" s="713">
        <v>0</v>
      </c>
      <c r="H76" s="713">
        <v>77.965879999999984</v>
      </c>
      <c r="I76" s="714" t="s">
        <v>329</v>
      </c>
      <c r="J76" s="715" t="s">
        <v>1</v>
      </c>
    </row>
    <row r="77" spans="1:10" ht="14.45" customHeight="1" x14ac:dyDescent="0.2">
      <c r="A77" s="711" t="s">
        <v>601</v>
      </c>
      <c r="B77" s="712" t="s">
        <v>3843</v>
      </c>
      <c r="C77" s="713">
        <v>670.16005000000007</v>
      </c>
      <c r="D77" s="713">
        <v>641.40930000000014</v>
      </c>
      <c r="E77" s="713"/>
      <c r="F77" s="713">
        <v>670.8594300000002</v>
      </c>
      <c r="G77" s="713">
        <v>0</v>
      </c>
      <c r="H77" s="713">
        <v>670.8594300000002</v>
      </c>
      <c r="I77" s="714" t="s">
        <v>329</v>
      </c>
      <c r="J77" s="715" t="s">
        <v>1</v>
      </c>
    </row>
    <row r="78" spans="1:10" ht="14.45" customHeight="1" x14ac:dyDescent="0.2">
      <c r="A78" s="711" t="s">
        <v>601</v>
      </c>
      <c r="B78" s="712" t="s">
        <v>3845</v>
      </c>
      <c r="C78" s="713">
        <v>60.899000000000001</v>
      </c>
      <c r="D78" s="713">
        <v>69.134050000000002</v>
      </c>
      <c r="E78" s="713"/>
      <c r="F78" s="713">
        <v>55.214500000000001</v>
      </c>
      <c r="G78" s="713">
        <v>0</v>
      </c>
      <c r="H78" s="713">
        <v>55.214500000000001</v>
      </c>
      <c r="I78" s="714" t="s">
        <v>329</v>
      </c>
      <c r="J78" s="715" t="s">
        <v>1</v>
      </c>
    </row>
    <row r="79" spans="1:10" ht="14.45" customHeight="1" x14ac:dyDescent="0.2">
      <c r="A79" s="711" t="s">
        <v>601</v>
      </c>
      <c r="B79" s="712" t="s">
        <v>3846</v>
      </c>
      <c r="C79" s="713">
        <v>11.772360000000001</v>
      </c>
      <c r="D79" s="713">
        <v>10.789909999999997</v>
      </c>
      <c r="E79" s="713"/>
      <c r="F79" s="713">
        <v>11.773440000000001</v>
      </c>
      <c r="G79" s="713">
        <v>0</v>
      </c>
      <c r="H79" s="713">
        <v>11.773440000000001</v>
      </c>
      <c r="I79" s="714" t="s">
        <v>329</v>
      </c>
      <c r="J79" s="715" t="s">
        <v>1</v>
      </c>
    </row>
    <row r="80" spans="1:10" ht="14.45" customHeight="1" x14ac:dyDescent="0.2">
      <c r="A80" s="711" t="s">
        <v>601</v>
      </c>
      <c r="B80" s="712" t="s">
        <v>3847</v>
      </c>
      <c r="C80" s="713">
        <v>39.963770000000004</v>
      </c>
      <c r="D80" s="713">
        <v>60.457989999999988</v>
      </c>
      <c r="E80" s="713"/>
      <c r="F80" s="713">
        <v>55.24736</v>
      </c>
      <c r="G80" s="713">
        <v>0</v>
      </c>
      <c r="H80" s="713">
        <v>55.24736</v>
      </c>
      <c r="I80" s="714" t="s">
        <v>329</v>
      </c>
      <c r="J80" s="715" t="s">
        <v>1</v>
      </c>
    </row>
    <row r="81" spans="1:10" ht="14.45" customHeight="1" x14ac:dyDescent="0.2">
      <c r="A81" s="711" t="s">
        <v>601</v>
      </c>
      <c r="B81" s="712" t="s">
        <v>3848</v>
      </c>
      <c r="C81" s="713">
        <v>30.763999999999999</v>
      </c>
      <c r="D81" s="713">
        <v>29.55</v>
      </c>
      <c r="E81" s="713"/>
      <c r="F81" s="713">
        <v>36.264000000000003</v>
      </c>
      <c r="G81" s="713">
        <v>0</v>
      </c>
      <c r="H81" s="713">
        <v>36.264000000000003</v>
      </c>
      <c r="I81" s="714" t="s">
        <v>329</v>
      </c>
      <c r="J81" s="715" t="s">
        <v>1</v>
      </c>
    </row>
    <row r="82" spans="1:10" ht="14.45" customHeight="1" x14ac:dyDescent="0.2">
      <c r="A82" s="711" t="s">
        <v>601</v>
      </c>
      <c r="B82" s="712" t="s">
        <v>3850</v>
      </c>
      <c r="C82" s="713">
        <v>44.787669999999999</v>
      </c>
      <c r="D82" s="713">
        <v>43.827909999999996</v>
      </c>
      <c r="E82" s="713"/>
      <c r="F82" s="713">
        <v>51.185949999999998</v>
      </c>
      <c r="G82" s="713">
        <v>0</v>
      </c>
      <c r="H82" s="713">
        <v>51.185949999999998</v>
      </c>
      <c r="I82" s="714" t="s">
        <v>329</v>
      </c>
      <c r="J82" s="715" t="s">
        <v>1</v>
      </c>
    </row>
    <row r="83" spans="1:10" ht="14.45" customHeight="1" x14ac:dyDescent="0.2">
      <c r="A83" s="711" t="s">
        <v>601</v>
      </c>
      <c r="B83" s="712" t="s">
        <v>3851</v>
      </c>
      <c r="C83" s="713">
        <v>282.8228400000001</v>
      </c>
      <c r="D83" s="713">
        <v>295.90060000000005</v>
      </c>
      <c r="E83" s="713"/>
      <c r="F83" s="713">
        <v>311.66141000000005</v>
      </c>
      <c r="G83" s="713">
        <v>0</v>
      </c>
      <c r="H83" s="713">
        <v>311.66141000000005</v>
      </c>
      <c r="I83" s="714" t="s">
        <v>329</v>
      </c>
      <c r="J83" s="715" t="s">
        <v>1</v>
      </c>
    </row>
    <row r="84" spans="1:10" ht="14.45" customHeight="1" x14ac:dyDescent="0.2">
      <c r="A84" s="711" t="s">
        <v>601</v>
      </c>
      <c r="B84" s="712" t="s">
        <v>603</v>
      </c>
      <c r="C84" s="713">
        <v>1219.6315000000002</v>
      </c>
      <c r="D84" s="713">
        <v>1232.7818200000002</v>
      </c>
      <c r="E84" s="713"/>
      <c r="F84" s="713">
        <v>1273.1340500000003</v>
      </c>
      <c r="G84" s="713">
        <v>0</v>
      </c>
      <c r="H84" s="713">
        <v>1273.1340500000003</v>
      </c>
      <c r="I84" s="714" t="s">
        <v>329</v>
      </c>
      <c r="J84" s="715" t="s">
        <v>593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594</v>
      </c>
    </row>
    <row r="86" spans="1:10" ht="14.45" customHeight="1" x14ac:dyDescent="0.2">
      <c r="A86" s="711" t="s">
        <v>604</v>
      </c>
      <c r="B86" s="712" t="s">
        <v>605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604</v>
      </c>
      <c r="B87" s="712" t="s">
        <v>3842</v>
      </c>
      <c r="C87" s="713">
        <v>0.85811000000000004</v>
      </c>
      <c r="D87" s="713">
        <v>1.0784499999999999</v>
      </c>
      <c r="E87" s="713"/>
      <c r="F87" s="713">
        <v>0.59427999999999992</v>
      </c>
      <c r="G87" s="713">
        <v>0</v>
      </c>
      <c r="H87" s="713">
        <v>0.59427999999999992</v>
      </c>
      <c r="I87" s="714" t="s">
        <v>329</v>
      </c>
      <c r="J87" s="715" t="s">
        <v>1</v>
      </c>
    </row>
    <row r="88" spans="1:10" ht="14.45" customHeight="1" x14ac:dyDescent="0.2">
      <c r="A88" s="711" t="s">
        <v>604</v>
      </c>
      <c r="B88" s="712" t="s">
        <v>3843</v>
      </c>
      <c r="C88" s="713">
        <v>13.90619</v>
      </c>
      <c r="D88" s="713">
        <v>45.029799999999987</v>
      </c>
      <c r="E88" s="713"/>
      <c r="F88" s="713">
        <v>22.623050000000003</v>
      </c>
      <c r="G88" s="713">
        <v>0</v>
      </c>
      <c r="H88" s="713">
        <v>22.623050000000003</v>
      </c>
      <c r="I88" s="714" t="s">
        <v>329</v>
      </c>
      <c r="J88" s="715" t="s">
        <v>1</v>
      </c>
    </row>
    <row r="89" spans="1:10" ht="14.45" customHeight="1" x14ac:dyDescent="0.2">
      <c r="A89" s="711" t="s">
        <v>604</v>
      </c>
      <c r="B89" s="712" t="s">
        <v>3845</v>
      </c>
      <c r="C89" s="713">
        <v>0</v>
      </c>
      <c r="D89" s="713">
        <v>1.4232</v>
      </c>
      <c r="E89" s="713"/>
      <c r="F89" s="713">
        <v>9.4525000000000006</v>
      </c>
      <c r="G89" s="713">
        <v>0</v>
      </c>
      <c r="H89" s="713">
        <v>9.4525000000000006</v>
      </c>
      <c r="I89" s="714" t="s">
        <v>329</v>
      </c>
      <c r="J89" s="715" t="s">
        <v>1</v>
      </c>
    </row>
    <row r="90" spans="1:10" ht="14.45" customHeight="1" x14ac:dyDescent="0.2">
      <c r="A90" s="711" t="s">
        <v>604</v>
      </c>
      <c r="B90" s="712" t="s">
        <v>3847</v>
      </c>
      <c r="C90" s="713">
        <v>0.49299999999999999</v>
      </c>
      <c r="D90" s="713">
        <v>9.7287599999999994</v>
      </c>
      <c r="E90" s="713"/>
      <c r="F90" s="713">
        <v>9.7759699999999992</v>
      </c>
      <c r="G90" s="713">
        <v>0</v>
      </c>
      <c r="H90" s="713">
        <v>9.7759699999999992</v>
      </c>
      <c r="I90" s="714" t="s">
        <v>329</v>
      </c>
      <c r="J90" s="715" t="s">
        <v>1</v>
      </c>
    </row>
    <row r="91" spans="1:10" ht="14.45" customHeight="1" x14ac:dyDescent="0.2">
      <c r="A91" s="711" t="s">
        <v>604</v>
      </c>
      <c r="B91" s="712" t="s">
        <v>3848</v>
      </c>
      <c r="C91" s="713">
        <v>6.048</v>
      </c>
      <c r="D91" s="713">
        <v>7.4260000000000002</v>
      </c>
      <c r="E91" s="713"/>
      <c r="F91" s="713">
        <v>6.3339999999999996</v>
      </c>
      <c r="G91" s="713">
        <v>0</v>
      </c>
      <c r="H91" s="713">
        <v>6.3339999999999996</v>
      </c>
      <c r="I91" s="714" t="s">
        <v>329</v>
      </c>
      <c r="J91" s="715" t="s">
        <v>1</v>
      </c>
    </row>
    <row r="92" spans="1:10" ht="14.45" customHeight="1" x14ac:dyDescent="0.2">
      <c r="A92" s="711" t="s">
        <v>604</v>
      </c>
      <c r="B92" s="712" t="s">
        <v>3851</v>
      </c>
      <c r="C92" s="713">
        <v>4.5268999999999995</v>
      </c>
      <c r="D92" s="713">
        <v>6.4586000000000006</v>
      </c>
      <c r="E92" s="713"/>
      <c r="F92" s="713">
        <v>3.7539000000000002</v>
      </c>
      <c r="G92" s="713">
        <v>0</v>
      </c>
      <c r="H92" s="713">
        <v>3.7539000000000002</v>
      </c>
      <c r="I92" s="714" t="s">
        <v>329</v>
      </c>
      <c r="J92" s="715" t="s">
        <v>1</v>
      </c>
    </row>
    <row r="93" spans="1:10" ht="14.45" customHeight="1" x14ac:dyDescent="0.2">
      <c r="A93" s="711" t="s">
        <v>604</v>
      </c>
      <c r="B93" s="712" t="s">
        <v>606</v>
      </c>
      <c r="C93" s="713">
        <v>25.8322</v>
      </c>
      <c r="D93" s="713">
        <v>71.144809999999993</v>
      </c>
      <c r="E93" s="713"/>
      <c r="F93" s="713">
        <v>52.53370000000001</v>
      </c>
      <c r="G93" s="713">
        <v>0</v>
      </c>
      <c r="H93" s="713">
        <v>52.53370000000001</v>
      </c>
      <c r="I93" s="714" t="s">
        <v>329</v>
      </c>
      <c r="J93" s="715" t="s">
        <v>593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594</v>
      </c>
    </row>
    <row r="95" spans="1:10" ht="14.45" customHeight="1" x14ac:dyDescent="0.2">
      <c r="A95" s="711" t="s">
        <v>607</v>
      </c>
      <c r="B95" s="712" t="s">
        <v>608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0</v>
      </c>
    </row>
    <row r="96" spans="1:10" ht="14.45" customHeight="1" x14ac:dyDescent="0.2">
      <c r="A96" s="711" t="s">
        <v>607</v>
      </c>
      <c r="B96" s="712" t="s">
        <v>3838</v>
      </c>
      <c r="C96" s="713">
        <v>0</v>
      </c>
      <c r="D96" s="713">
        <v>0.14158000000000001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1</v>
      </c>
    </row>
    <row r="97" spans="1:10" ht="14.45" customHeight="1" x14ac:dyDescent="0.2">
      <c r="A97" s="711" t="s">
        <v>607</v>
      </c>
      <c r="B97" s="712" t="s">
        <v>3842</v>
      </c>
      <c r="C97" s="713">
        <v>3.6193399999999998</v>
      </c>
      <c r="D97" s="713">
        <v>3.8975999999999997</v>
      </c>
      <c r="E97" s="713"/>
      <c r="F97" s="713">
        <v>3.5813699999999993</v>
      </c>
      <c r="G97" s="713">
        <v>0</v>
      </c>
      <c r="H97" s="713">
        <v>3.5813699999999993</v>
      </c>
      <c r="I97" s="714" t="s">
        <v>329</v>
      </c>
      <c r="J97" s="715" t="s">
        <v>1</v>
      </c>
    </row>
    <row r="98" spans="1:10" ht="14.45" customHeight="1" x14ac:dyDescent="0.2">
      <c r="A98" s="711" t="s">
        <v>607</v>
      </c>
      <c r="B98" s="712" t="s">
        <v>3843</v>
      </c>
      <c r="C98" s="713">
        <v>104.92916000000002</v>
      </c>
      <c r="D98" s="713">
        <v>97.739970000000014</v>
      </c>
      <c r="E98" s="713"/>
      <c r="F98" s="713">
        <v>90.767440000000022</v>
      </c>
      <c r="G98" s="713">
        <v>0</v>
      </c>
      <c r="H98" s="713">
        <v>90.767440000000022</v>
      </c>
      <c r="I98" s="714" t="s">
        <v>329</v>
      </c>
      <c r="J98" s="715" t="s">
        <v>1</v>
      </c>
    </row>
    <row r="99" spans="1:10" ht="14.45" customHeight="1" x14ac:dyDescent="0.2">
      <c r="A99" s="711" t="s">
        <v>607</v>
      </c>
      <c r="B99" s="712" t="s">
        <v>3845</v>
      </c>
      <c r="C99" s="713">
        <v>1.9319000000000002</v>
      </c>
      <c r="D99" s="713">
        <v>10.669</v>
      </c>
      <c r="E99" s="713"/>
      <c r="F99" s="713">
        <v>4.5759999999999996</v>
      </c>
      <c r="G99" s="713">
        <v>0</v>
      </c>
      <c r="H99" s="713">
        <v>4.5759999999999996</v>
      </c>
      <c r="I99" s="714" t="s">
        <v>329</v>
      </c>
      <c r="J99" s="715" t="s">
        <v>1</v>
      </c>
    </row>
    <row r="100" spans="1:10" ht="14.45" customHeight="1" x14ac:dyDescent="0.2">
      <c r="A100" s="711" t="s">
        <v>607</v>
      </c>
      <c r="B100" s="712" t="s">
        <v>3847</v>
      </c>
      <c r="C100" s="713">
        <v>6.6832199999999995</v>
      </c>
      <c r="D100" s="713">
        <v>8.2295400000000001</v>
      </c>
      <c r="E100" s="713"/>
      <c r="F100" s="713">
        <v>6.9786000000000001</v>
      </c>
      <c r="G100" s="713">
        <v>0</v>
      </c>
      <c r="H100" s="713">
        <v>6.9786000000000001</v>
      </c>
      <c r="I100" s="714" t="s">
        <v>329</v>
      </c>
      <c r="J100" s="715" t="s">
        <v>1</v>
      </c>
    </row>
    <row r="101" spans="1:10" ht="14.45" customHeight="1" x14ac:dyDescent="0.2">
      <c r="A101" s="711" t="s">
        <v>607</v>
      </c>
      <c r="B101" s="712" t="s">
        <v>3848</v>
      </c>
      <c r="C101" s="713">
        <v>1.39</v>
      </c>
      <c r="D101" s="713">
        <v>0.71820000000000006</v>
      </c>
      <c r="E101" s="713"/>
      <c r="F101" s="713">
        <v>0.75600000000000001</v>
      </c>
      <c r="G101" s="713">
        <v>0</v>
      </c>
      <c r="H101" s="713">
        <v>0.75600000000000001</v>
      </c>
      <c r="I101" s="714" t="s">
        <v>329</v>
      </c>
      <c r="J101" s="715" t="s">
        <v>1</v>
      </c>
    </row>
    <row r="102" spans="1:10" ht="14.45" customHeight="1" x14ac:dyDescent="0.2">
      <c r="A102" s="711" t="s">
        <v>607</v>
      </c>
      <c r="B102" s="712" t="s">
        <v>3851</v>
      </c>
      <c r="C102" s="713">
        <v>62.662779999999998</v>
      </c>
      <c r="D102" s="713">
        <v>99.265550000000019</v>
      </c>
      <c r="E102" s="713"/>
      <c r="F102" s="713">
        <v>86.721379999999996</v>
      </c>
      <c r="G102" s="713">
        <v>0</v>
      </c>
      <c r="H102" s="713">
        <v>86.721379999999996</v>
      </c>
      <c r="I102" s="714" t="s">
        <v>329</v>
      </c>
      <c r="J102" s="715" t="s">
        <v>1</v>
      </c>
    </row>
    <row r="103" spans="1:10" ht="14.45" customHeight="1" x14ac:dyDescent="0.2">
      <c r="A103" s="711" t="s">
        <v>607</v>
      </c>
      <c r="B103" s="712" t="s">
        <v>609</v>
      </c>
      <c r="C103" s="713">
        <v>181.21640000000002</v>
      </c>
      <c r="D103" s="713">
        <v>220.66144000000003</v>
      </c>
      <c r="E103" s="713"/>
      <c r="F103" s="713">
        <v>193.38078999999999</v>
      </c>
      <c r="G103" s="713">
        <v>0</v>
      </c>
      <c r="H103" s="713">
        <v>193.38078999999999</v>
      </c>
      <c r="I103" s="714" t="s">
        <v>329</v>
      </c>
      <c r="J103" s="715" t="s">
        <v>593</v>
      </c>
    </row>
    <row r="104" spans="1:10" ht="14.45" customHeight="1" x14ac:dyDescent="0.2">
      <c r="A104" s="711" t="s">
        <v>329</v>
      </c>
      <c r="B104" s="712" t="s">
        <v>329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594</v>
      </c>
    </row>
    <row r="105" spans="1:10" ht="14.45" customHeight="1" x14ac:dyDescent="0.2">
      <c r="A105" s="711" t="s">
        <v>575</v>
      </c>
      <c r="B105" s="712" t="s">
        <v>588</v>
      </c>
      <c r="C105" s="713">
        <v>6114.0744100000002</v>
      </c>
      <c r="D105" s="713">
        <v>7257.3312800000003</v>
      </c>
      <c r="E105" s="713"/>
      <c r="F105" s="713">
        <v>7113.9172699999999</v>
      </c>
      <c r="G105" s="713">
        <v>0</v>
      </c>
      <c r="H105" s="713">
        <v>7113.9172699999999</v>
      </c>
      <c r="I105" s="714" t="s">
        <v>329</v>
      </c>
      <c r="J105" s="715" t="s">
        <v>589</v>
      </c>
    </row>
  </sheetData>
  <mergeCells count="3">
    <mergeCell ref="A1:I1"/>
    <mergeCell ref="F3:I3"/>
    <mergeCell ref="C4:D4"/>
  </mergeCells>
  <conditionalFormatting sqref="F21 F106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05">
    <cfRule type="expression" dxfId="32" priority="6">
      <formula>$H22&gt;0</formula>
    </cfRule>
  </conditionalFormatting>
  <conditionalFormatting sqref="A22:A105">
    <cfRule type="expression" dxfId="31" priority="5">
      <formula>AND($J22&lt;&gt;"mezeraKL",$J22&lt;&gt;"")</formula>
    </cfRule>
  </conditionalFormatting>
  <conditionalFormatting sqref="I22:I105">
    <cfRule type="expression" dxfId="30" priority="7">
      <formula>$I22&gt;1</formula>
    </cfRule>
  </conditionalFormatting>
  <conditionalFormatting sqref="B22:B105">
    <cfRule type="expression" dxfId="29" priority="4">
      <formula>OR($J22="NS",$J22="SumaNS",$J22="Účet")</formula>
    </cfRule>
  </conditionalFormatting>
  <conditionalFormatting sqref="A22:D105 F22:I105">
    <cfRule type="expression" dxfId="28" priority="8">
      <formula>AND($J22&lt;&gt;"",$J22&lt;&gt;"mezeraKL")</formula>
    </cfRule>
  </conditionalFormatting>
  <conditionalFormatting sqref="B22:D105 F22:I105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05 F22:I105">
    <cfRule type="expression" dxfId="26" priority="2">
      <formula>OR($J22="SumaNS",$J22="NS")</formula>
    </cfRule>
  </conditionalFormatting>
  <hyperlinks>
    <hyperlink ref="A2" location="Obsah!A1" display="Zpět na Obsah  KL 01  1.-4.měsíc" xr:uid="{16678839-2BD4-41CB-B725-C86EAAB0E0D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94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4962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7.1245346177025448</v>
      </c>
      <c r="J3" s="203">
        <f>SUBTOTAL(9,J5:J1048576)</f>
        <v>998509.75000001863</v>
      </c>
      <c r="K3" s="204">
        <f>SUBTOTAL(9,K5:K1048576)</f>
        <v>7113917.2799886465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575</v>
      </c>
      <c r="B5" s="807" t="s">
        <v>576</v>
      </c>
      <c r="C5" s="810" t="s">
        <v>590</v>
      </c>
      <c r="D5" s="838" t="s">
        <v>591</v>
      </c>
      <c r="E5" s="810" t="s">
        <v>3852</v>
      </c>
      <c r="F5" s="838" t="s">
        <v>3853</v>
      </c>
      <c r="G5" s="810" t="s">
        <v>3854</v>
      </c>
      <c r="H5" s="810" t="s">
        <v>3855</v>
      </c>
      <c r="I5" s="225">
        <v>0.9100000262260437</v>
      </c>
      <c r="J5" s="225">
        <v>250</v>
      </c>
      <c r="K5" s="830">
        <v>227.69999694824219</v>
      </c>
    </row>
    <row r="6" spans="1:11" ht="14.45" customHeight="1" x14ac:dyDescent="0.2">
      <c r="A6" s="821" t="s">
        <v>575</v>
      </c>
      <c r="B6" s="822" t="s">
        <v>576</v>
      </c>
      <c r="C6" s="825" t="s">
        <v>590</v>
      </c>
      <c r="D6" s="839" t="s">
        <v>591</v>
      </c>
      <c r="E6" s="825" t="s">
        <v>3852</v>
      </c>
      <c r="F6" s="839" t="s">
        <v>3853</v>
      </c>
      <c r="G6" s="825" t="s">
        <v>3856</v>
      </c>
      <c r="H6" s="825" t="s">
        <v>3857</v>
      </c>
      <c r="I6" s="831">
        <v>1.5099999904632568</v>
      </c>
      <c r="J6" s="831">
        <v>100</v>
      </c>
      <c r="K6" s="832">
        <v>151</v>
      </c>
    </row>
    <row r="7" spans="1:11" ht="14.45" customHeight="1" x14ac:dyDescent="0.2">
      <c r="A7" s="821" t="s">
        <v>575</v>
      </c>
      <c r="B7" s="822" t="s">
        <v>576</v>
      </c>
      <c r="C7" s="825" t="s">
        <v>590</v>
      </c>
      <c r="D7" s="839" t="s">
        <v>591</v>
      </c>
      <c r="E7" s="825" t="s">
        <v>3852</v>
      </c>
      <c r="F7" s="839" t="s">
        <v>3853</v>
      </c>
      <c r="G7" s="825" t="s">
        <v>3858</v>
      </c>
      <c r="H7" s="825" t="s">
        <v>3859</v>
      </c>
      <c r="I7" s="831">
        <v>79.860000610351563</v>
      </c>
      <c r="J7" s="831">
        <v>15</v>
      </c>
      <c r="K7" s="832">
        <v>1197.9000244140625</v>
      </c>
    </row>
    <row r="8" spans="1:11" ht="14.45" customHeight="1" x14ac:dyDescent="0.2">
      <c r="A8" s="821" t="s">
        <v>575</v>
      </c>
      <c r="B8" s="822" t="s">
        <v>576</v>
      </c>
      <c r="C8" s="825" t="s">
        <v>590</v>
      </c>
      <c r="D8" s="839" t="s">
        <v>591</v>
      </c>
      <c r="E8" s="825" t="s">
        <v>3852</v>
      </c>
      <c r="F8" s="839" t="s">
        <v>3853</v>
      </c>
      <c r="G8" s="825" t="s">
        <v>3860</v>
      </c>
      <c r="H8" s="825" t="s">
        <v>3861</v>
      </c>
      <c r="I8" s="831">
        <v>41.529998779296875</v>
      </c>
      <c r="J8" s="831">
        <v>68</v>
      </c>
      <c r="K8" s="832">
        <v>2824.2601318359375</v>
      </c>
    </row>
    <row r="9" spans="1:11" ht="14.45" customHeight="1" x14ac:dyDescent="0.2">
      <c r="A9" s="821" t="s">
        <v>575</v>
      </c>
      <c r="B9" s="822" t="s">
        <v>576</v>
      </c>
      <c r="C9" s="825" t="s">
        <v>590</v>
      </c>
      <c r="D9" s="839" t="s">
        <v>591</v>
      </c>
      <c r="E9" s="825" t="s">
        <v>3862</v>
      </c>
      <c r="F9" s="839" t="s">
        <v>3863</v>
      </c>
      <c r="G9" s="825" t="s">
        <v>3864</v>
      </c>
      <c r="H9" s="825" t="s">
        <v>3865</v>
      </c>
      <c r="I9" s="831">
        <v>25400.01953125</v>
      </c>
      <c r="J9" s="831">
        <v>1</v>
      </c>
      <c r="K9" s="832">
        <v>25400.01953125</v>
      </c>
    </row>
    <row r="10" spans="1:11" ht="14.45" customHeight="1" x14ac:dyDescent="0.2">
      <c r="A10" s="821" t="s">
        <v>575</v>
      </c>
      <c r="B10" s="822" t="s">
        <v>576</v>
      </c>
      <c r="C10" s="825" t="s">
        <v>590</v>
      </c>
      <c r="D10" s="839" t="s">
        <v>591</v>
      </c>
      <c r="E10" s="825" t="s">
        <v>3862</v>
      </c>
      <c r="F10" s="839" t="s">
        <v>3863</v>
      </c>
      <c r="G10" s="825" t="s">
        <v>3866</v>
      </c>
      <c r="H10" s="825" t="s">
        <v>3867</v>
      </c>
      <c r="I10" s="831">
        <v>17.979999542236328</v>
      </c>
      <c r="J10" s="831">
        <v>50</v>
      </c>
      <c r="K10" s="832">
        <v>899</v>
      </c>
    </row>
    <row r="11" spans="1:11" ht="14.45" customHeight="1" x14ac:dyDescent="0.2">
      <c r="A11" s="821" t="s">
        <v>575</v>
      </c>
      <c r="B11" s="822" t="s">
        <v>576</v>
      </c>
      <c r="C11" s="825" t="s">
        <v>590</v>
      </c>
      <c r="D11" s="839" t="s">
        <v>591</v>
      </c>
      <c r="E11" s="825" t="s">
        <v>3862</v>
      </c>
      <c r="F11" s="839" t="s">
        <v>3863</v>
      </c>
      <c r="G11" s="825" t="s">
        <v>3868</v>
      </c>
      <c r="H11" s="825" t="s">
        <v>3869</v>
      </c>
      <c r="I11" s="831">
        <v>4.0300002098083496</v>
      </c>
      <c r="J11" s="831">
        <v>50</v>
      </c>
      <c r="K11" s="832">
        <v>201.5</v>
      </c>
    </row>
    <row r="12" spans="1:11" ht="14.45" customHeight="1" x14ac:dyDescent="0.2">
      <c r="A12" s="821" t="s">
        <v>575</v>
      </c>
      <c r="B12" s="822" t="s">
        <v>576</v>
      </c>
      <c r="C12" s="825" t="s">
        <v>590</v>
      </c>
      <c r="D12" s="839" t="s">
        <v>591</v>
      </c>
      <c r="E12" s="825" t="s">
        <v>3862</v>
      </c>
      <c r="F12" s="839" t="s">
        <v>3863</v>
      </c>
      <c r="G12" s="825" t="s">
        <v>3870</v>
      </c>
      <c r="H12" s="825" t="s">
        <v>3871</v>
      </c>
      <c r="I12" s="831">
        <v>13.310000419616699</v>
      </c>
      <c r="J12" s="831">
        <v>10</v>
      </c>
      <c r="K12" s="832">
        <v>133.10000610351563</v>
      </c>
    </row>
    <row r="13" spans="1:11" ht="14.45" customHeight="1" x14ac:dyDescent="0.2">
      <c r="A13" s="821" t="s">
        <v>575</v>
      </c>
      <c r="B13" s="822" t="s">
        <v>576</v>
      </c>
      <c r="C13" s="825" t="s">
        <v>590</v>
      </c>
      <c r="D13" s="839" t="s">
        <v>591</v>
      </c>
      <c r="E13" s="825" t="s">
        <v>3862</v>
      </c>
      <c r="F13" s="839" t="s">
        <v>3863</v>
      </c>
      <c r="G13" s="825" t="s">
        <v>3872</v>
      </c>
      <c r="H13" s="825" t="s">
        <v>3873</v>
      </c>
      <c r="I13" s="831">
        <v>0.82999998331069946</v>
      </c>
      <c r="J13" s="831">
        <v>100</v>
      </c>
      <c r="K13" s="832">
        <v>83</v>
      </c>
    </row>
    <row r="14" spans="1:11" ht="14.45" customHeight="1" x14ac:dyDescent="0.2">
      <c r="A14" s="821" t="s">
        <v>575</v>
      </c>
      <c r="B14" s="822" t="s">
        <v>576</v>
      </c>
      <c r="C14" s="825" t="s">
        <v>590</v>
      </c>
      <c r="D14" s="839" t="s">
        <v>591</v>
      </c>
      <c r="E14" s="825" t="s">
        <v>3862</v>
      </c>
      <c r="F14" s="839" t="s">
        <v>3863</v>
      </c>
      <c r="G14" s="825" t="s">
        <v>3874</v>
      </c>
      <c r="H14" s="825" t="s">
        <v>3875</v>
      </c>
      <c r="I14" s="831">
        <v>1.1299999952316284</v>
      </c>
      <c r="J14" s="831">
        <v>80</v>
      </c>
      <c r="K14" s="832">
        <v>90.400001525878906</v>
      </c>
    </row>
    <row r="15" spans="1:11" ht="14.45" customHeight="1" x14ac:dyDescent="0.2">
      <c r="A15" s="821" t="s">
        <v>575</v>
      </c>
      <c r="B15" s="822" t="s">
        <v>576</v>
      </c>
      <c r="C15" s="825" t="s">
        <v>590</v>
      </c>
      <c r="D15" s="839" t="s">
        <v>591</v>
      </c>
      <c r="E15" s="825" t="s">
        <v>3862</v>
      </c>
      <c r="F15" s="839" t="s">
        <v>3863</v>
      </c>
      <c r="G15" s="825" t="s">
        <v>3876</v>
      </c>
      <c r="H15" s="825" t="s">
        <v>3877</v>
      </c>
      <c r="I15" s="831">
        <v>0.57999998331069946</v>
      </c>
      <c r="J15" s="831">
        <v>100</v>
      </c>
      <c r="K15" s="832">
        <v>58</v>
      </c>
    </row>
    <row r="16" spans="1:11" ht="14.45" customHeight="1" x14ac:dyDescent="0.2">
      <c r="A16" s="821" t="s">
        <v>575</v>
      </c>
      <c r="B16" s="822" t="s">
        <v>576</v>
      </c>
      <c r="C16" s="825" t="s">
        <v>590</v>
      </c>
      <c r="D16" s="839" t="s">
        <v>591</v>
      </c>
      <c r="E16" s="825" t="s">
        <v>3878</v>
      </c>
      <c r="F16" s="839" t="s">
        <v>3879</v>
      </c>
      <c r="G16" s="825" t="s">
        <v>3880</v>
      </c>
      <c r="H16" s="825" t="s">
        <v>3881</v>
      </c>
      <c r="I16" s="831">
        <v>0.30500000715255737</v>
      </c>
      <c r="J16" s="831">
        <v>300</v>
      </c>
      <c r="K16" s="832">
        <v>91</v>
      </c>
    </row>
    <row r="17" spans="1:11" ht="14.45" customHeight="1" x14ac:dyDescent="0.2">
      <c r="A17" s="821" t="s">
        <v>575</v>
      </c>
      <c r="B17" s="822" t="s">
        <v>576</v>
      </c>
      <c r="C17" s="825" t="s">
        <v>590</v>
      </c>
      <c r="D17" s="839" t="s">
        <v>591</v>
      </c>
      <c r="E17" s="825" t="s">
        <v>3878</v>
      </c>
      <c r="F17" s="839" t="s">
        <v>3879</v>
      </c>
      <c r="G17" s="825" t="s">
        <v>3882</v>
      </c>
      <c r="H17" s="825" t="s">
        <v>3883</v>
      </c>
      <c r="I17" s="831">
        <v>3.0299999713897705</v>
      </c>
      <c r="J17" s="831">
        <v>100</v>
      </c>
      <c r="K17" s="832">
        <v>302.51998901367188</v>
      </c>
    </row>
    <row r="18" spans="1:11" ht="14.45" customHeight="1" x14ac:dyDescent="0.2">
      <c r="A18" s="821" t="s">
        <v>575</v>
      </c>
      <c r="B18" s="822" t="s">
        <v>576</v>
      </c>
      <c r="C18" s="825" t="s">
        <v>590</v>
      </c>
      <c r="D18" s="839" t="s">
        <v>591</v>
      </c>
      <c r="E18" s="825" t="s">
        <v>3878</v>
      </c>
      <c r="F18" s="839" t="s">
        <v>3879</v>
      </c>
      <c r="G18" s="825" t="s">
        <v>3884</v>
      </c>
      <c r="H18" s="825" t="s">
        <v>3885</v>
      </c>
      <c r="I18" s="831">
        <v>0.30000001192092896</v>
      </c>
      <c r="J18" s="831">
        <v>100</v>
      </c>
      <c r="K18" s="832">
        <v>30</v>
      </c>
    </row>
    <row r="19" spans="1:11" ht="14.45" customHeight="1" x14ac:dyDescent="0.2">
      <c r="A19" s="821" t="s">
        <v>575</v>
      </c>
      <c r="B19" s="822" t="s">
        <v>576</v>
      </c>
      <c r="C19" s="825" t="s">
        <v>590</v>
      </c>
      <c r="D19" s="839" t="s">
        <v>591</v>
      </c>
      <c r="E19" s="825" t="s">
        <v>3878</v>
      </c>
      <c r="F19" s="839" t="s">
        <v>3879</v>
      </c>
      <c r="G19" s="825" t="s">
        <v>3886</v>
      </c>
      <c r="H19" s="825" t="s">
        <v>3887</v>
      </c>
      <c r="I19" s="831">
        <v>0.54000002145767212</v>
      </c>
      <c r="J19" s="831">
        <v>200</v>
      </c>
      <c r="K19" s="832">
        <v>108</v>
      </c>
    </row>
    <row r="20" spans="1:11" ht="14.45" customHeight="1" x14ac:dyDescent="0.2">
      <c r="A20" s="821" t="s">
        <v>575</v>
      </c>
      <c r="B20" s="822" t="s">
        <v>576</v>
      </c>
      <c r="C20" s="825" t="s">
        <v>590</v>
      </c>
      <c r="D20" s="839" t="s">
        <v>591</v>
      </c>
      <c r="E20" s="825" t="s">
        <v>3878</v>
      </c>
      <c r="F20" s="839" t="s">
        <v>3879</v>
      </c>
      <c r="G20" s="825" t="s">
        <v>3888</v>
      </c>
      <c r="H20" s="825" t="s">
        <v>3889</v>
      </c>
      <c r="I20" s="831">
        <v>449</v>
      </c>
      <c r="J20" s="831">
        <v>30</v>
      </c>
      <c r="K20" s="832">
        <v>13470</v>
      </c>
    </row>
    <row r="21" spans="1:11" ht="14.45" customHeight="1" x14ac:dyDescent="0.2">
      <c r="A21" s="821" t="s">
        <v>575</v>
      </c>
      <c r="B21" s="822" t="s">
        <v>576</v>
      </c>
      <c r="C21" s="825" t="s">
        <v>590</v>
      </c>
      <c r="D21" s="839" t="s">
        <v>591</v>
      </c>
      <c r="E21" s="825" t="s">
        <v>3878</v>
      </c>
      <c r="F21" s="839" t="s">
        <v>3879</v>
      </c>
      <c r="G21" s="825" t="s">
        <v>3890</v>
      </c>
      <c r="H21" s="825" t="s">
        <v>3891</v>
      </c>
      <c r="I21" s="831">
        <v>449</v>
      </c>
      <c r="J21" s="831">
        <v>10</v>
      </c>
      <c r="K21" s="832">
        <v>4489.9501953125</v>
      </c>
    </row>
    <row r="22" spans="1:11" ht="14.45" customHeight="1" x14ac:dyDescent="0.2">
      <c r="A22" s="821" t="s">
        <v>575</v>
      </c>
      <c r="B22" s="822" t="s">
        <v>576</v>
      </c>
      <c r="C22" s="825" t="s">
        <v>590</v>
      </c>
      <c r="D22" s="839" t="s">
        <v>591</v>
      </c>
      <c r="E22" s="825" t="s">
        <v>3878</v>
      </c>
      <c r="F22" s="839" t="s">
        <v>3879</v>
      </c>
      <c r="G22" s="825" t="s">
        <v>3892</v>
      </c>
      <c r="H22" s="825" t="s">
        <v>3893</v>
      </c>
      <c r="I22" s="831">
        <v>389</v>
      </c>
      <c r="J22" s="831">
        <v>10</v>
      </c>
      <c r="K22" s="832">
        <v>3890.030029296875</v>
      </c>
    </row>
    <row r="23" spans="1:11" ht="14.45" customHeight="1" x14ac:dyDescent="0.2">
      <c r="A23" s="821" t="s">
        <v>575</v>
      </c>
      <c r="B23" s="822" t="s">
        <v>576</v>
      </c>
      <c r="C23" s="825" t="s">
        <v>590</v>
      </c>
      <c r="D23" s="839" t="s">
        <v>591</v>
      </c>
      <c r="E23" s="825" t="s">
        <v>3878</v>
      </c>
      <c r="F23" s="839" t="s">
        <v>3879</v>
      </c>
      <c r="G23" s="825" t="s">
        <v>3894</v>
      </c>
      <c r="H23" s="825" t="s">
        <v>3895</v>
      </c>
      <c r="I23" s="831">
        <v>2.8299999237060547</v>
      </c>
      <c r="J23" s="831">
        <v>400</v>
      </c>
      <c r="K23" s="832">
        <v>1131.199951171875</v>
      </c>
    </row>
    <row r="24" spans="1:11" ht="14.45" customHeight="1" x14ac:dyDescent="0.2">
      <c r="A24" s="821" t="s">
        <v>575</v>
      </c>
      <c r="B24" s="822" t="s">
        <v>576</v>
      </c>
      <c r="C24" s="825" t="s">
        <v>590</v>
      </c>
      <c r="D24" s="839" t="s">
        <v>591</v>
      </c>
      <c r="E24" s="825" t="s">
        <v>3878</v>
      </c>
      <c r="F24" s="839" t="s">
        <v>3879</v>
      </c>
      <c r="G24" s="825" t="s">
        <v>3896</v>
      </c>
      <c r="H24" s="825" t="s">
        <v>3897</v>
      </c>
      <c r="I24" s="831">
        <v>180</v>
      </c>
      <c r="J24" s="831">
        <v>75</v>
      </c>
      <c r="K24" s="832">
        <v>13499.990234375</v>
      </c>
    </row>
    <row r="25" spans="1:11" ht="14.45" customHeight="1" x14ac:dyDescent="0.2">
      <c r="A25" s="821" t="s">
        <v>575</v>
      </c>
      <c r="B25" s="822" t="s">
        <v>576</v>
      </c>
      <c r="C25" s="825" t="s">
        <v>590</v>
      </c>
      <c r="D25" s="839" t="s">
        <v>591</v>
      </c>
      <c r="E25" s="825" t="s">
        <v>3878</v>
      </c>
      <c r="F25" s="839" t="s">
        <v>3879</v>
      </c>
      <c r="G25" s="825" t="s">
        <v>3898</v>
      </c>
      <c r="H25" s="825" t="s">
        <v>3899</v>
      </c>
      <c r="I25" s="831">
        <v>180</v>
      </c>
      <c r="J25" s="831">
        <v>50</v>
      </c>
      <c r="K25" s="832">
        <v>8999.98046875</v>
      </c>
    </row>
    <row r="26" spans="1:11" ht="14.45" customHeight="1" x14ac:dyDescent="0.2">
      <c r="A26" s="821" t="s">
        <v>575</v>
      </c>
      <c r="B26" s="822" t="s">
        <v>576</v>
      </c>
      <c r="C26" s="825" t="s">
        <v>590</v>
      </c>
      <c r="D26" s="839" t="s">
        <v>591</v>
      </c>
      <c r="E26" s="825" t="s">
        <v>3900</v>
      </c>
      <c r="F26" s="839" t="s">
        <v>3901</v>
      </c>
      <c r="G26" s="825" t="s">
        <v>3902</v>
      </c>
      <c r="H26" s="825" t="s">
        <v>3903</v>
      </c>
      <c r="I26" s="831">
        <v>7.0199999809265137</v>
      </c>
      <c r="J26" s="831">
        <v>50</v>
      </c>
      <c r="K26" s="832">
        <v>351</v>
      </c>
    </row>
    <row r="27" spans="1:11" ht="14.45" customHeight="1" x14ac:dyDescent="0.2">
      <c r="A27" s="821" t="s">
        <v>575</v>
      </c>
      <c r="B27" s="822" t="s">
        <v>576</v>
      </c>
      <c r="C27" s="825" t="s">
        <v>590</v>
      </c>
      <c r="D27" s="839" t="s">
        <v>591</v>
      </c>
      <c r="E27" s="825" t="s">
        <v>3900</v>
      </c>
      <c r="F27" s="839" t="s">
        <v>3901</v>
      </c>
      <c r="G27" s="825" t="s">
        <v>3904</v>
      </c>
      <c r="H27" s="825" t="s">
        <v>3905</v>
      </c>
      <c r="I27" s="831">
        <v>7.0199999809265137</v>
      </c>
      <c r="J27" s="831">
        <v>50</v>
      </c>
      <c r="K27" s="832">
        <v>351</v>
      </c>
    </row>
    <row r="28" spans="1:11" ht="14.45" customHeight="1" x14ac:dyDescent="0.2">
      <c r="A28" s="821" t="s">
        <v>575</v>
      </c>
      <c r="B28" s="822" t="s">
        <v>576</v>
      </c>
      <c r="C28" s="825" t="s">
        <v>590</v>
      </c>
      <c r="D28" s="839" t="s">
        <v>591</v>
      </c>
      <c r="E28" s="825" t="s">
        <v>3900</v>
      </c>
      <c r="F28" s="839" t="s">
        <v>3901</v>
      </c>
      <c r="G28" s="825" t="s">
        <v>3906</v>
      </c>
      <c r="H28" s="825" t="s">
        <v>3907</v>
      </c>
      <c r="I28" s="831">
        <v>0.73000001907348633</v>
      </c>
      <c r="J28" s="831">
        <v>200</v>
      </c>
      <c r="K28" s="832">
        <v>146</v>
      </c>
    </row>
    <row r="29" spans="1:11" ht="14.45" customHeight="1" x14ac:dyDescent="0.2">
      <c r="A29" s="821" t="s">
        <v>575</v>
      </c>
      <c r="B29" s="822" t="s">
        <v>576</v>
      </c>
      <c r="C29" s="825" t="s">
        <v>590</v>
      </c>
      <c r="D29" s="839" t="s">
        <v>591</v>
      </c>
      <c r="E29" s="825" t="s">
        <v>3900</v>
      </c>
      <c r="F29" s="839" t="s">
        <v>3901</v>
      </c>
      <c r="G29" s="825" t="s">
        <v>3908</v>
      </c>
      <c r="H29" s="825" t="s">
        <v>3909</v>
      </c>
      <c r="I29" s="831">
        <v>0.72333333889643348</v>
      </c>
      <c r="J29" s="831">
        <v>600</v>
      </c>
      <c r="K29" s="832">
        <v>434</v>
      </c>
    </row>
    <row r="30" spans="1:11" ht="14.45" customHeight="1" x14ac:dyDescent="0.2">
      <c r="A30" s="821" t="s">
        <v>575</v>
      </c>
      <c r="B30" s="822" t="s">
        <v>576</v>
      </c>
      <c r="C30" s="825" t="s">
        <v>595</v>
      </c>
      <c r="D30" s="839" t="s">
        <v>596</v>
      </c>
      <c r="E30" s="825" t="s">
        <v>3910</v>
      </c>
      <c r="F30" s="839" t="s">
        <v>3911</v>
      </c>
      <c r="G30" s="825" t="s">
        <v>3912</v>
      </c>
      <c r="H30" s="825" t="s">
        <v>3913</v>
      </c>
      <c r="I30" s="831">
        <v>5445</v>
      </c>
      <c r="J30" s="831">
        <v>2</v>
      </c>
      <c r="K30" s="832">
        <v>10890</v>
      </c>
    </row>
    <row r="31" spans="1:11" ht="14.45" customHeight="1" x14ac:dyDescent="0.2">
      <c r="A31" s="821" t="s">
        <v>575</v>
      </c>
      <c r="B31" s="822" t="s">
        <v>576</v>
      </c>
      <c r="C31" s="825" t="s">
        <v>595</v>
      </c>
      <c r="D31" s="839" t="s">
        <v>596</v>
      </c>
      <c r="E31" s="825" t="s">
        <v>3910</v>
      </c>
      <c r="F31" s="839" t="s">
        <v>3911</v>
      </c>
      <c r="G31" s="825" t="s">
        <v>3914</v>
      </c>
      <c r="H31" s="825" t="s">
        <v>3915</v>
      </c>
      <c r="I31" s="831">
        <v>5445</v>
      </c>
      <c r="J31" s="831">
        <v>2</v>
      </c>
      <c r="K31" s="832">
        <v>10890</v>
      </c>
    </row>
    <row r="32" spans="1:11" ht="14.45" customHeight="1" x14ac:dyDescent="0.2">
      <c r="A32" s="821" t="s">
        <v>575</v>
      </c>
      <c r="B32" s="822" t="s">
        <v>576</v>
      </c>
      <c r="C32" s="825" t="s">
        <v>595</v>
      </c>
      <c r="D32" s="839" t="s">
        <v>596</v>
      </c>
      <c r="E32" s="825" t="s">
        <v>3910</v>
      </c>
      <c r="F32" s="839" t="s">
        <v>3911</v>
      </c>
      <c r="G32" s="825" t="s">
        <v>3916</v>
      </c>
      <c r="H32" s="825" t="s">
        <v>3917</v>
      </c>
      <c r="I32" s="831">
        <v>5445</v>
      </c>
      <c r="J32" s="831">
        <v>2</v>
      </c>
      <c r="K32" s="832">
        <v>10890</v>
      </c>
    </row>
    <row r="33" spans="1:11" ht="14.45" customHeight="1" x14ac:dyDescent="0.2">
      <c r="A33" s="821" t="s">
        <v>575</v>
      </c>
      <c r="B33" s="822" t="s">
        <v>576</v>
      </c>
      <c r="C33" s="825" t="s">
        <v>595</v>
      </c>
      <c r="D33" s="839" t="s">
        <v>596</v>
      </c>
      <c r="E33" s="825" t="s">
        <v>3910</v>
      </c>
      <c r="F33" s="839" t="s">
        <v>3911</v>
      </c>
      <c r="G33" s="825" t="s">
        <v>3918</v>
      </c>
      <c r="H33" s="825" t="s">
        <v>3919</v>
      </c>
      <c r="I33" s="831">
        <v>5445</v>
      </c>
      <c r="J33" s="831">
        <v>1</v>
      </c>
      <c r="K33" s="832">
        <v>5445</v>
      </c>
    </row>
    <row r="34" spans="1:11" ht="14.45" customHeight="1" x14ac:dyDescent="0.2">
      <c r="A34" s="821" t="s">
        <v>575</v>
      </c>
      <c r="B34" s="822" t="s">
        <v>576</v>
      </c>
      <c r="C34" s="825" t="s">
        <v>595</v>
      </c>
      <c r="D34" s="839" t="s">
        <v>596</v>
      </c>
      <c r="E34" s="825" t="s">
        <v>3910</v>
      </c>
      <c r="F34" s="839" t="s">
        <v>3911</v>
      </c>
      <c r="G34" s="825" t="s">
        <v>3920</v>
      </c>
      <c r="H34" s="825" t="s">
        <v>3921</v>
      </c>
      <c r="I34" s="831">
        <v>147.17999267578125</v>
      </c>
      <c r="J34" s="831">
        <v>116</v>
      </c>
      <c r="K34" s="832">
        <v>17073.119689941406</v>
      </c>
    </row>
    <row r="35" spans="1:11" ht="14.45" customHeight="1" x14ac:dyDescent="0.2">
      <c r="A35" s="821" t="s">
        <v>575</v>
      </c>
      <c r="B35" s="822" t="s">
        <v>576</v>
      </c>
      <c r="C35" s="825" t="s">
        <v>595</v>
      </c>
      <c r="D35" s="839" t="s">
        <v>596</v>
      </c>
      <c r="E35" s="825" t="s">
        <v>3910</v>
      </c>
      <c r="F35" s="839" t="s">
        <v>3911</v>
      </c>
      <c r="G35" s="825" t="s">
        <v>3922</v>
      </c>
      <c r="H35" s="825" t="s">
        <v>3923</v>
      </c>
      <c r="I35" s="831">
        <v>147.17999267578125</v>
      </c>
      <c r="J35" s="831">
        <v>116</v>
      </c>
      <c r="K35" s="832">
        <v>17073.079650878906</v>
      </c>
    </row>
    <row r="36" spans="1:11" ht="14.45" customHeight="1" x14ac:dyDescent="0.2">
      <c r="A36" s="821" t="s">
        <v>575</v>
      </c>
      <c r="B36" s="822" t="s">
        <v>576</v>
      </c>
      <c r="C36" s="825" t="s">
        <v>595</v>
      </c>
      <c r="D36" s="839" t="s">
        <v>596</v>
      </c>
      <c r="E36" s="825" t="s">
        <v>3910</v>
      </c>
      <c r="F36" s="839" t="s">
        <v>3911</v>
      </c>
      <c r="G36" s="825" t="s">
        <v>3924</v>
      </c>
      <c r="H36" s="825" t="s">
        <v>3925</v>
      </c>
      <c r="I36" s="831">
        <v>35150.493689903844</v>
      </c>
      <c r="J36" s="831">
        <v>2.2500000186264515</v>
      </c>
      <c r="K36" s="832">
        <v>79088.610595703125</v>
      </c>
    </row>
    <row r="37" spans="1:11" ht="14.45" customHeight="1" x14ac:dyDescent="0.2">
      <c r="A37" s="821" t="s">
        <v>575</v>
      </c>
      <c r="B37" s="822" t="s">
        <v>576</v>
      </c>
      <c r="C37" s="825" t="s">
        <v>595</v>
      </c>
      <c r="D37" s="839" t="s">
        <v>596</v>
      </c>
      <c r="E37" s="825" t="s">
        <v>3910</v>
      </c>
      <c r="F37" s="839" t="s">
        <v>3911</v>
      </c>
      <c r="G37" s="825" t="s">
        <v>3926</v>
      </c>
      <c r="H37" s="825" t="s">
        <v>3927</v>
      </c>
      <c r="I37" s="831">
        <v>164.55999755859375</v>
      </c>
      <c r="J37" s="831">
        <v>12</v>
      </c>
      <c r="K37" s="832">
        <v>1974.719970703125</v>
      </c>
    </row>
    <row r="38" spans="1:11" ht="14.45" customHeight="1" x14ac:dyDescent="0.2">
      <c r="A38" s="821" t="s">
        <v>575</v>
      </c>
      <c r="B38" s="822" t="s">
        <v>576</v>
      </c>
      <c r="C38" s="825" t="s">
        <v>595</v>
      </c>
      <c r="D38" s="839" t="s">
        <v>596</v>
      </c>
      <c r="E38" s="825" t="s">
        <v>3910</v>
      </c>
      <c r="F38" s="839" t="s">
        <v>3911</v>
      </c>
      <c r="G38" s="825" t="s">
        <v>3928</v>
      </c>
      <c r="H38" s="825" t="s">
        <v>3929</v>
      </c>
      <c r="I38" s="831">
        <v>9228.1796875</v>
      </c>
      <c r="J38" s="831">
        <v>0.5</v>
      </c>
      <c r="K38" s="832">
        <v>4614.08984375</v>
      </c>
    </row>
    <row r="39" spans="1:11" ht="14.45" customHeight="1" x14ac:dyDescent="0.2">
      <c r="A39" s="821" t="s">
        <v>575</v>
      </c>
      <c r="B39" s="822" t="s">
        <v>576</v>
      </c>
      <c r="C39" s="825" t="s">
        <v>595</v>
      </c>
      <c r="D39" s="839" t="s">
        <v>596</v>
      </c>
      <c r="E39" s="825" t="s">
        <v>3910</v>
      </c>
      <c r="F39" s="839" t="s">
        <v>3911</v>
      </c>
      <c r="G39" s="825" t="s">
        <v>3930</v>
      </c>
      <c r="H39" s="825" t="s">
        <v>3931</v>
      </c>
      <c r="I39" s="831">
        <v>13.010000228881836</v>
      </c>
      <c r="J39" s="831">
        <v>20</v>
      </c>
      <c r="K39" s="832">
        <v>260.15000915527344</v>
      </c>
    </row>
    <row r="40" spans="1:11" ht="14.45" customHeight="1" x14ac:dyDescent="0.2">
      <c r="A40" s="821" t="s">
        <v>575</v>
      </c>
      <c r="B40" s="822" t="s">
        <v>576</v>
      </c>
      <c r="C40" s="825" t="s">
        <v>595</v>
      </c>
      <c r="D40" s="839" t="s">
        <v>596</v>
      </c>
      <c r="E40" s="825" t="s">
        <v>3910</v>
      </c>
      <c r="F40" s="839" t="s">
        <v>3911</v>
      </c>
      <c r="G40" s="825" t="s">
        <v>3932</v>
      </c>
      <c r="H40" s="825" t="s">
        <v>3933</v>
      </c>
      <c r="I40" s="831">
        <v>3035.31005859375</v>
      </c>
      <c r="J40" s="831">
        <v>7</v>
      </c>
      <c r="K40" s="832">
        <v>21247.17041015625</v>
      </c>
    </row>
    <row r="41" spans="1:11" ht="14.45" customHeight="1" x14ac:dyDescent="0.2">
      <c r="A41" s="821" t="s">
        <v>575</v>
      </c>
      <c r="B41" s="822" t="s">
        <v>576</v>
      </c>
      <c r="C41" s="825" t="s">
        <v>595</v>
      </c>
      <c r="D41" s="839" t="s">
        <v>596</v>
      </c>
      <c r="E41" s="825" t="s">
        <v>3910</v>
      </c>
      <c r="F41" s="839" t="s">
        <v>3911</v>
      </c>
      <c r="G41" s="825" t="s">
        <v>3934</v>
      </c>
      <c r="H41" s="825" t="s">
        <v>3935</v>
      </c>
      <c r="I41" s="831">
        <v>3035.31005859375</v>
      </c>
      <c r="J41" s="831">
        <v>4</v>
      </c>
      <c r="K41" s="832">
        <v>12141.240234375</v>
      </c>
    </row>
    <row r="42" spans="1:11" ht="14.45" customHeight="1" x14ac:dyDescent="0.2">
      <c r="A42" s="821" t="s">
        <v>575</v>
      </c>
      <c r="B42" s="822" t="s">
        <v>576</v>
      </c>
      <c r="C42" s="825" t="s">
        <v>595</v>
      </c>
      <c r="D42" s="839" t="s">
        <v>596</v>
      </c>
      <c r="E42" s="825" t="s">
        <v>3910</v>
      </c>
      <c r="F42" s="839" t="s">
        <v>3911</v>
      </c>
      <c r="G42" s="825" t="s">
        <v>3936</v>
      </c>
      <c r="H42" s="825" t="s">
        <v>3937</v>
      </c>
      <c r="I42" s="831">
        <v>2277.8467610677085</v>
      </c>
      <c r="J42" s="831">
        <v>3</v>
      </c>
      <c r="K42" s="832">
        <v>6833.540283203125</v>
      </c>
    </row>
    <row r="43" spans="1:11" ht="14.45" customHeight="1" x14ac:dyDescent="0.2">
      <c r="A43" s="821" t="s">
        <v>575</v>
      </c>
      <c r="B43" s="822" t="s">
        <v>576</v>
      </c>
      <c r="C43" s="825" t="s">
        <v>595</v>
      </c>
      <c r="D43" s="839" t="s">
        <v>596</v>
      </c>
      <c r="E43" s="825" t="s">
        <v>3910</v>
      </c>
      <c r="F43" s="839" t="s">
        <v>3911</v>
      </c>
      <c r="G43" s="825" t="s">
        <v>3938</v>
      </c>
      <c r="H43" s="825" t="s">
        <v>3939</v>
      </c>
      <c r="I43" s="831">
        <v>2277.85009765625</v>
      </c>
      <c r="J43" s="831">
        <v>2</v>
      </c>
      <c r="K43" s="832">
        <v>4555.7001953125</v>
      </c>
    </row>
    <row r="44" spans="1:11" ht="14.45" customHeight="1" x14ac:dyDescent="0.2">
      <c r="A44" s="821" t="s">
        <v>575</v>
      </c>
      <c r="B44" s="822" t="s">
        <v>576</v>
      </c>
      <c r="C44" s="825" t="s">
        <v>595</v>
      </c>
      <c r="D44" s="839" t="s">
        <v>596</v>
      </c>
      <c r="E44" s="825" t="s">
        <v>3910</v>
      </c>
      <c r="F44" s="839" t="s">
        <v>3911</v>
      </c>
      <c r="G44" s="825" t="s">
        <v>3940</v>
      </c>
      <c r="H44" s="825" t="s">
        <v>3941</v>
      </c>
      <c r="I44" s="831">
        <v>9228.1796875</v>
      </c>
      <c r="J44" s="831">
        <v>0.5</v>
      </c>
      <c r="K44" s="832">
        <v>4614.08984375</v>
      </c>
    </row>
    <row r="45" spans="1:11" ht="14.45" customHeight="1" x14ac:dyDescent="0.2">
      <c r="A45" s="821" t="s">
        <v>575</v>
      </c>
      <c r="B45" s="822" t="s">
        <v>576</v>
      </c>
      <c r="C45" s="825" t="s">
        <v>595</v>
      </c>
      <c r="D45" s="839" t="s">
        <v>596</v>
      </c>
      <c r="E45" s="825" t="s">
        <v>3910</v>
      </c>
      <c r="F45" s="839" t="s">
        <v>3911</v>
      </c>
      <c r="G45" s="825" t="s">
        <v>3942</v>
      </c>
      <c r="H45" s="825" t="s">
        <v>3943</v>
      </c>
      <c r="I45" s="831">
        <v>22994.580078125</v>
      </c>
      <c r="J45" s="831">
        <v>0.5</v>
      </c>
      <c r="K45" s="832">
        <v>11497.2900390625</v>
      </c>
    </row>
    <row r="46" spans="1:11" ht="14.45" customHeight="1" x14ac:dyDescent="0.2">
      <c r="A46" s="821" t="s">
        <v>575</v>
      </c>
      <c r="B46" s="822" t="s">
        <v>576</v>
      </c>
      <c r="C46" s="825" t="s">
        <v>595</v>
      </c>
      <c r="D46" s="839" t="s">
        <v>596</v>
      </c>
      <c r="E46" s="825" t="s">
        <v>3910</v>
      </c>
      <c r="F46" s="839" t="s">
        <v>3911</v>
      </c>
      <c r="G46" s="825" t="s">
        <v>3944</v>
      </c>
      <c r="H46" s="825" t="s">
        <v>3945</v>
      </c>
      <c r="I46" s="831">
        <v>22994.599609375</v>
      </c>
      <c r="J46" s="831">
        <v>-0.25</v>
      </c>
      <c r="K46" s="832">
        <v>-5748.64990234375</v>
      </c>
    </row>
    <row r="47" spans="1:11" ht="14.45" customHeight="1" x14ac:dyDescent="0.2">
      <c r="A47" s="821" t="s">
        <v>575</v>
      </c>
      <c r="B47" s="822" t="s">
        <v>576</v>
      </c>
      <c r="C47" s="825" t="s">
        <v>595</v>
      </c>
      <c r="D47" s="839" t="s">
        <v>596</v>
      </c>
      <c r="E47" s="825" t="s">
        <v>3910</v>
      </c>
      <c r="F47" s="839" t="s">
        <v>3911</v>
      </c>
      <c r="G47" s="825" t="s">
        <v>3946</v>
      </c>
      <c r="H47" s="825" t="s">
        <v>3947</v>
      </c>
      <c r="I47" s="831">
        <v>16187.7197265625</v>
      </c>
      <c r="J47" s="831">
        <v>0.5</v>
      </c>
      <c r="K47" s="832">
        <v>8093.85986328125</v>
      </c>
    </row>
    <row r="48" spans="1:11" ht="14.45" customHeight="1" x14ac:dyDescent="0.2">
      <c r="A48" s="821" t="s">
        <v>575</v>
      </c>
      <c r="B48" s="822" t="s">
        <v>576</v>
      </c>
      <c r="C48" s="825" t="s">
        <v>595</v>
      </c>
      <c r="D48" s="839" t="s">
        <v>596</v>
      </c>
      <c r="E48" s="825" t="s">
        <v>3910</v>
      </c>
      <c r="F48" s="839" t="s">
        <v>3911</v>
      </c>
      <c r="G48" s="825" t="s">
        <v>3948</v>
      </c>
      <c r="H48" s="825" t="s">
        <v>3949</v>
      </c>
      <c r="I48" s="831">
        <v>3709.679931640625</v>
      </c>
      <c r="J48" s="831">
        <v>0.5</v>
      </c>
      <c r="K48" s="832">
        <v>1854.8399658203125</v>
      </c>
    </row>
    <row r="49" spans="1:11" ht="14.45" customHeight="1" x14ac:dyDescent="0.2">
      <c r="A49" s="821" t="s">
        <v>575</v>
      </c>
      <c r="B49" s="822" t="s">
        <v>576</v>
      </c>
      <c r="C49" s="825" t="s">
        <v>595</v>
      </c>
      <c r="D49" s="839" t="s">
        <v>596</v>
      </c>
      <c r="E49" s="825" t="s">
        <v>3910</v>
      </c>
      <c r="F49" s="839" t="s">
        <v>3911</v>
      </c>
      <c r="G49" s="825" t="s">
        <v>3950</v>
      </c>
      <c r="H49" s="825" t="s">
        <v>3951</v>
      </c>
      <c r="I49" s="831">
        <v>3130.7566731770835</v>
      </c>
      <c r="J49" s="831">
        <v>4</v>
      </c>
      <c r="K49" s="832">
        <v>12523.019775390625</v>
      </c>
    </row>
    <row r="50" spans="1:11" ht="14.45" customHeight="1" x14ac:dyDescent="0.2">
      <c r="A50" s="821" t="s">
        <v>575</v>
      </c>
      <c r="B50" s="822" t="s">
        <v>576</v>
      </c>
      <c r="C50" s="825" t="s">
        <v>595</v>
      </c>
      <c r="D50" s="839" t="s">
        <v>596</v>
      </c>
      <c r="E50" s="825" t="s">
        <v>3910</v>
      </c>
      <c r="F50" s="839" t="s">
        <v>3911</v>
      </c>
      <c r="G50" s="825" t="s">
        <v>3952</v>
      </c>
      <c r="H50" s="825" t="s">
        <v>3953</v>
      </c>
      <c r="I50" s="831">
        <v>213.35000610351563</v>
      </c>
      <c r="J50" s="831">
        <v>14</v>
      </c>
      <c r="K50" s="832">
        <v>2986.8599548339844</v>
      </c>
    </row>
    <row r="51" spans="1:11" ht="14.45" customHeight="1" x14ac:dyDescent="0.2">
      <c r="A51" s="821" t="s">
        <v>575</v>
      </c>
      <c r="B51" s="822" t="s">
        <v>576</v>
      </c>
      <c r="C51" s="825" t="s">
        <v>595</v>
      </c>
      <c r="D51" s="839" t="s">
        <v>596</v>
      </c>
      <c r="E51" s="825" t="s">
        <v>3910</v>
      </c>
      <c r="F51" s="839" t="s">
        <v>3911</v>
      </c>
      <c r="G51" s="825" t="s">
        <v>3954</v>
      </c>
      <c r="H51" s="825" t="s">
        <v>3955</v>
      </c>
      <c r="I51" s="831">
        <v>2722.5</v>
      </c>
      <c r="J51" s="831">
        <v>30</v>
      </c>
      <c r="K51" s="832">
        <v>81675</v>
      </c>
    </row>
    <row r="52" spans="1:11" ht="14.45" customHeight="1" x14ac:dyDescent="0.2">
      <c r="A52" s="821" t="s">
        <v>575</v>
      </c>
      <c r="B52" s="822" t="s">
        <v>576</v>
      </c>
      <c r="C52" s="825" t="s">
        <v>595</v>
      </c>
      <c r="D52" s="839" t="s">
        <v>596</v>
      </c>
      <c r="E52" s="825" t="s">
        <v>3956</v>
      </c>
      <c r="F52" s="839" t="s">
        <v>3957</v>
      </c>
      <c r="G52" s="825" t="s">
        <v>3958</v>
      </c>
      <c r="H52" s="825" t="s">
        <v>3959</v>
      </c>
      <c r="I52" s="831">
        <v>21.239999771118164</v>
      </c>
      <c r="J52" s="831">
        <v>100</v>
      </c>
      <c r="K52" s="832">
        <v>2124</v>
      </c>
    </row>
    <row r="53" spans="1:11" ht="14.45" customHeight="1" x14ac:dyDescent="0.2">
      <c r="A53" s="821" t="s">
        <v>575</v>
      </c>
      <c r="B53" s="822" t="s">
        <v>576</v>
      </c>
      <c r="C53" s="825" t="s">
        <v>595</v>
      </c>
      <c r="D53" s="839" t="s">
        <v>596</v>
      </c>
      <c r="E53" s="825" t="s">
        <v>3960</v>
      </c>
      <c r="F53" s="839" t="s">
        <v>3961</v>
      </c>
      <c r="G53" s="825" t="s">
        <v>3962</v>
      </c>
      <c r="H53" s="825" t="s">
        <v>3963</v>
      </c>
      <c r="I53" s="831">
        <v>54.450000762939453</v>
      </c>
      <c r="J53" s="831">
        <v>6</v>
      </c>
      <c r="K53" s="832">
        <v>326.70001220703125</v>
      </c>
    </row>
    <row r="54" spans="1:11" ht="14.45" customHeight="1" x14ac:dyDescent="0.2">
      <c r="A54" s="821" t="s">
        <v>575</v>
      </c>
      <c r="B54" s="822" t="s">
        <v>576</v>
      </c>
      <c r="C54" s="825" t="s">
        <v>595</v>
      </c>
      <c r="D54" s="839" t="s">
        <v>596</v>
      </c>
      <c r="E54" s="825" t="s">
        <v>3852</v>
      </c>
      <c r="F54" s="839" t="s">
        <v>3853</v>
      </c>
      <c r="G54" s="825" t="s">
        <v>3964</v>
      </c>
      <c r="H54" s="825" t="s">
        <v>3965</v>
      </c>
      <c r="I54" s="831">
        <v>74.415000915527344</v>
      </c>
      <c r="J54" s="831">
        <v>60</v>
      </c>
      <c r="K54" s="832">
        <v>4464.8999633789063</v>
      </c>
    </row>
    <row r="55" spans="1:11" ht="14.45" customHeight="1" x14ac:dyDescent="0.2">
      <c r="A55" s="821" t="s">
        <v>575</v>
      </c>
      <c r="B55" s="822" t="s">
        <v>576</v>
      </c>
      <c r="C55" s="825" t="s">
        <v>595</v>
      </c>
      <c r="D55" s="839" t="s">
        <v>596</v>
      </c>
      <c r="E55" s="825" t="s">
        <v>3852</v>
      </c>
      <c r="F55" s="839" t="s">
        <v>3853</v>
      </c>
      <c r="G55" s="825" t="s">
        <v>3966</v>
      </c>
      <c r="H55" s="825" t="s">
        <v>3967</v>
      </c>
      <c r="I55" s="831">
        <v>784.08001708984375</v>
      </c>
      <c r="J55" s="831">
        <v>4</v>
      </c>
      <c r="K55" s="832">
        <v>3136.330078125</v>
      </c>
    </row>
    <row r="56" spans="1:11" ht="14.45" customHeight="1" x14ac:dyDescent="0.2">
      <c r="A56" s="821" t="s">
        <v>575</v>
      </c>
      <c r="B56" s="822" t="s">
        <v>576</v>
      </c>
      <c r="C56" s="825" t="s">
        <v>595</v>
      </c>
      <c r="D56" s="839" t="s">
        <v>596</v>
      </c>
      <c r="E56" s="825" t="s">
        <v>3852</v>
      </c>
      <c r="F56" s="839" t="s">
        <v>3853</v>
      </c>
      <c r="G56" s="825" t="s">
        <v>3968</v>
      </c>
      <c r="H56" s="825" t="s">
        <v>3969</v>
      </c>
      <c r="I56" s="831">
        <v>713.55999755859375</v>
      </c>
      <c r="J56" s="831">
        <v>3</v>
      </c>
      <c r="K56" s="832">
        <v>2140.679931640625</v>
      </c>
    </row>
    <row r="57" spans="1:11" ht="14.45" customHeight="1" x14ac:dyDescent="0.2">
      <c r="A57" s="821" t="s">
        <v>575</v>
      </c>
      <c r="B57" s="822" t="s">
        <v>576</v>
      </c>
      <c r="C57" s="825" t="s">
        <v>595</v>
      </c>
      <c r="D57" s="839" t="s">
        <v>596</v>
      </c>
      <c r="E57" s="825" t="s">
        <v>3852</v>
      </c>
      <c r="F57" s="839" t="s">
        <v>3853</v>
      </c>
      <c r="G57" s="825" t="s">
        <v>3970</v>
      </c>
      <c r="H57" s="825" t="s">
        <v>3971</v>
      </c>
      <c r="I57" s="831">
        <v>8.7100000381469727</v>
      </c>
      <c r="J57" s="831">
        <v>360</v>
      </c>
      <c r="K57" s="832">
        <v>3135.60009765625</v>
      </c>
    </row>
    <row r="58" spans="1:11" ht="14.45" customHeight="1" x14ac:dyDescent="0.2">
      <c r="A58" s="821" t="s">
        <v>575</v>
      </c>
      <c r="B58" s="822" t="s">
        <v>576</v>
      </c>
      <c r="C58" s="825" t="s">
        <v>595</v>
      </c>
      <c r="D58" s="839" t="s">
        <v>596</v>
      </c>
      <c r="E58" s="825" t="s">
        <v>3852</v>
      </c>
      <c r="F58" s="839" t="s">
        <v>3853</v>
      </c>
      <c r="G58" s="825" t="s">
        <v>3972</v>
      </c>
      <c r="H58" s="825" t="s">
        <v>3973</v>
      </c>
      <c r="I58" s="831">
        <v>13.103333155314127</v>
      </c>
      <c r="J58" s="831">
        <v>1250</v>
      </c>
      <c r="K58" s="832">
        <v>16391.19970703125</v>
      </c>
    </row>
    <row r="59" spans="1:11" ht="14.45" customHeight="1" x14ac:dyDescent="0.2">
      <c r="A59" s="821" t="s">
        <v>575</v>
      </c>
      <c r="B59" s="822" t="s">
        <v>576</v>
      </c>
      <c r="C59" s="825" t="s">
        <v>595</v>
      </c>
      <c r="D59" s="839" t="s">
        <v>596</v>
      </c>
      <c r="E59" s="825" t="s">
        <v>3852</v>
      </c>
      <c r="F59" s="839" t="s">
        <v>3853</v>
      </c>
      <c r="G59" s="825" t="s">
        <v>3974</v>
      </c>
      <c r="H59" s="825" t="s">
        <v>3975</v>
      </c>
      <c r="I59" s="831">
        <v>0.99200000762939455</v>
      </c>
      <c r="J59" s="831">
        <v>20000</v>
      </c>
      <c r="K59" s="832">
        <v>19885</v>
      </c>
    </row>
    <row r="60" spans="1:11" ht="14.45" customHeight="1" x14ac:dyDescent="0.2">
      <c r="A60" s="821" t="s">
        <v>575</v>
      </c>
      <c r="B60" s="822" t="s">
        <v>576</v>
      </c>
      <c r="C60" s="825" t="s">
        <v>595</v>
      </c>
      <c r="D60" s="839" t="s">
        <v>596</v>
      </c>
      <c r="E60" s="825" t="s">
        <v>3852</v>
      </c>
      <c r="F60" s="839" t="s">
        <v>3853</v>
      </c>
      <c r="G60" s="825" t="s">
        <v>3976</v>
      </c>
      <c r="H60" s="825" t="s">
        <v>3977</v>
      </c>
      <c r="I60" s="831">
        <v>1.3379999637603759</v>
      </c>
      <c r="J60" s="831">
        <v>12500</v>
      </c>
      <c r="K60" s="832">
        <v>16725</v>
      </c>
    </row>
    <row r="61" spans="1:11" ht="14.45" customHeight="1" x14ac:dyDescent="0.2">
      <c r="A61" s="821" t="s">
        <v>575</v>
      </c>
      <c r="B61" s="822" t="s">
        <v>576</v>
      </c>
      <c r="C61" s="825" t="s">
        <v>595</v>
      </c>
      <c r="D61" s="839" t="s">
        <v>596</v>
      </c>
      <c r="E61" s="825" t="s">
        <v>3852</v>
      </c>
      <c r="F61" s="839" t="s">
        <v>3853</v>
      </c>
      <c r="G61" s="825" t="s">
        <v>3978</v>
      </c>
      <c r="H61" s="825" t="s">
        <v>3979</v>
      </c>
      <c r="I61" s="831">
        <v>157.62000274658203</v>
      </c>
      <c r="J61" s="831">
        <v>24</v>
      </c>
      <c r="K61" s="832">
        <v>3782.8800048828125</v>
      </c>
    </row>
    <row r="62" spans="1:11" ht="14.45" customHeight="1" x14ac:dyDescent="0.2">
      <c r="A62" s="821" t="s">
        <v>575</v>
      </c>
      <c r="B62" s="822" t="s">
        <v>576</v>
      </c>
      <c r="C62" s="825" t="s">
        <v>595</v>
      </c>
      <c r="D62" s="839" t="s">
        <v>596</v>
      </c>
      <c r="E62" s="825" t="s">
        <v>3852</v>
      </c>
      <c r="F62" s="839" t="s">
        <v>3853</v>
      </c>
      <c r="G62" s="825" t="s">
        <v>3980</v>
      </c>
      <c r="H62" s="825" t="s">
        <v>3981</v>
      </c>
      <c r="I62" s="831">
        <v>768.32000732421875</v>
      </c>
      <c r="J62" s="831">
        <v>1</v>
      </c>
      <c r="K62" s="832">
        <v>768.32000732421875</v>
      </c>
    </row>
    <row r="63" spans="1:11" ht="14.45" customHeight="1" x14ac:dyDescent="0.2">
      <c r="A63" s="821" t="s">
        <v>575</v>
      </c>
      <c r="B63" s="822" t="s">
        <v>576</v>
      </c>
      <c r="C63" s="825" t="s">
        <v>595</v>
      </c>
      <c r="D63" s="839" t="s">
        <v>596</v>
      </c>
      <c r="E63" s="825" t="s">
        <v>3852</v>
      </c>
      <c r="F63" s="839" t="s">
        <v>3853</v>
      </c>
      <c r="G63" s="825" t="s">
        <v>3982</v>
      </c>
      <c r="H63" s="825" t="s">
        <v>3983</v>
      </c>
      <c r="I63" s="831">
        <v>130.72999572753906</v>
      </c>
      <c r="J63" s="831">
        <v>10</v>
      </c>
      <c r="K63" s="832">
        <v>1307.3399658203125</v>
      </c>
    </row>
    <row r="64" spans="1:11" ht="14.45" customHeight="1" x14ac:dyDescent="0.2">
      <c r="A64" s="821" t="s">
        <v>575</v>
      </c>
      <c r="B64" s="822" t="s">
        <v>576</v>
      </c>
      <c r="C64" s="825" t="s">
        <v>595</v>
      </c>
      <c r="D64" s="839" t="s">
        <v>596</v>
      </c>
      <c r="E64" s="825" t="s">
        <v>3852</v>
      </c>
      <c r="F64" s="839" t="s">
        <v>3853</v>
      </c>
      <c r="G64" s="825" t="s">
        <v>3984</v>
      </c>
      <c r="H64" s="825" t="s">
        <v>3985</v>
      </c>
      <c r="I64" s="831">
        <v>14.489999771118164</v>
      </c>
      <c r="J64" s="831">
        <v>20</v>
      </c>
      <c r="K64" s="832">
        <v>289.79998779296875</v>
      </c>
    </row>
    <row r="65" spans="1:11" ht="14.45" customHeight="1" x14ac:dyDescent="0.2">
      <c r="A65" s="821" t="s">
        <v>575</v>
      </c>
      <c r="B65" s="822" t="s">
        <v>576</v>
      </c>
      <c r="C65" s="825" t="s">
        <v>595</v>
      </c>
      <c r="D65" s="839" t="s">
        <v>596</v>
      </c>
      <c r="E65" s="825" t="s">
        <v>3852</v>
      </c>
      <c r="F65" s="839" t="s">
        <v>3853</v>
      </c>
      <c r="G65" s="825" t="s">
        <v>3986</v>
      </c>
      <c r="H65" s="825" t="s">
        <v>3987</v>
      </c>
      <c r="I65" s="831">
        <v>2.5399999618530273</v>
      </c>
      <c r="J65" s="831">
        <v>140</v>
      </c>
      <c r="K65" s="832">
        <v>355.60000610351563</v>
      </c>
    </row>
    <row r="66" spans="1:11" ht="14.45" customHeight="1" x14ac:dyDescent="0.2">
      <c r="A66" s="821" t="s">
        <v>575</v>
      </c>
      <c r="B66" s="822" t="s">
        <v>576</v>
      </c>
      <c r="C66" s="825" t="s">
        <v>595</v>
      </c>
      <c r="D66" s="839" t="s">
        <v>596</v>
      </c>
      <c r="E66" s="825" t="s">
        <v>3852</v>
      </c>
      <c r="F66" s="839" t="s">
        <v>3853</v>
      </c>
      <c r="G66" s="825" t="s">
        <v>3988</v>
      </c>
      <c r="H66" s="825" t="s">
        <v>3989</v>
      </c>
      <c r="I66" s="831">
        <v>790.8800048828125</v>
      </c>
      <c r="J66" s="831">
        <v>1</v>
      </c>
      <c r="K66" s="832">
        <v>790.8800048828125</v>
      </c>
    </row>
    <row r="67" spans="1:11" ht="14.45" customHeight="1" x14ac:dyDescent="0.2">
      <c r="A67" s="821" t="s">
        <v>575</v>
      </c>
      <c r="B67" s="822" t="s">
        <v>576</v>
      </c>
      <c r="C67" s="825" t="s">
        <v>595</v>
      </c>
      <c r="D67" s="839" t="s">
        <v>596</v>
      </c>
      <c r="E67" s="825" t="s">
        <v>3852</v>
      </c>
      <c r="F67" s="839" t="s">
        <v>3853</v>
      </c>
      <c r="G67" s="825" t="s">
        <v>3990</v>
      </c>
      <c r="H67" s="825" t="s">
        <v>3991</v>
      </c>
      <c r="I67" s="831">
        <v>49.930000305175781</v>
      </c>
      <c r="J67" s="831">
        <v>10</v>
      </c>
      <c r="K67" s="832">
        <v>499.33999633789063</v>
      </c>
    </row>
    <row r="68" spans="1:11" ht="14.45" customHeight="1" x14ac:dyDescent="0.2">
      <c r="A68" s="821" t="s">
        <v>575</v>
      </c>
      <c r="B68" s="822" t="s">
        <v>576</v>
      </c>
      <c r="C68" s="825" t="s">
        <v>595</v>
      </c>
      <c r="D68" s="839" t="s">
        <v>596</v>
      </c>
      <c r="E68" s="825" t="s">
        <v>3852</v>
      </c>
      <c r="F68" s="839" t="s">
        <v>3853</v>
      </c>
      <c r="G68" s="825" t="s">
        <v>3992</v>
      </c>
      <c r="H68" s="825" t="s">
        <v>3993</v>
      </c>
      <c r="I68" s="831">
        <v>18.399999618530273</v>
      </c>
      <c r="J68" s="831">
        <v>250</v>
      </c>
      <c r="K68" s="832">
        <v>4600</v>
      </c>
    </row>
    <row r="69" spans="1:11" ht="14.45" customHeight="1" x14ac:dyDescent="0.2">
      <c r="A69" s="821" t="s">
        <v>575</v>
      </c>
      <c r="B69" s="822" t="s">
        <v>576</v>
      </c>
      <c r="C69" s="825" t="s">
        <v>595</v>
      </c>
      <c r="D69" s="839" t="s">
        <v>596</v>
      </c>
      <c r="E69" s="825" t="s">
        <v>3852</v>
      </c>
      <c r="F69" s="839" t="s">
        <v>3853</v>
      </c>
      <c r="G69" s="825" t="s">
        <v>3994</v>
      </c>
      <c r="H69" s="825" t="s">
        <v>3995</v>
      </c>
      <c r="I69" s="831">
        <v>235.1300048828125</v>
      </c>
      <c r="J69" s="831">
        <v>10</v>
      </c>
      <c r="K69" s="832">
        <v>2351.2900390625</v>
      </c>
    </row>
    <row r="70" spans="1:11" ht="14.45" customHeight="1" x14ac:dyDescent="0.2">
      <c r="A70" s="821" t="s">
        <v>575</v>
      </c>
      <c r="B70" s="822" t="s">
        <v>576</v>
      </c>
      <c r="C70" s="825" t="s">
        <v>595</v>
      </c>
      <c r="D70" s="839" t="s">
        <v>596</v>
      </c>
      <c r="E70" s="825" t="s">
        <v>3852</v>
      </c>
      <c r="F70" s="839" t="s">
        <v>3853</v>
      </c>
      <c r="G70" s="825" t="s">
        <v>3996</v>
      </c>
      <c r="H70" s="825" t="s">
        <v>3997</v>
      </c>
      <c r="I70" s="831">
        <v>22.149999618530273</v>
      </c>
      <c r="J70" s="831">
        <v>325</v>
      </c>
      <c r="K70" s="832">
        <v>7198.75</v>
      </c>
    </row>
    <row r="71" spans="1:11" ht="14.45" customHeight="1" x14ac:dyDescent="0.2">
      <c r="A71" s="821" t="s">
        <v>575</v>
      </c>
      <c r="B71" s="822" t="s">
        <v>576</v>
      </c>
      <c r="C71" s="825" t="s">
        <v>595</v>
      </c>
      <c r="D71" s="839" t="s">
        <v>596</v>
      </c>
      <c r="E71" s="825" t="s">
        <v>3852</v>
      </c>
      <c r="F71" s="839" t="s">
        <v>3853</v>
      </c>
      <c r="G71" s="825" t="s">
        <v>3998</v>
      </c>
      <c r="H71" s="825" t="s">
        <v>3999</v>
      </c>
      <c r="I71" s="831">
        <v>30.174285888671875</v>
      </c>
      <c r="J71" s="831">
        <v>425</v>
      </c>
      <c r="K71" s="832">
        <v>12823.75</v>
      </c>
    </row>
    <row r="72" spans="1:11" ht="14.45" customHeight="1" x14ac:dyDescent="0.2">
      <c r="A72" s="821" t="s">
        <v>575</v>
      </c>
      <c r="B72" s="822" t="s">
        <v>576</v>
      </c>
      <c r="C72" s="825" t="s">
        <v>595</v>
      </c>
      <c r="D72" s="839" t="s">
        <v>596</v>
      </c>
      <c r="E72" s="825" t="s">
        <v>3852</v>
      </c>
      <c r="F72" s="839" t="s">
        <v>3853</v>
      </c>
      <c r="G72" s="825" t="s">
        <v>4000</v>
      </c>
      <c r="H72" s="825" t="s">
        <v>4001</v>
      </c>
      <c r="I72" s="831">
        <v>235.75</v>
      </c>
      <c r="J72" s="831">
        <v>12</v>
      </c>
      <c r="K72" s="832">
        <v>2829</v>
      </c>
    </row>
    <row r="73" spans="1:11" ht="14.45" customHeight="1" x14ac:dyDescent="0.2">
      <c r="A73" s="821" t="s">
        <v>575</v>
      </c>
      <c r="B73" s="822" t="s">
        <v>576</v>
      </c>
      <c r="C73" s="825" t="s">
        <v>595</v>
      </c>
      <c r="D73" s="839" t="s">
        <v>596</v>
      </c>
      <c r="E73" s="825" t="s">
        <v>3852</v>
      </c>
      <c r="F73" s="839" t="s">
        <v>3853</v>
      </c>
      <c r="G73" s="825" t="s">
        <v>4002</v>
      </c>
      <c r="H73" s="825" t="s">
        <v>4003</v>
      </c>
      <c r="I73" s="831">
        <v>5.2800002098083496</v>
      </c>
      <c r="J73" s="831">
        <v>30</v>
      </c>
      <c r="K73" s="832">
        <v>158.39999389648438</v>
      </c>
    </row>
    <row r="74" spans="1:11" ht="14.45" customHeight="1" x14ac:dyDescent="0.2">
      <c r="A74" s="821" t="s">
        <v>575</v>
      </c>
      <c r="B74" s="822" t="s">
        <v>576</v>
      </c>
      <c r="C74" s="825" t="s">
        <v>595</v>
      </c>
      <c r="D74" s="839" t="s">
        <v>596</v>
      </c>
      <c r="E74" s="825" t="s">
        <v>3852</v>
      </c>
      <c r="F74" s="839" t="s">
        <v>3853</v>
      </c>
      <c r="G74" s="825" t="s">
        <v>4004</v>
      </c>
      <c r="H74" s="825" t="s">
        <v>4005</v>
      </c>
      <c r="I74" s="831">
        <v>16.329999923706055</v>
      </c>
      <c r="J74" s="831">
        <v>110</v>
      </c>
      <c r="K74" s="832">
        <v>1796.3000335693359</v>
      </c>
    </row>
    <row r="75" spans="1:11" ht="14.45" customHeight="1" x14ac:dyDescent="0.2">
      <c r="A75" s="821" t="s">
        <v>575</v>
      </c>
      <c r="B75" s="822" t="s">
        <v>576</v>
      </c>
      <c r="C75" s="825" t="s">
        <v>595</v>
      </c>
      <c r="D75" s="839" t="s">
        <v>596</v>
      </c>
      <c r="E75" s="825" t="s">
        <v>3852</v>
      </c>
      <c r="F75" s="839" t="s">
        <v>3853</v>
      </c>
      <c r="G75" s="825" t="s">
        <v>4006</v>
      </c>
      <c r="H75" s="825" t="s">
        <v>4007</v>
      </c>
      <c r="I75" s="831">
        <v>233.80000305175781</v>
      </c>
      <c r="J75" s="831">
        <v>20</v>
      </c>
      <c r="K75" s="832">
        <v>4675.909912109375</v>
      </c>
    </row>
    <row r="76" spans="1:11" ht="14.45" customHeight="1" x14ac:dyDescent="0.2">
      <c r="A76" s="821" t="s">
        <v>575</v>
      </c>
      <c r="B76" s="822" t="s">
        <v>576</v>
      </c>
      <c r="C76" s="825" t="s">
        <v>595</v>
      </c>
      <c r="D76" s="839" t="s">
        <v>596</v>
      </c>
      <c r="E76" s="825" t="s">
        <v>3852</v>
      </c>
      <c r="F76" s="839" t="s">
        <v>3853</v>
      </c>
      <c r="G76" s="825" t="s">
        <v>4008</v>
      </c>
      <c r="H76" s="825" t="s">
        <v>4009</v>
      </c>
      <c r="I76" s="831">
        <v>123.05000305175781</v>
      </c>
      <c r="J76" s="831">
        <v>20</v>
      </c>
      <c r="K76" s="832">
        <v>2461</v>
      </c>
    </row>
    <row r="77" spans="1:11" ht="14.45" customHeight="1" x14ac:dyDescent="0.2">
      <c r="A77" s="821" t="s">
        <v>575</v>
      </c>
      <c r="B77" s="822" t="s">
        <v>576</v>
      </c>
      <c r="C77" s="825" t="s">
        <v>595</v>
      </c>
      <c r="D77" s="839" t="s">
        <v>596</v>
      </c>
      <c r="E77" s="825" t="s">
        <v>3852</v>
      </c>
      <c r="F77" s="839" t="s">
        <v>3853</v>
      </c>
      <c r="G77" s="825" t="s">
        <v>4010</v>
      </c>
      <c r="H77" s="825" t="s">
        <v>4011</v>
      </c>
      <c r="I77" s="831">
        <v>1477.4000244140625</v>
      </c>
      <c r="J77" s="831">
        <v>1</v>
      </c>
      <c r="K77" s="832">
        <v>1477.4000244140625</v>
      </c>
    </row>
    <row r="78" spans="1:11" ht="14.45" customHeight="1" x14ac:dyDescent="0.2">
      <c r="A78" s="821" t="s">
        <v>575</v>
      </c>
      <c r="B78" s="822" t="s">
        <v>576</v>
      </c>
      <c r="C78" s="825" t="s">
        <v>595</v>
      </c>
      <c r="D78" s="839" t="s">
        <v>596</v>
      </c>
      <c r="E78" s="825" t="s">
        <v>3852</v>
      </c>
      <c r="F78" s="839" t="s">
        <v>3853</v>
      </c>
      <c r="G78" s="825" t="s">
        <v>4012</v>
      </c>
      <c r="H78" s="825" t="s">
        <v>4013</v>
      </c>
      <c r="I78" s="831">
        <v>213.38249969482422</v>
      </c>
      <c r="J78" s="831">
        <v>15</v>
      </c>
      <c r="K78" s="832">
        <v>3204.330078125</v>
      </c>
    </row>
    <row r="79" spans="1:11" ht="14.45" customHeight="1" x14ac:dyDescent="0.2">
      <c r="A79" s="821" t="s">
        <v>575</v>
      </c>
      <c r="B79" s="822" t="s">
        <v>576</v>
      </c>
      <c r="C79" s="825" t="s">
        <v>595</v>
      </c>
      <c r="D79" s="839" t="s">
        <v>596</v>
      </c>
      <c r="E79" s="825" t="s">
        <v>3852</v>
      </c>
      <c r="F79" s="839" t="s">
        <v>3853</v>
      </c>
      <c r="G79" s="825" t="s">
        <v>4014</v>
      </c>
      <c r="H79" s="825" t="s">
        <v>4015</v>
      </c>
      <c r="I79" s="831">
        <v>794.3599853515625</v>
      </c>
      <c r="J79" s="831">
        <v>1</v>
      </c>
      <c r="K79" s="832">
        <v>794.3599853515625</v>
      </c>
    </row>
    <row r="80" spans="1:11" ht="14.45" customHeight="1" x14ac:dyDescent="0.2">
      <c r="A80" s="821" t="s">
        <v>575</v>
      </c>
      <c r="B80" s="822" t="s">
        <v>576</v>
      </c>
      <c r="C80" s="825" t="s">
        <v>595</v>
      </c>
      <c r="D80" s="839" t="s">
        <v>596</v>
      </c>
      <c r="E80" s="825" t="s">
        <v>3852</v>
      </c>
      <c r="F80" s="839" t="s">
        <v>3853</v>
      </c>
      <c r="G80" s="825" t="s">
        <v>4016</v>
      </c>
      <c r="H80" s="825" t="s">
        <v>4017</v>
      </c>
      <c r="I80" s="831">
        <v>38.400001525878906</v>
      </c>
      <c r="J80" s="831">
        <v>30</v>
      </c>
      <c r="K80" s="832">
        <v>1152.030029296875</v>
      </c>
    </row>
    <row r="81" spans="1:11" ht="14.45" customHeight="1" x14ac:dyDescent="0.2">
      <c r="A81" s="821" t="s">
        <v>575</v>
      </c>
      <c r="B81" s="822" t="s">
        <v>576</v>
      </c>
      <c r="C81" s="825" t="s">
        <v>595</v>
      </c>
      <c r="D81" s="839" t="s">
        <v>596</v>
      </c>
      <c r="E81" s="825" t="s">
        <v>3852</v>
      </c>
      <c r="F81" s="839" t="s">
        <v>3853</v>
      </c>
      <c r="G81" s="825" t="s">
        <v>4018</v>
      </c>
      <c r="H81" s="825" t="s">
        <v>4019</v>
      </c>
      <c r="I81" s="831">
        <v>128</v>
      </c>
      <c r="J81" s="831">
        <v>20</v>
      </c>
      <c r="K81" s="832">
        <v>2559.89990234375</v>
      </c>
    </row>
    <row r="82" spans="1:11" ht="14.45" customHeight="1" x14ac:dyDescent="0.2">
      <c r="A82" s="821" t="s">
        <v>575</v>
      </c>
      <c r="B82" s="822" t="s">
        <v>576</v>
      </c>
      <c r="C82" s="825" t="s">
        <v>595</v>
      </c>
      <c r="D82" s="839" t="s">
        <v>596</v>
      </c>
      <c r="E82" s="825" t="s">
        <v>3852</v>
      </c>
      <c r="F82" s="839" t="s">
        <v>3853</v>
      </c>
      <c r="G82" s="825" t="s">
        <v>4020</v>
      </c>
      <c r="H82" s="825" t="s">
        <v>4021</v>
      </c>
      <c r="I82" s="831">
        <v>334.64999389648438</v>
      </c>
      <c r="J82" s="831">
        <v>10</v>
      </c>
      <c r="K82" s="832">
        <v>3346.5</v>
      </c>
    </row>
    <row r="83" spans="1:11" ht="14.45" customHeight="1" x14ac:dyDescent="0.2">
      <c r="A83" s="821" t="s">
        <v>575</v>
      </c>
      <c r="B83" s="822" t="s">
        <v>576</v>
      </c>
      <c r="C83" s="825" t="s">
        <v>595</v>
      </c>
      <c r="D83" s="839" t="s">
        <v>596</v>
      </c>
      <c r="E83" s="825" t="s">
        <v>3852</v>
      </c>
      <c r="F83" s="839" t="s">
        <v>3853</v>
      </c>
      <c r="G83" s="825" t="s">
        <v>4022</v>
      </c>
      <c r="H83" s="825" t="s">
        <v>4023</v>
      </c>
      <c r="I83" s="831">
        <v>283.01998901367188</v>
      </c>
      <c r="J83" s="831">
        <v>55</v>
      </c>
      <c r="K83" s="832">
        <v>15565.82958984375</v>
      </c>
    </row>
    <row r="84" spans="1:11" ht="14.45" customHeight="1" x14ac:dyDescent="0.2">
      <c r="A84" s="821" t="s">
        <v>575</v>
      </c>
      <c r="B84" s="822" t="s">
        <v>576</v>
      </c>
      <c r="C84" s="825" t="s">
        <v>595</v>
      </c>
      <c r="D84" s="839" t="s">
        <v>596</v>
      </c>
      <c r="E84" s="825" t="s">
        <v>3852</v>
      </c>
      <c r="F84" s="839" t="s">
        <v>3853</v>
      </c>
      <c r="G84" s="825" t="s">
        <v>4024</v>
      </c>
      <c r="H84" s="825" t="s">
        <v>4025</v>
      </c>
      <c r="I84" s="831">
        <v>21.200000762939453</v>
      </c>
      <c r="J84" s="831">
        <v>20</v>
      </c>
      <c r="K84" s="832">
        <v>424.08999633789063</v>
      </c>
    </row>
    <row r="85" spans="1:11" ht="14.45" customHeight="1" x14ac:dyDescent="0.2">
      <c r="A85" s="821" t="s">
        <v>575</v>
      </c>
      <c r="B85" s="822" t="s">
        <v>576</v>
      </c>
      <c r="C85" s="825" t="s">
        <v>595</v>
      </c>
      <c r="D85" s="839" t="s">
        <v>596</v>
      </c>
      <c r="E85" s="825" t="s">
        <v>3852</v>
      </c>
      <c r="F85" s="839" t="s">
        <v>3853</v>
      </c>
      <c r="G85" s="825" t="s">
        <v>4026</v>
      </c>
      <c r="H85" s="825" t="s">
        <v>4027</v>
      </c>
      <c r="I85" s="831">
        <v>14.130000114440918</v>
      </c>
      <c r="J85" s="831">
        <v>100</v>
      </c>
      <c r="K85" s="832">
        <v>1413</v>
      </c>
    </row>
    <row r="86" spans="1:11" ht="14.45" customHeight="1" x14ac:dyDescent="0.2">
      <c r="A86" s="821" t="s">
        <v>575</v>
      </c>
      <c r="B86" s="822" t="s">
        <v>576</v>
      </c>
      <c r="C86" s="825" t="s">
        <v>595</v>
      </c>
      <c r="D86" s="839" t="s">
        <v>596</v>
      </c>
      <c r="E86" s="825" t="s">
        <v>3852</v>
      </c>
      <c r="F86" s="839" t="s">
        <v>3853</v>
      </c>
      <c r="G86" s="825" t="s">
        <v>4028</v>
      </c>
      <c r="H86" s="825" t="s">
        <v>4029</v>
      </c>
      <c r="I86" s="831">
        <v>228.48333231608072</v>
      </c>
      <c r="J86" s="831">
        <v>200</v>
      </c>
      <c r="K86" s="832">
        <v>45677.5390625</v>
      </c>
    </row>
    <row r="87" spans="1:11" ht="14.45" customHeight="1" x14ac:dyDescent="0.2">
      <c r="A87" s="821" t="s">
        <v>575</v>
      </c>
      <c r="B87" s="822" t="s">
        <v>576</v>
      </c>
      <c r="C87" s="825" t="s">
        <v>595</v>
      </c>
      <c r="D87" s="839" t="s">
        <v>596</v>
      </c>
      <c r="E87" s="825" t="s">
        <v>3852</v>
      </c>
      <c r="F87" s="839" t="s">
        <v>3853</v>
      </c>
      <c r="G87" s="825" t="s">
        <v>4030</v>
      </c>
      <c r="H87" s="825" t="s">
        <v>4031</v>
      </c>
      <c r="I87" s="831">
        <v>259.89999389648438</v>
      </c>
      <c r="J87" s="831">
        <v>2</v>
      </c>
      <c r="K87" s="832">
        <v>519.79998779296875</v>
      </c>
    </row>
    <row r="88" spans="1:11" ht="14.45" customHeight="1" x14ac:dyDescent="0.2">
      <c r="A88" s="821" t="s">
        <v>575</v>
      </c>
      <c r="B88" s="822" t="s">
        <v>576</v>
      </c>
      <c r="C88" s="825" t="s">
        <v>595</v>
      </c>
      <c r="D88" s="839" t="s">
        <v>596</v>
      </c>
      <c r="E88" s="825" t="s">
        <v>3852</v>
      </c>
      <c r="F88" s="839" t="s">
        <v>3853</v>
      </c>
      <c r="G88" s="825" t="s">
        <v>4032</v>
      </c>
      <c r="H88" s="825" t="s">
        <v>4033</v>
      </c>
      <c r="I88" s="831">
        <v>83.379997253417969</v>
      </c>
      <c r="J88" s="831">
        <v>20</v>
      </c>
      <c r="K88" s="832">
        <v>1667.5</v>
      </c>
    </row>
    <row r="89" spans="1:11" ht="14.45" customHeight="1" x14ac:dyDescent="0.2">
      <c r="A89" s="821" t="s">
        <v>575</v>
      </c>
      <c r="B89" s="822" t="s">
        <v>576</v>
      </c>
      <c r="C89" s="825" t="s">
        <v>595</v>
      </c>
      <c r="D89" s="839" t="s">
        <v>596</v>
      </c>
      <c r="E89" s="825" t="s">
        <v>3852</v>
      </c>
      <c r="F89" s="839" t="s">
        <v>3853</v>
      </c>
      <c r="G89" s="825" t="s">
        <v>4034</v>
      </c>
      <c r="H89" s="825" t="s">
        <v>4035</v>
      </c>
      <c r="I89" s="831">
        <v>10.119999885559082</v>
      </c>
      <c r="J89" s="831">
        <v>1</v>
      </c>
      <c r="K89" s="832">
        <v>10.119999885559082</v>
      </c>
    </row>
    <row r="90" spans="1:11" ht="14.45" customHeight="1" x14ac:dyDescent="0.2">
      <c r="A90" s="821" t="s">
        <v>575</v>
      </c>
      <c r="B90" s="822" t="s">
        <v>576</v>
      </c>
      <c r="C90" s="825" t="s">
        <v>595</v>
      </c>
      <c r="D90" s="839" t="s">
        <v>596</v>
      </c>
      <c r="E90" s="825" t="s">
        <v>3852</v>
      </c>
      <c r="F90" s="839" t="s">
        <v>3853</v>
      </c>
      <c r="G90" s="825" t="s">
        <v>4036</v>
      </c>
      <c r="H90" s="825" t="s">
        <v>4037</v>
      </c>
      <c r="I90" s="831">
        <v>1.3799999952316284</v>
      </c>
      <c r="J90" s="831">
        <v>800</v>
      </c>
      <c r="K90" s="832">
        <v>1104</v>
      </c>
    </row>
    <row r="91" spans="1:11" ht="14.45" customHeight="1" x14ac:dyDescent="0.2">
      <c r="A91" s="821" t="s">
        <v>575</v>
      </c>
      <c r="B91" s="822" t="s">
        <v>576</v>
      </c>
      <c r="C91" s="825" t="s">
        <v>595</v>
      </c>
      <c r="D91" s="839" t="s">
        <v>596</v>
      </c>
      <c r="E91" s="825" t="s">
        <v>3852</v>
      </c>
      <c r="F91" s="839" t="s">
        <v>3853</v>
      </c>
      <c r="G91" s="825" t="s">
        <v>4038</v>
      </c>
      <c r="H91" s="825" t="s">
        <v>4039</v>
      </c>
      <c r="I91" s="831">
        <v>13.020000457763672</v>
      </c>
      <c r="J91" s="831">
        <v>1</v>
      </c>
      <c r="K91" s="832">
        <v>13.020000457763672</v>
      </c>
    </row>
    <row r="92" spans="1:11" ht="14.45" customHeight="1" x14ac:dyDescent="0.2">
      <c r="A92" s="821" t="s">
        <v>575</v>
      </c>
      <c r="B92" s="822" t="s">
        <v>576</v>
      </c>
      <c r="C92" s="825" t="s">
        <v>595</v>
      </c>
      <c r="D92" s="839" t="s">
        <v>596</v>
      </c>
      <c r="E92" s="825" t="s">
        <v>3852</v>
      </c>
      <c r="F92" s="839" t="s">
        <v>3853</v>
      </c>
      <c r="G92" s="825" t="s">
        <v>4040</v>
      </c>
      <c r="H92" s="825" t="s">
        <v>4041</v>
      </c>
      <c r="I92" s="831">
        <v>0.8520000219345093</v>
      </c>
      <c r="J92" s="831">
        <v>1500</v>
      </c>
      <c r="K92" s="832">
        <v>1277</v>
      </c>
    </row>
    <row r="93" spans="1:11" ht="14.45" customHeight="1" x14ac:dyDescent="0.2">
      <c r="A93" s="821" t="s">
        <v>575</v>
      </c>
      <c r="B93" s="822" t="s">
        <v>576</v>
      </c>
      <c r="C93" s="825" t="s">
        <v>595</v>
      </c>
      <c r="D93" s="839" t="s">
        <v>596</v>
      </c>
      <c r="E93" s="825" t="s">
        <v>3852</v>
      </c>
      <c r="F93" s="839" t="s">
        <v>3853</v>
      </c>
      <c r="G93" s="825" t="s">
        <v>3856</v>
      </c>
      <c r="H93" s="825" t="s">
        <v>3857</v>
      </c>
      <c r="I93" s="831">
        <v>1.5174999833106995</v>
      </c>
      <c r="J93" s="831">
        <v>1200</v>
      </c>
      <c r="K93" s="832">
        <v>1823</v>
      </c>
    </row>
    <row r="94" spans="1:11" ht="14.45" customHeight="1" x14ac:dyDescent="0.2">
      <c r="A94" s="821" t="s">
        <v>575</v>
      </c>
      <c r="B94" s="822" t="s">
        <v>576</v>
      </c>
      <c r="C94" s="825" t="s">
        <v>595</v>
      </c>
      <c r="D94" s="839" t="s">
        <v>596</v>
      </c>
      <c r="E94" s="825" t="s">
        <v>3852</v>
      </c>
      <c r="F94" s="839" t="s">
        <v>3853</v>
      </c>
      <c r="G94" s="825" t="s">
        <v>4042</v>
      </c>
      <c r="H94" s="825" t="s">
        <v>4043</v>
      </c>
      <c r="I94" s="831">
        <v>2.0624999403953552</v>
      </c>
      <c r="J94" s="831">
        <v>900</v>
      </c>
      <c r="K94" s="832">
        <v>1856</v>
      </c>
    </row>
    <row r="95" spans="1:11" ht="14.45" customHeight="1" x14ac:dyDescent="0.2">
      <c r="A95" s="821" t="s">
        <v>575</v>
      </c>
      <c r="B95" s="822" t="s">
        <v>576</v>
      </c>
      <c r="C95" s="825" t="s">
        <v>595</v>
      </c>
      <c r="D95" s="839" t="s">
        <v>596</v>
      </c>
      <c r="E95" s="825" t="s">
        <v>3852</v>
      </c>
      <c r="F95" s="839" t="s">
        <v>3853</v>
      </c>
      <c r="G95" s="825" t="s">
        <v>4044</v>
      </c>
      <c r="H95" s="825" t="s">
        <v>4045</v>
      </c>
      <c r="I95" s="831">
        <v>5.8766667048136396</v>
      </c>
      <c r="J95" s="831">
        <v>250</v>
      </c>
      <c r="K95" s="832">
        <v>1469</v>
      </c>
    </row>
    <row r="96" spans="1:11" ht="14.45" customHeight="1" x14ac:dyDescent="0.2">
      <c r="A96" s="821" t="s">
        <v>575</v>
      </c>
      <c r="B96" s="822" t="s">
        <v>576</v>
      </c>
      <c r="C96" s="825" t="s">
        <v>595</v>
      </c>
      <c r="D96" s="839" t="s">
        <v>596</v>
      </c>
      <c r="E96" s="825" t="s">
        <v>3852</v>
      </c>
      <c r="F96" s="839" t="s">
        <v>3853</v>
      </c>
      <c r="G96" s="825" t="s">
        <v>4046</v>
      </c>
      <c r="H96" s="825" t="s">
        <v>4047</v>
      </c>
      <c r="I96" s="831">
        <v>9.2899999618530273</v>
      </c>
      <c r="J96" s="831">
        <v>50</v>
      </c>
      <c r="K96" s="832">
        <v>464.5</v>
      </c>
    </row>
    <row r="97" spans="1:11" ht="14.45" customHeight="1" x14ac:dyDescent="0.2">
      <c r="A97" s="821" t="s">
        <v>575</v>
      </c>
      <c r="B97" s="822" t="s">
        <v>576</v>
      </c>
      <c r="C97" s="825" t="s">
        <v>595</v>
      </c>
      <c r="D97" s="839" t="s">
        <v>596</v>
      </c>
      <c r="E97" s="825" t="s">
        <v>3852</v>
      </c>
      <c r="F97" s="839" t="s">
        <v>3853</v>
      </c>
      <c r="G97" s="825" t="s">
        <v>4048</v>
      </c>
      <c r="H97" s="825" t="s">
        <v>4049</v>
      </c>
      <c r="I97" s="831">
        <v>13.435999870300293</v>
      </c>
      <c r="J97" s="831">
        <v>105</v>
      </c>
      <c r="K97" s="832">
        <v>1395.0999755859375</v>
      </c>
    </row>
    <row r="98" spans="1:11" ht="14.45" customHeight="1" x14ac:dyDescent="0.2">
      <c r="A98" s="821" t="s">
        <v>575</v>
      </c>
      <c r="B98" s="822" t="s">
        <v>576</v>
      </c>
      <c r="C98" s="825" t="s">
        <v>595</v>
      </c>
      <c r="D98" s="839" t="s">
        <v>596</v>
      </c>
      <c r="E98" s="825" t="s">
        <v>3852</v>
      </c>
      <c r="F98" s="839" t="s">
        <v>3853</v>
      </c>
      <c r="G98" s="825" t="s">
        <v>4050</v>
      </c>
      <c r="H98" s="825" t="s">
        <v>4051</v>
      </c>
      <c r="I98" s="831">
        <v>11.960000038146973</v>
      </c>
      <c r="J98" s="831">
        <v>22</v>
      </c>
      <c r="K98" s="832">
        <v>263.1199951171875</v>
      </c>
    </row>
    <row r="99" spans="1:11" ht="14.45" customHeight="1" x14ac:dyDescent="0.2">
      <c r="A99" s="821" t="s">
        <v>575</v>
      </c>
      <c r="B99" s="822" t="s">
        <v>576</v>
      </c>
      <c r="C99" s="825" t="s">
        <v>595</v>
      </c>
      <c r="D99" s="839" t="s">
        <v>596</v>
      </c>
      <c r="E99" s="825" t="s">
        <v>3852</v>
      </c>
      <c r="F99" s="839" t="s">
        <v>3853</v>
      </c>
      <c r="G99" s="825" t="s">
        <v>4052</v>
      </c>
      <c r="H99" s="825" t="s">
        <v>4053</v>
      </c>
      <c r="I99" s="831">
        <v>46</v>
      </c>
      <c r="J99" s="831">
        <v>5</v>
      </c>
      <c r="K99" s="832">
        <v>230</v>
      </c>
    </row>
    <row r="100" spans="1:11" ht="14.45" customHeight="1" x14ac:dyDescent="0.2">
      <c r="A100" s="821" t="s">
        <v>575</v>
      </c>
      <c r="B100" s="822" t="s">
        <v>576</v>
      </c>
      <c r="C100" s="825" t="s">
        <v>595</v>
      </c>
      <c r="D100" s="839" t="s">
        <v>596</v>
      </c>
      <c r="E100" s="825" t="s">
        <v>3852</v>
      </c>
      <c r="F100" s="839" t="s">
        <v>3853</v>
      </c>
      <c r="G100" s="825" t="s">
        <v>4054</v>
      </c>
      <c r="H100" s="825" t="s">
        <v>4055</v>
      </c>
      <c r="I100" s="831">
        <v>61.209999084472656</v>
      </c>
      <c r="J100" s="831">
        <v>5</v>
      </c>
      <c r="K100" s="832">
        <v>306.04998779296875</v>
      </c>
    </row>
    <row r="101" spans="1:11" ht="14.45" customHeight="1" x14ac:dyDescent="0.2">
      <c r="A101" s="821" t="s">
        <v>575</v>
      </c>
      <c r="B101" s="822" t="s">
        <v>576</v>
      </c>
      <c r="C101" s="825" t="s">
        <v>595</v>
      </c>
      <c r="D101" s="839" t="s">
        <v>596</v>
      </c>
      <c r="E101" s="825" t="s">
        <v>3852</v>
      </c>
      <c r="F101" s="839" t="s">
        <v>3853</v>
      </c>
      <c r="G101" s="825" t="s">
        <v>4056</v>
      </c>
      <c r="H101" s="825" t="s">
        <v>4057</v>
      </c>
      <c r="I101" s="831">
        <v>98.370002746582031</v>
      </c>
      <c r="J101" s="831">
        <v>5</v>
      </c>
      <c r="K101" s="832">
        <v>491.85000610351563</v>
      </c>
    </row>
    <row r="102" spans="1:11" ht="14.45" customHeight="1" x14ac:dyDescent="0.2">
      <c r="A102" s="821" t="s">
        <v>575</v>
      </c>
      <c r="B102" s="822" t="s">
        <v>576</v>
      </c>
      <c r="C102" s="825" t="s">
        <v>595</v>
      </c>
      <c r="D102" s="839" t="s">
        <v>596</v>
      </c>
      <c r="E102" s="825" t="s">
        <v>3852</v>
      </c>
      <c r="F102" s="839" t="s">
        <v>3853</v>
      </c>
      <c r="G102" s="825" t="s">
        <v>4058</v>
      </c>
      <c r="H102" s="825" t="s">
        <v>4059</v>
      </c>
      <c r="I102" s="831">
        <v>0.37999999523162842</v>
      </c>
      <c r="J102" s="831">
        <v>305</v>
      </c>
      <c r="K102" s="832">
        <v>115.89999997615814</v>
      </c>
    </row>
    <row r="103" spans="1:11" ht="14.45" customHeight="1" x14ac:dyDescent="0.2">
      <c r="A103" s="821" t="s">
        <v>575</v>
      </c>
      <c r="B103" s="822" t="s">
        <v>576</v>
      </c>
      <c r="C103" s="825" t="s">
        <v>595</v>
      </c>
      <c r="D103" s="839" t="s">
        <v>596</v>
      </c>
      <c r="E103" s="825" t="s">
        <v>3852</v>
      </c>
      <c r="F103" s="839" t="s">
        <v>3853</v>
      </c>
      <c r="G103" s="825" t="s">
        <v>4060</v>
      </c>
      <c r="H103" s="825" t="s">
        <v>4061</v>
      </c>
      <c r="I103" s="831">
        <v>13.079999923706055</v>
      </c>
      <c r="J103" s="831">
        <v>156</v>
      </c>
      <c r="K103" s="832">
        <v>2040.4800720214844</v>
      </c>
    </row>
    <row r="104" spans="1:11" ht="14.45" customHeight="1" x14ac:dyDescent="0.2">
      <c r="A104" s="821" t="s">
        <v>575</v>
      </c>
      <c r="B104" s="822" t="s">
        <v>576</v>
      </c>
      <c r="C104" s="825" t="s">
        <v>595</v>
      </c>
      <c r="D104" s="839" t="s">
        <v>596</v>
      </c>
      <c r="E104" s="825" t="s">
        <v>3852</v>
      </c>
      <c r="F104" s="839" t="s">
        <v>3853</v>
      </c>
      <c r="G104" s="825" t="s">
        <v>4062</v>
      </c>
      <c r="H104" s="825" t="s">
        <v>4063</v>
      </c>
      <c r="I104" s="831">
        <v>25.552499294281006</v>
      </c>
      <c r="J104" s="831">
        <v>192</v>
      </c>
      <c r="K104" s="832">
        <v>4906.1499633789063</v>
      </c>
    </row>
    <row r="105" spans="1:11" ht="14.45" customHeight="1" x14ac:dyDescent="0.2">
      <c r="A105" s="821" t="s">
        <v>575</v>
      </c>
      <c r="B105" s="822" t="s">
        <v>576</v>
      </c>
      <c r="C105" s="825" t="s">
        <v>595</v>
      </c>
      <c r="D105" s="839" t="s">
        <v>596</v>
      </c>
      <c r="E105" s="825" t="s">
        <v>3852</v>
      </c>
      <c r="F105" s="839" t="s">
        <v>3853</v>
      </c>
      <c r="G105" s="825" t="s">
        <v>4064</v>
      </c>
      <c r="H105" s="825" t="s">
        <v>4065</v>
      </c>
      <c r="I105" s="831">
        <v>7.5900001525878906</v>
      </c>
      <c r="J105" s="831">
        <v>1</v>
      </c>
      <c r="K105" s="832">
        <v>7.5900001525878906</v>
      </c>
    </row>
    <row r="106" spans="1:11" ht="14.45" customHeight="1" x14ac:dyDescent="0.2">
      <c r="A106" s="821" t="s">
        <v>575</v>
      </c>
      <c r="B106" s="822" t="s">
        <v>576</v>
      </c>
      <c r="C106" s="825" t="s">
        <v>595</v>
      </c>
      <c r="D106" s="839" t="s">
        <v>596</v>
      </c>
      <c r="E106" s="825" t="s">
        <v>3852</v>
      </c>
      <c r="F106" s="839" t="s">
        <v>3853</v>
      </c>
      <c r="G106" s="825" t="s">
        <v>4066</v>
      </c>
      <c r="H106" s="825" t="s">
        <v>4067</v>
      </c>
      <c r="I106" s="831">
        <v>8.75</v>
      </c>
      <c r="J106" s="831">
        <v>60</v>
      </c>
      <c r="K106" s="832">
        <v>524.89999389648438</v>
      </c>
    </row>
    <row r="107" spans="1:11" ht="14.45" customHeight="1" x14ac:dyDescent="0.2">
      <c r="A107" s="821" t="s">
        <v>575</v>
      </c>
      <c r="B107" s="822" t="s">
        <v>576</v>
      </c>
      <c r="C107" s="825" t="s">
        <v>595</v>
      </c>
      <c r="D107" s="839" t="s">
        <v>596</v>
      </c>
      <c r="E107" s="825" t="s">
        <v>3852</v>
      </c>
      <c r="F107" s="839" t="s">
        <v>3853</v>
      </c>
      <c r="G107" s="825" t="s">
        <v>4068</v>
      </c>
      <c r="H107" s="825" t="s">
        <v>4069</v>
      </c>
      <c r="I107" s="831">
        <v>13.50249981880188</v>
      </c>
      <c r="J107" s="831">
        <v>60</v>
      </c>
      <c r="K107" s="832">
        <v>811.70001220703125</v>
      </c>
    </row>
    <row r="108" spans="1:11" ht="14.45" customHeight="1" x14ac:dyDescent="0.2">
      <c r="A108" s="821" t="s">
        <v>575</v>
      </c>
      <c r="B108" s="822" t="s">
        <v>576</v>
      </c>
      <c r="C108" s="825" t="s">
        <v>595</v>
      </c>
      <c r="D108" s="839" t="s">
        <v>596</v>
      </c>
      <c r="E108" s="825" t="s">
        <v>3852</v>
      </c>
      <c r="F108" s="839" t="s">
        <v>3853</v>
      </c>
      <c r="G108" s="825" t="s">
        <v>4070</v>
      </c>
      <c r="H108" s="825" t="s">
        <v>4071</v>
      </c>
      <c r="I108" s="831">
        <v>2.3500000238418579</v>
      </c>
      <c r="J108" s="831">
        <v>50</v>
      </c>
      <c r="K108" s="832">
        <v>119.19999694824219</v>
      </c>
    </row>
    <row r="109" spans="1:11" ht="14.45" customHeight="1" x14ac:dyDescent="0.2">
      <c r="A109" s="821" t="s">
        <v>575</v>
      </c>
      <c r="B109" s="822" t="s">
        <v>576</v>
      </c>
      <c r="C109" s="825" t="s">
        <v>595</v>
      </c>
      <c r="D109" s="839" t="s">
        <v>596</v>
      </c>
      <c r="E109" s="825" t="s">
        <v>3852</v>
      </c>
      <c r="F109" s="839" t="s">
        <v>3853</v>
      </c>
      <c r="G109" s="825" t="s">
        <v>4072</v>
      </c>
      <c r="H109" s="825" t="s">
        <v>4073</v>
      </c>
      <c r="I109" s="831">
        <v>2.880000114440918</v>
      </c>
      <c r="J109" s="831">
        <v>30</v>
      </c>
      <c r="K109" s="832">
        <v>86.400001525878906</v>
      </c>
    </row>
    <row r="110" spans="1:11" ht="14.45" customHeight="1" x14ac:dyDescent="0.2">
      <c r="A110" s="821" t="s">
        <v>575</v>
      </c>
      <c r="B110" s="822" t="s">
        <v>576</v>
      </c>
      <c r="C110" s="825" t="s">
        <v>595</v>
      </c>
      <c r="D110" s="839" t="s">
        <v>596</v>
      </c>
      <c r="E110" s="825" t="s">
        <v>3852</v>
      </c>
      <c r="F110" s="839" t="s">
        <v>3853</v>
      </c>
      <c r="G110" s="825" t="s">
        <v>4074</v>
      </c>
      <c r="H110" s="825" t="s">
        <v>4075</v>
      </c>
      <c r="I110" s="831">
        <v>3.7299999396006265</v>
      </c>
      <c r="J110" s="831">
        <v>80</v>
      </c>
      <c r="K110" s="832">
        <v>300.00000762939453</v>
      </c>
    </row>
    <row r="111" spans="1:11" ht="14.45" customHeight="1" x14ac:dyDescent="0.2">
      <c r="A111" s="821" t="s">
        <v>575</v>
      </c>
      <c r="B111" s="822" t="s">
        <v>576</v>
      </c>
      <c r="C111" s="825" t="s">
        <v>595</v>
      </c>
      <c r="D111" s="839" t="s">
        <v>596</v>
      </c>
      <c r="E111" s="825" t="s">
        <v>3852</v>
      </c>
      <c r="F111" s="839" t="s">
        <v>3853</v>
      </c>
      <c r="G111" s="825" t="s">
        <v>4076</v>
      </c>
      <c r="H111" s="825" t="s">
        <v>4077</v>
      </c>
      <c r="I111" s="831">
        <v>5.1399998664855957</v>
      </c>
      <c r="J111" s="831">
        <v>20</v>
      </c>
      <c r="K111" s="832">
        <v>102.80000305175781</v>
      </c>
    </row>
    <row r="112" spans="1:11" ht="14.45" customHeight="1" x14ac:dyDescent="0.2">
      <c r="A112" s="821" t="s">
        <v>575</v>
      </c>
      <c r="B112" s="822" t="s">
        <v>576</v>
      </c>
      <c r="C112" s="825" t="s">
        <v>595</v>
      </c>
      <c r="D112" s="839" t="s">
        <v>596</v>
      </c>
      <c r="E112" s="825" t="s">
        <v>3852</v>
      </c>
      <c r="F112" s="839" t="s">
        <v>3853</v>
      </c>
      <c r="G112" s="825" t="s">
        <v>4078</v>
      </c>
      <c r="H112" s="825" t="s">
        <v>4079</v>
      </c>
      <c r="I112" s="831">
        <v>12.565000057220459</v>
      </c>
      <c r="J112" s="831">
        <v>50</v>
      </c>
      <c r="K112" s="832">
        <v>633.19998168945313</v>
      </c>
    </row>
    <row r="113" spans="1:11" ht="14.45" customHeight="1" x14ac:dyDescent="0.2">
      <c r="A113" s="821" t="s">
        <v>575</v>
      </c>
      <c r="B113" s="822" t="s">
        <v>576</v>
      </c>
      <c r="C113" s="825" t="s">
        <v>595</v>
      </c>
      <c r="D113" s="839" t="s">
        <v>596</v>
      </c>
      <c r="E113" s="825" t="s">
        <v>3852</v>
      </c>
      <c r="F113" s="839" t="s">
        <v>3853</v>
      </c>
      <c r="G113" s="825" t="s">
        <v>4080</v>
      </c>
      <c r="H113" s="825" t="s">
        <v>4081</v>
      </c>
      <c r="I113" s="831">
        <v>7.0799999237060547</v>
      </c>
      <c r="J113" s="831">
        <v>2</v>
      </c>
      <c r="K113" s="832">
        <v>14.159999847412109</v>
      </c>
    </row>
    <row r="114" spans="1:11" ht="14.45" customHeight="1" x14ac:dyDescent="0.2">
      <c r="A114" s="821" t="s">
        <v>575</v>
      </c>
      <c r="B114" s="822" t="s">
        <v>576</v>
      </c>
      <c r="C114" s="825" t="s">
        <v>595</v>
      </c>
      <c r="D114" s="839" t="s">
        <v>596</v>
      </c>
      <c r="E114" s="825" t="s">
        <v>3852</v>
      </c>
      <c r="F114" s="839" t="s">
        <v>3853</v>
      </c>
      <c r="G114" s="825" t="s">
        <v>4082</v>
      </c>
      <c r="H114" s="825" t="s">
        <v>4083</v>
      </c>
      <c r="I114" s="831">
        <v>8.3400001525878906</v>
      </c>
      <c r="J114" s="831">
        <v>2</v>
      </c>
      <c r="K114" s="832">
        <v>16.680000305175781</v>
      </c>
    </row>
    <row r="115" spans="1:11" ht="14.45" customHeight="1" x14ac:dyDescent="0.2">
      <c r="A115" s="821" t="s">
        <v>575</v>
      </c>
      <c r="B115" s="822" t="s">
        <v>576</v>
      </c>
      <c r="C115" s="825" t="s">
        <v>595</v>
      </c>
      <c r="D115" s="839" t="s">
        <v>596</v>
      </c>
      <c r="E115" s="825" t="s">
        <v>3852</v>
      </c>
      <c r="F115" s="839" t="s">
        <v>3853</v>
      </c>
      <c r="G115" s="825" t="s">
        <v>4084</v>
      </c>
      <c r="H115" s="825" t="s">
        <v>4085</v>
      </c>
      <c r="I115" s="831">
        <v>9.5799999237060547</v>
      </c>
      <c r="J115" s="831">
        <v>1</v>
      </c>
      <c r="K115" s="832">
        <v>9.5799999237060547</v>
      </c>
    </row>
    <row r="116" spans="1:11" ht="14.45" customHeight="1" x14ac:dyDescent="0.2">
      <c r="A116" s="821" t="s">
        <v>575</v>
      </c>
      <c r="B116" s="822" t="s">
        <v>576</v>
      </c>
      <c r="C116" s="825" t="s">
        <v>595</v>
      </c>
      <c r="D116" s="839" t="s">
        <v>596</v>
      </c>
      <c r="E116" s="825" t="s">
        <v>3852</v>
      </c>
      <c r="F116" s="839" t="s">
        <v>3853</v>
      </c>
      <c r="G116" s="825" t="s">
        <v>4086</v>
      </c>
      <c r="H116" s="825" t="s">
        <v>4087</v>
      </c>
      <c r="I116" s="831">
        <v>105.44999694824219</v>
      </c>
      <c r="J116" s="831">
        <v>4</v>
      </c>
      <c r="K116" s="832">
        <v>421.79998779296875</v>
      </c>
    </row>
    <row r="117" spans="1:11" ht="14.45" customHeight="1" x14ac:dyDescent="0.2">
      <c r="A117" s="821" t="s">
        <v>575</v>
      </c>
      <c r="B117" s="822" t="s">
        <v>576</v>
      </c>
      <c r="C117" s="825" t="s">
        <v>595</v>
      </c>
      <c r="D117" s="839" t="s">
        <v>596</v>
      </c>
      <c r="E117" s="825" t="s">
        <v>3852</v>
      </c>
      <c r="F117" s="839" t="s">
        <v>3853</v>
      </c>
      <c r="G117" s="825" t="s">
        <v>4088</v>
      </c>
      <c r="H117" s="825" t="s">
        <v>4089</v>
      </c>
      <c r="I117" s="831">
        <v>19.959999084472656</v>
      </c>
      <c r="J117" s="831">
        <v>1</v>
      </c>
      <c r="K117" s="832">
        <v>19.959999084472656</v>
      </c>
    </row>
    <row r="118" spans="1:11" ht="14.45" customHeight="1" x14ac:dyDescent="0.2">
      <c r="A118" s="821" t="s">
        <v>575</v>
      </c>
      <c r="B118" s="822" t="s">
        <v>576</v>
      </c>
      <c r="C118" s="825" t="s">
        <v>595</v>
      </c>
      <c r="D118" s="839" t="s">
        <v>596</v>
      </c>
      <c r="E118" s="825" t="s">
        <v>3852</v>
      </c>
      <c r="F118" s="839" t="s">
        <v>3853</v>
      </c>
      <c r="G118" s="825" t="s">
        <v>4090</v>
      </c>
      <c r="H118" s="825" t="s">
        <v>4091</v>
      </c>
      <c r="I118" s="831">
        <v>25.239999771118164</v>
      </c>
      <c r="J118" s="831">
        <v>1</v>
      </c>
      <c r="K118" s="832">
        <v>25.239999771118164</v>
      </c>
    </row>
    <row r="119" spans="1:11" ht="14.45" customHeight="1" x14ac:dyDescent="0.2">
      <c r="A119" s="821" t="s">
        <v>575</v>
      </c>
      <c r="B119" s="822" t="s">
        <v>576</v>
      </c>
      <c r="C119" s="825" t="s">
        <v>595</v>
      </c>
      <c r="D119" s="839" t="s">
        <v>596</v>
      </c>
      <c r="E119" s="825" t="s">
        <v>3852</v>
      </c>
      <c r="F119" s="839" t="s">
        <v>3853</v>
      </c>
      <c r="G119" s="825" t="s">
        <v>4092</v>
      </c>
      <c r="H119" s="825" t="s">
        <v>4093</v>
      </c>
      <c r="I119" s="831">
        <v>42.630001068115234</v>
      </c>
      <c r="J119" s="831">
        <v>150</v>
      </c>
      <c r="K119" s="832">
        <v>6394.449951171875</v>
      </c>
    </row>
    <row r="120" spans="1:11" ht="14.45" customHeight="1" x14ac:dyDescent="0.2">
      <c r="A120" s="821" t="s">
        <v>575</v>
      </c>
      <c r="B120" s="822" t="s">
        <v>576</v>
      </c>
      <c r="C120" s="825" t="s">
        <v>595</v>
      </c>
      <c r="D120" s="839" t="s">
        <v>596</v>
      </c>
      <c r="E120" s="825" t="s">
        <v>3852</v>
      </c>
      <c r="F120" s="839" t="s">
        <v>3853</v>
      </c>
      <c r="G120" s="825" t="s">
        <v>4094</v>
      </c>
      <c r="H120" s="825" t="s">
        <v>4095</v>
      </c>
      <c r="I120" s="831">
        <v>12.020000457763672</v>
      </c>
      <c r="J120" s="831">
        <v>750</v>
      </c>
      <c r="K120" s="832">
        <v>9017.230224609375</v>
      </c>
    </row>
    <row r="121" spans="1:11" ht="14.45" customHeight="1" x14ac:dyDescent="0.2">
      <c r="A121" s="821" t="s">
        <v>575</v>
      </c>
      <c r="B121" s="822" t="s">
        <v>576</v>
      </c>
      <c r="C121" s="825" t="s">
        <v>595</v>
      </c>
      <c r="D121" s="839" t="s">
        <v>596</v>
      </c>
      <c r="E121" s="825" t="s">
        <v>3852</v>
      </c>
      <c r="F121" s="839" t="s">
        <v>3853</v>
      </c>
      <c r="G121" s="825" t="s">
        <v>4096</v>
      </c>
      <c r="H121" s="825" t="s">
        <v>4097</v>
      </c>
      <c r="I121" s="831">
        <v>76.180000305175781</v>
      </c>
      <c r="J121" s="831">
        <v>90</v>
      </c>
      <c r="K121" s="832">
        <v>6855.840087890625</v>
      </c>
    </row>
    <row r="122" spans="1:11" ht="14.45" customHeight="1" x14ac:dyDescent="0.2">
      <c r="A122" s="821" t="s">
        <v>575</v>
      </c>
      <c r="B122" s="822" t="s">
        <v>576</v>
      </c>
      <c r="C122" s="825" t="s">
        <v>595</v>
      </c>
      <c r="D122" s="839" t="s">
        <v>596</v>
      </c>
      <c r="E122" s="825" t="s">
        <v>3852</v>
      </c>
      <c r="F122" s="839" t="s">
        <v>3853</v>
      </c>
      <c r="G122" s="825" t="s">
        <v>4098</v>
      </c>
      <c r="H122" s="825" t="s">
        <v>4099</v>
      </c>
      <c r="I122" s="831">
        <v>222.60000610351563</v>
      </c>
      <c r="J122" s="831">
        <v>2</v>
      </c>
      <c r="K122" s="832">
        <v>445.19000244140625</v>
      </c>
    </row>
    <row r="123" spans="1:11" ht="14.45" customHeight="1" x14ac:dyDescent="0.2">
      <c r="A123" s="821" t="s">
        <v>575</v>
      </c>
      <c r="B123" s="822" t="s">
        <v>576</v>
      </c>
      <c r="C123" s="825" t="s">
        <v>595</v>
      </c>
      <c r="D123" s="839" t="s">
        <v>596</v>
      </c>
      <c r="E123" s="825" t="s">
        <v>3852</v>
      </c>
      <c r="F123" s="839" t="s">
        <v>3853</v>
      </c>
      <c r="G123" s="825" t="s">
        <v>4100</v>
      </c>
      <c r="H123" s="825" t="s">
        <v>4101</v>
      </c>
      <c r="I123" s="831">
        <v>0.68285716431481502</v>
      </c>
      <c r="J123" s="831">
        <v>16500</v>
      </c>
      <c r="K123" s="832">
        <v>11230</v>
      </c>
    </row>
    <row r="124" spans="1:11" ht="14.45" customHeight="1" x14ac:dyDescent="0.2">
      <c r="A124" s="821" t="s">
        <v>575</v>
      </c>
      <c r="B124" s="822" t="s">
        <v>576</v>
      </c>
      <c r="C124" s="825" t="s">
        <v>595</v>
      </c>
      <c r="D124" s="839" t="s">
        <v>596</v>
      </c>
      <c r="E124" s="825" t="s">
        <v>3852</v>
      </c>
      <c r="F124" s="839" t="s">
        <v>3853</v>
      </c>
      <c r="G124" s="825" t="s">
        <v>4102</v>
      </c>
      <c r="H124" s="825" t="s">
        <v>4103</v>
      </c>
      <c r="I124" s="831">
        <v>1.0900000333786011</v>
      </c>
      <c r="J124" s="831">
        <v>650</v>
      </c>
      <c r="K124" s="832">
        <v>707.1400146484375</v>
      </c>
    </row>
    <row r="125" spans="1:11" ht="14.45" customHeight="1" x14ac:dyDescent="0.2">
      <c r="A125" s="821" t="s">
        <v>575</v>
      </c>
      <c r="B125" s="822" t="s">
        <v>576</v>
      </c>
      <c r="C125" s="825" t="s">
        <v>595</v>
      </c>
      <c r="D125" s="839" t="s">
        <v>596</v>
      </c>
      <c r="E125" s="825" t="s">
        <v>3852</v>
      </c>
      <c r="F125" s="839" t="s">
        <v>3853</v>
      </c>
      <c r="G125" s="825" t="s">
        <v>4104</v>
      </c>
      <c r="H125" s="825" t="s">
        <v>4105</v>
      </c>
      <c r="I125" s="831">
        <v>3.9416667222976685</v>
      </c>
      <c r="J125" s="831">
        <v>9750</v>
      </c>
      <c r="K125" s="832">
        <v>38452.9501953125</v>
      </c>
    </row>
    <row r="126" spans="1:11" ht="14.45" customHeight="1" x14ac:dyDescent="0.2">
      <c r="A126" s="821" t="s">
        <v>575</v>
      </c>
      <c r="B126" s="822" t="s">
        <v>576</v>
      </c>
      <c r="C126" s="825" t="s">
        <v>595</v>
      </c>
      <c r="D126" s="839" t="s">
        <v>596</v>
      </c>
      <c r="E126" s="825" t="s">
        <v>3852</v>
      </c>
      <c r="F126" s="839" t="s">
        <v>3853</v>
      </c>
      <c r="G126" s="825" t="s">
        <v>4106</v>
      </c>
      <c r="H126" s="825" t="s">
        <v>4107</v>
      </c>
      <c r="I126" s="831">
        <v>30.515714372907365</v>
      </c>
      <c r="J126" s="831">
        <v>552</v>
      </c>
      <c r="K126" s="832">
        <v>16769.760009765625</v>
      </c>
    </row>
    <row r="127" spans="1:11" ht="14.45" customHeight="1" x14ac:dyDescent="0.2">
      <c r="A127" s="821" t="s">
        <v>575</v>
      </c>
      <c r="B127" s="822" t="s">
        <v>576</v>
      </c>
      <c r="C127" s="825" t="s">
        <v>595</v>
      </c>
      <c r="D127" s="839" t="s">
        <v>596</v>
      </c>
      <c r="E127" s="825" t="s">
        <v>3852</v>
      </c>
      <c r="F127" s="839" t="s">
        <v>3853</v>
      </c>
      <c r="G127" s="825" t="s">
        <v>4108</v>
      </c>
      <c r="H127" s="825" t="s">
        <v>4109</v>
      </c>
      <c r="I127" s="831">
        <v>10.350000381469727</v>
      </c>
      <c r="J127" s="831">
        <v>1</v>
      </c>
      <c r="K127" s="832">
        <v>10.350000381469727</v>
      </c>
    </row>
    <row r="128" spans="1:11" ht="14.45" customHeight="1" x14ac:dyDescent="0.2">
      <c r="A128" s="821" t="s">
        <v>575</v>
      </c>
      <c r="B128" s="822" t="s">
        <v>576</v>
      </c>
      <c r="C128" s="825" t="s">
        <v>595</v>
      </c>
      <c r="D128" s="839" t="s">
        <v>596</v>
      </c>
      <c r="E128" s="825" t="s">
        <v>3862</v>
      </c>
      <c r="F128" s="839" t="s">
        <v>3863</v>
      </c>
      <c r="G128" s="825" t="s">
        <v>4110</v>
      </c>
      <c r="H128" s="825" t="s">
        <v>4111</v>
      </c>
      <c r="I128" s="831">
        <v>17.950000762939453</v>
      </c>
      <c r="J128" s="831">
        <v>6</v>
      </c>
      <c r="K128" s="832">
        <v>107.68000030517578</v>
      </c>
    </row>
    <row r="129" spans="1:11" ht="14.45" customHeight="1" x14ac:dyDescent="0.2">
      <c r="A129" s="821" t="s">
        <v>575</v>
      </c>
      <c r="B129" s="822" t="s">
        <v>576</v>
      </c>
      <c r="C129" s="825" t="s">
        <v>595</v>
      </c>
      <c r="D129" s="839" t="s">
        <v>596</v>
      </c>
      <c r="E129" s="825" t="s">
        <v>3862</v>
      </c>
      <c r="F129" s="839" t="s">
        <v>3863</v>
      </c>
      <c r="G129" s="825" t="s">
        <v>4112</v>
      </c>
      <c r="H129" s="825" t="s">
        <v>4113</v>
      </c>
      <c r="I129" s="831">
        <v>592.9000244140625</v>
      </c>
      <c r="J129" s="831">
        <v>5</v>
      </c>
      <c r="K129" s="832">
        <v>2964.5</v>
      </c>
    </row>
    <row r="130" spans="1:11" ht="14.45" customHeight="1" x14ac:dyDescent="0.2">
      <c r="A130" s="821" t="s">
        <v>575</v>
      </c>
      <c r="B130" s="822" t="s">
        <v>576</v>
      </c>
      <c r="C130" s="825" t="s">
        <v>595</v>
      </c>
      <c r="D130" s="839" t="s">
        <v>596</v>
      </c>
      <c r="E130" s="825" t="s">
        <v>3862</v>
      </c>
      <c r="F130" s="839" t="s">
        <v>3863</v>
      </c>
      <c r="G130" s="825" t="s">
        <v>4114</v>
      </c>
      <c r="H130" s="825" t="s">
        <v>4115</v>
      </c>
      <c r="I130" s="831">
        <v>175</v>
      </c>
      <c r="J130" s="831">
        <v>120</v>
      </c>
      <c r="K130" s="832">
        <v>21000.179931640625</v>
      </c>
    </row>
    <row r="131" spans="1:11" ht="14.45" customHeight="1" x14ac:dyDescent="0.2">
      <c r="A131" s="821" t="s">
        <v>575</v>
      </c>
      <c r="B131" s="822" t="s">
        <v>576</v>
      </c>
      <c r="C131" s="825" t="s">
        <v>595</v>
      </c>
      <c r="D131" s="839" t="s">
        <v>596</v>
      </c>
      <c r="E131" s="825" t="s">
        <v>3862</v>
      </c>
      <c r="F131" s="839" t="s">
        <v>3863</v>
      </c>
      <c r="G131" s="825" t="s">
        <v>4116</v>
      </c>
      <c r="H131" s="825" t="s">
        <v>4117</v>
      </c>
      <c r="I131" s="831">
        <v>2.9050000905990601</v>
      </c>
      <c r="J131" s="831">
        <v>200</v>
      </c>
      <c r="K131" s="832">
        <v>581</v>
      </c>
    </row>
    <row r="132" spans="1:11" ht="14.45" customHeight="1" x14ac:dyDescent="0.2">
      <c r="A132" s="821" t="s">
        <v>575</v>
      </c>
      <c r="B132" s="822" t="s">
        <v>576</v>
      </c>
      <c r="C132" s="825" t="s">
        <v>595</v>
      </c>
      <c r="D132" s="839" t="s">
        <v>596</v>
      </c>
      <c r="E132" s="825" t="s">
        <v>3862</v>
      </c>
      <c r="F132" s="839" t="s">
        <v>3863</v>
      </c>
      <c r="G132" s="825" t="s">
        <v>4118</v>
      </c>
      <c r="H132" s="825" t="s">
        <v>4119</v>
      </c>
      <c r="I132" s="831">
        <v>2.9000000953674316</v>
      </c>
      <c r="J132" s="831">
        <v>100</v>
      </c>
      <c r="K132" s="832">
        <v>290</v>
      </c>
    </row>
    <row r="133" spans="1:11" ht="14.45" customHeight="1" x14ac:dyDescent="0.2">
      <c r="A133" s="821" t="s">
        <v>575</v>
      </c>
      <c r="B133" s="822" t="s">
        <v>576</v>
      </c>
      <c r="C133" s="825" t="s">
        <v>595</v>
      </c>
      <c r="D133" s="839" t="s">
        <v>596</v>
      </c>
      <c r="E133" s="825" t="s">
        <v>3862</v>
      </c>
      <c r="F133" s="839" t="s">
        <v>3863</v>
      </c>
      <c r="G133" s="825" t="s">
        <v>4120</v>
      </c>
      <c r="H133" s="825" t="s">
        <v>4121</v>
      </c>
      <c r="I133" s="831">
        <v>2.3599998950958252</v>
      </c>
      <c r="J133" s="831">
        <v>3500</v>
      </c>
      <c r="K133" s="832">
        <v>8260</v>
      </c>
    </row>
    <row r="134" spans="1:11" ht="14.45" customHeight="1" x14ac:dyDescent="0.2">
      <c r="A134" s="821" t="s">
        <v>575</v>
      </c>
      <c r="B134" s="822" t="s">
        <v>576</v>
      </c>
      <c r="C134" s="825" t="s">
        <v>595</v>
      </c>
      <c r="D134" s="839" t="s">
        <v>596</v>
      </c>
      <c r="E134" s="825" t="s">
        <v>3862</v>
      </c>
      <c r="F134" s="839" t="s">
        <v>3863</v>
      </c>
      <c r="G134" s="825" t="s">
        <v>4122</v>
      </c>
      <c r="H134" s="825" t="s">
        <v>4123</v>
      </c>
      <c r="I134" s="831">
        <v>2.3599998950958252</v>
      </c>
      <c r="J134" s="831">
        <v>3500</v>
      </c>
      <c r="K134" s="832">
        <v>8260</v>
      </c>
    </row>
    <row r="135" spans="1:11" ht="14.45" customHeight="1" x14ac:dyDescent="0.2">
      <c r="A135" s="821" t="s">
        <v>575</v>
      </c>
      <c r="B135" s="822" t="s">
        <v>576</v>
      </c>
      <c r="C135" s="825" t="s">
        <v>595</v>
      </c>
      <c r="D135" s="839" t="s">
        <v>596</v>
      </c>
      <c r="E135" s="825" t="s">
        <v>3862</v>
      </c>
      <c r="F135" s="839" t="s">
        <v>3863</v>
      </c>
      <c r="G135" s="825" t="s">
        <v>4124</v>
      </c>
      <c r="H135" s="825" t="s">
        <v>4125</v>
      </c>
      <c r="I135" s="831">
        <v>1.9999999552965164E-2</v>
      </c>
      <c r="J135" s="831">
        <v>500</v>
      </c>
      <c r="K135" s="832">
        <v>10</v>
      </c>
    </row>
    <row r="136" spans="1:11" ht="14.45" customHeight="1" x14ac:dyDescent="0.2">
      <c r="A136" s="821" t="s">
        <v>575</v>
      </c>
      <c r="B136" s="822" t="s">
        <v>576</v>
      </c>
      <c r="C136" s="825" t="s">
        <v>595</v>
      </c>
      <c r="D136" s="839" t="s">
        <v>596</v>
      </c>
      <c r="E136" s="825" t="s">
        <v>3862</v>
      </c>
      <c r="F136" s="839" t="s">
        <v>3863</v>
      </c>
      <c r="G136" s="825" t="s">
        <v>4126</v>
      </c>
      <c r="H136" s="825" t="s">
        <v>4127</v>
      </c>
      <c r="I136" s="831">
        <v>1.7066667079925537</v>
      </c>
      <c r="J136" s="831">
        <v>1800</v>
      </c>
      <c r="K136" s="832">
        <v>3074</v>
      </c>
    </row>
    <row r="137" spans="1:11" ht="14.45" customHeight="1" x14ac:dyDescent="0.2">
      <c r="A137" s="821" t="s">
        <v>575</v>
      </c>
      <c r="B137" s="822" t="s">
        <v>576</v>
      </c>
      <c r="C137" s="825" t="s">
        <v>595</v>
      </c>
      <c r="D137" s="839" t="s">
        <v>596</v>
      </c>
      <c r="E137" s="825" t="s">
        <v>3862</v>
      </c>
      <c r="F137" s="839" t="s">
        <v>3863</v>
      </c>
      <c r="G137" s="825" t="s">
        <v>4128</v>
      </c>
      <c r="H137" s="825" t="s">
        <v>4129</v>
      </c>
      <c r="I137" s="831">
        <v>11.5</v>
      </c>
      <c r="J137" s="831">
        <v>300</v>
      </c>
      <c r="K137" s="832">
        <v>3450</v>
      </c>
    </row>
    <row r="138" spans="1:11" ht="14.45" customHeight="1" x14ac:dyDescent="0.2">
      <c r="A138" s="821" t="s">
        <v>575</v>
      </c>
      <c r="B138" s="822" t="s">
        <v>576</v>
      </c>
      <c r="C138" s="825" t="s">
        <v>595</v>
      </c>
      <c r="D138" s="839" t="s">
        <v>596</v>
      </c>
      <c r="E138" s="825" t="s">
        <v>3862</v>
      </c>
      <c r="F138" s="839" t="s">
        <v>3863</v>
      </c>
      <c r="G138" s="825" t="s">
        <v>4130</v>
      </c>
      <c r="H138" s="825" t="s">
        <v>4131</v>
      </c>
      <c r="I138" s="831">
        <v>45.5</v>
      </c>
      <c r="J138" s="831">
        <v>160</v>
      </c>
      <c r="K138" s="832">
        <v>7279.7599487304688</v>
      </c>
    </row>
    <row r="139" spans="1:11" ht="14.45" customHeight="1" x14ac:dyDescent="0.2">
      <c r="A139" s="821" t="s">
        <v>575</v>
      </c>
      <c r="B139" s="822" t="s">
        <v>576</v>
      </c>
      <c r="C139" s="825" t="s">
        <v>595</v>
      </c>
      <c r="D139" s="839" t="s">
        <v>596</v>
      </c>
      <c r="E139" s="825" t="s">
        <v>3862</v>
      </c>
      <c r="F139" s="839" t="s">
        <v>3863</v>
      </c>
      <c r="G139" s="825" t="s">
        <v>4132</v>
      </c>
      <c r="H139" s="825" t="s">
        <v>4133</v>
      </c>
      <c r="I139" s="831">
        <v>11.144000053405762</v>
      </c>
      <c r="J139" s="831">
        <v>2200</v>
      </c>
      <c r="K139" s="832">
        <v>24518</v>
      </c>
    </row>
    <row r="140" spans="1:11" ht="14.45" customHeight="1" x14ac:dyDescent="0.2">
      <c r="A140" s="821" t="s">
        <v>575</v>
      </c>
      <c r="B140" s="822" t="s">
        <v>576</v>
      </c>
      <c r="C140" s="825" t="s">
        <v>595</v>
      </c>
      <c r="D140" s="839" t="s">
        <v>596</v>
      </c>
      <c r="E140" s="825" t="s">
        <v>3862</v>
      </c>
      <c r="F140" s="839" t="s">
        <v>3863</v>
      </c>
      <c r="G140" s="825" t="s">
        <v>4134</v>
      </c>
      <c r="H140" s="825" t="s">
        <v>4135</v>
      </c>
      <c r="I140" s="831">
        <v>26.614999771118164</v>
      </c>
      <c r="J140" s="831">
        <v>250</v>
      </c>
      <c r="K140" s="832">
        <v>6659.280029296875</v>
      </c>
    </row>
    <row r="141" spans="1:11" ht="14.45" customHeight="1" x14ac:dyDescent="0.2">
      <c r="A141" s="821" t="s">
        <v>575</v>
      </c>
      <c r="B141" s="822" t="s">
        <v>576</v>
      </c>
      <c r="C141" s="825" t="s">
        <v>595</v>
      </c>
      <c r="D141" s="839" t="s">
        <v>596</v>
      </c>
      <c r="E141" s="825" t="s">
        <v>3862</v>
      </c>
      <c r="F141" s="839" t="s">
        <v>3863</v>
      </c>
      <c r="G141" s="825" t="s">
        <v>4136</v>
      </c>
      <c r="H141" s="825" t="s">
        <v>4137</v>
      </c>
      <c r="I141" s="831">
        <v>40.8620002746582</v>
      </c>
      <c r="J141" s="831">
        <v>180</v>
      </c>
      <c r="K141" s="832">
        <v>7355.0001831054688</v>
      </c>
    </row>
    <row r="142" spans="1:11" ht="14.45" customHeight="1" x14ac:dyDescent="0.2">
      <c r="A142" s="821" t="s">
        <v>575</v>
      </c>
      <c r="B142" s="822" t="s">
        <v>576</v>
      </c>
      <c r="C142" s="825" t="s">
        <v>595</v>
      </c>
      <c r="D142" s="839" t="s">
        <v>596</v>
      </c>
      <c r="E142" s="825" t="s">
        <v>3862</v>
      </c>
      <c r="F142" s="839" t="s">
        <v>3863</v>
      </c>
      <c r="G142" s="825" t="s">
        <v>4138</v>
      </c>
      <c r="H142" s="825" t="s">
        <v>4139</v>
      </c>
      <c r="I142" s="831">
        <v>263.77999877929688</v>
      </c>
      <c r="J142" s="831">
        <v>100</v>
      </c>
      <c r="K142" s="832">
        <v>26378.000244140625</v>
      </c>
    </row>
    <row r="143" spans="1:11" ht="14.45" customHeight="1" x14ac:dyDescent="0.2">
      <c r="A143" s="821" t="s">
        <v>575</v>
      </c>
      <c r="B143" s="822" t="s">
        <v>576</v>
      </c>
      <c r="C143" s="825" t="s">
        <v>595</v>
      </c>
      <c r="D143" s="839" t="s">
        <v>596</v>
      </c>
      <c r="E143" s="825" t="s">
        <v>3862</v>
      </c>
      <c r="F143" s="839" t="s">
        <v>3863</v>
      </c>
      <c r="G143" s="825" t="s">
        <v>4140</v>
      </c>
      <c r="H143" s="825" t="s">
        <v>4141</v>
      </c>
      <c r="I143" s="831">
        <v>54.450000762939453</v>
      </c>
      <c r="J143" s="831">
        <v>5</v>
      </c>
      <c r="K143" s="832">
        <v>272.25</v>
      </c>
    </row>
    <row r="144" spans="1:11" ht="14.45" customHeight="1" x14ac:dyDescent="0.2">
      <c r="A144" s="821" t="s">
        <v>575</v>
      </c>
      <c r="B144" s="822" t="s">
        <v>576</v>
      </c>
      <c r="C144" s="825" t="s">
        <v>595</v>
      </c>
      <c r="D144" s="839" t="s">
        <v>596</v>
      </c>
      <c r="E144" s="825" t="s">
        <v>3862</v>
      </c>
      <c r="F144" s="839" t="s">
        <v>3863</v>
      </c>
      <c r="G144" s="825" t="s">
        <v>4142</v>
      </c>
      <c r="H144" s="825" t="s">
        <v>4143</v>
      </c>
      <c r="I144" s="831">
        <v>15.579999923706055</v>
      </c>
      <c r="J144" s="831">
        <v>50</v>
      </c>
      <c r="K144" s="832">
        <v>779</v>
      </c>
    </row>
    <row r="145" spans="1:11" ht="14.45" customHeight="1" x14ac:dyDescent="0.2">
      <c r="A145" s="821" t="s">
        <v>575</v>
      </c>
      <c r="B145" s="822" t="s">
        <v>576</v>
      </c>
      <c r="C145" s="825" t="s">
        <v>595</v>
      </c>
      <c r="D145" s="839" t="s">
        <v>596</v>
      </c>
      <c r="E145" s="825" t="s">
        <v>3862</v>
      </c>
      <c r="F145" s="839" t="s">
        <v>3863</v>
      </c>
      <c r="G145" s="825" t="s">
        <v>4144</v>
      </c>
      <c r="H145" s="825" t="s">
        <v>4145</v>
      </c>
      <c r="I145" s="831">
        <v>96.800003051757813</v>
      </c>
      <c r="J145" s="831">
        <v>48</v>
      </c>
      <c r="K145" s="832">
        <v>4646.39990234375</v>
      </c>
    </row>
    <row r="146" spans="1:11" ht="14.45" customHeight="1" x14ac:dyDescent="0.2">
      <c r="A146" s="821" t="s">
        <v>575</v>
      </c>
      <c r="B146" s="822" t="s">
        <v>576</v>
      </c>
      <c r="C146" s="825" t="s">
        <v>595</v>
      </c>
      <c r="D146" s="839" t="s">
        <v>596</v>
      </c>
      <c r="E146" s="825" t="s">
        <v>3862</v>
      </c>
      <c r="F146" s="839" t="s">
        <v>3863</v>
      </c>
      <c r="G146" s="825" t="s">
        <v>4146</v>
      </c>
      <c r="H146" s="825" t="s">
        <v>4147</v>
      </c>
      <c r="I146" s="831">
        <v>5.2633334795633955</v>
      </c>
      <c r="J146" s="831">
        <v>2200</v>
      </c>
      <c r="K146" s="832">
        <v>11580</v>
      </c>
    </row>
    <row r="147" spans="1:11" ht="14.45" customHeight="1" x14ac:dyDescent="0.2">
      <c r="A147" s="821" t="s">
        <v>575</v>
      </c>
      <c r="B147" s="822" t="s">
        <v>576</v>
      </c>
      <c r="C147" s="825" t="s">
        <v>595</v>
      </c>
      <c r="D147" s="839" t="s">
        <v>596</v>
      </c>
      <c r="E147" s="825" t="s">
        <v>3862</v>
      </c>
      <c r="F147" s="839" t="s">
        <v>3863</v>
      </c>
      <c r="G147" s="825" t="s">
        <v>4148</v>
      </c>
      <c r="H147" s="825" t="s">
        <v>4149</v>
      </c>
      <c r="I147" s="831">
        <v>3.4850000143051147</v>
      </c>
      <c r="J147" s="831">
        <v>3000</v>
      </c>
      <c r="K147" s="832">
        <v>10456</v>
      </c>
    </row>
    <row r="148" spans="1:11" ht="14.45" customHeight="1" x14ac:dyDescent="0.2">
      <c r="A148" s="821" t="s">
        <v>575</v>
      </c>
      <c r="B148" s="822" t="s">
        <v>576</v>
      </c>
      <c r="C148" s="825" t="s">
        <v>595</v>
      </c>
      <c r="D148" s="839" t="s">
        <v>596</v>
      </c>
      <c r="E148" s="825" t="s">
        <v>3862</v>
      </c>
      <c r="F148" s="839" t="s">
        <v>3863</v>
      </c>
      <c r="G148" s="825" t="s">
        <v>4150</v>
      </c>
      <c r="H148" s="825" t="s">
        <v>4151</v>
      </c>
      <c r="I148" s="831">
        <v>17.667500019073486</v>
      </c>
      <c r="J148" s="831">
        <v>410</v>
      </c>
      <c r="K148" s="832">
        <v>7243.699951171875</v>
      </c>
    </row>
    <row r="149" spans="1:11" ht="14.45" customHeight="1" x14ac:dyDescent="0.2">
      <c r="A149" s="821" t="s">
        <v>575</v>
      </c>
      <c r="B149" s="822" t="s">
        <v>576</v>
      </c>
      <c r="C149" s="825" t="s">
        <v>595</v>
      </c>
      <c r="D149" s="839" t="s">
        <v>596</v>
      </c>
      <c r="E149" s="825" t="s">
        <v>3862</v>
      </c>
      <c r="F149" s="839" t="s">
        <v>3863</v>
      </c>
      <c r="G149" s="825" t="s">
        <v>4152</v>
      </c>
      <c r="H149" s="825" t="s">
        <v>4153</v>
      </c>
      <c r="I149" s="831">
        <v>61.060001373291016</v>
      </c>
      <c r="J149" s="831">
        <v>200</v>
      </c>
      <c r="K149" s="832">
        <v>12211.3203125</v>
      </c>
    </row>
    <row r="150" spans="1:11" ht="14.45" customHeight="1" x14ac:dyDescent="0.2">
      <c r="A150" s="821" t="s">
        <v>575</v>
      </c>
      <c r="B150" s="822" t="s">
        <v>576</v>
      </c>
      <c r="C150" s="825" t="s">
        <v>595</v>
      </c>
      <c r="D150" s="839" t="s">
        <v>596</v>
      </c>
      <c r="E150" s="825" t="s">
        <v>3862</v>
      </c>
      <c r="F150" s="839" t="s">
        <v>3863</v>
      </c>
      <c r="G150" s="825" t="s">
        <v>4154</v>
      </c>
      <c r="H150" s="825" t="s">
        <v>4155</v>
      </c>
      <c r="I150" s="831">
        <v>3500</v>
      </c>
      <c r="J150" s="831">
        <v>1</v>
      </c>
      <c r="K150" s="832">
        <v>3500</v>
      </c>
    </row>
    <row r="151" spans="1:11" ht="14.45" customHeight="1" x14ac:dyDescent="0.2">
      <c r="A151" s="821" t="s">
        <v>575</v>
      </c>
      <c r="B151" s="822" t="s">
        <v>576</v>
      </c>
      <c r="C151" s="825" t="s">
        <v>595</v>
      </c>
      <c r="D151" s="839" t="s">
        <v>596</v>
      </c>
      <c r="E151" s="825" t="s">
        <v>3862</v>
      </c>
      <c r="F151" s="839" t="s">
        <v>3863</v>
      </c>
      <c r="G151" s="825" t="s">
        <v>4156</v>
      </c>
      <c r="H151" s="825" t="s">
        <v>4157</v>
      </c>
      <c r="I151" s="831">
        <v>17.909999847412109</v>
      </c>
      <c r="J151" s="831">
        <v>10</v>
      </c>
      <c r="K151" s="832">
        <v>179.10000610351563</v>
      </c>
    </row>
    <row r="152" spans="1:11" ht="14.45" customHeight="1" x14ac:dyDescent="0.2">
      <c r="A152" s="821" t="s">
        <v>575</v>
      </c>
      <c r="B152" s="822" t="s">
        <v>576</v>
      </c>
      <c r="C152" s="825" t="s">
        <v>595</v>
      </c>
      <c r="D152" s="839" t="s">
        <v>596</v>
      </c>
      <c r="E152" s="825" t="s">
        <v>3862</v>
      </c>
      <c r="F152" s="839" t="s">
        <v>3863</v>
      </c>
      <c r="G152" s="825" t="s">
        <v>4158</v>
      </c>
      <c r="H152" s="825" t="s">
        <v>4159</v>
      </c>
      <c r="I152" s="831">
        <v>171.82000732421875</v>
      </c>
      <c r="J152" s="831">
        <v>10</v>
      </c>
      <c r="K152" s="832">
        <v>1718.199951171875</v>
      </c>
    </row>
    <row r="153" spans="1:11" ht="14.45" customHeight="1" x14ac:dyDescent="0.2">
      <c r="A153" s="821" t="s">
        <v>575</v>
      </c>
      <c r="B153" s="822" t="s">
        <v>576</v>
      </c>
      <c r="C153" s="825" t="s">
        <v>595</v>
      </c>
      <c r="D153" s="839" t="s">
        <v>596</v>
      </c>
      <c r="E153" s="825" t="s">
        <v>3862</v>
      </c>
      <c r="F153" s="839" t="s">
        <v>3863</v>
      </c>
      <c r="G153" s="825" t="s">
        <v>4160</v>
      </c>
      <c r="H153" s="825" t="s">
        <v>4161</v>
      </c>
      <c r="I153" s="831">
        <v>17.904999732971191</v>
      </c>
      <c r="J153" s="831">
        <v>30</v>
      </c>
      <c r="K153" s="832">
        <v>537.20001220703125</v>
      </c>
    </row>
    <row r="154" spans="1:11" ht="14.45" customHeight="1" x14ac:dyDescent="0.2">
      <c r="A154" s="821" t="s">
        <v>575</v>
      </c>
      <c r="B154" s="822" t="s">
        <v>576</v>
      </c>
      <c r="C154" s="825" t="s">
        <v>595</v>
      </c>
      <c r="D154" s="839" t="s">
        <v>596</v>
      </c>
      <c r="E154" s="825" t="s">
        <v>3862</v>
      </c>
      <c r="F154" s="839" t="s">
        <v>3863</v>
      </c>
      <c r="G154" s="825" t="s">
        <v>4162</v>
      </c>
      <c r="H154" s="825" t="s">
        <v>4163</v>
      </c>
      <c r="I154" s="831">
        <v>171.82000732421875</v>
      </c>
      <c r="J154" s="831">
        <v>20</v>
      </c>
      <c r="K154" s="832">
        <v>3436.39990234375</v>
      </c>
    </row>
    <row r="155" spans="1:11" ht="14.45" customHeight="1" x14ac:dyDescent="0.2">
      <c r="A155" s="821" t="s">
        <v>575</v>
      </c>
      <c r="B155" s="822" t="s">
        <v>576</v>
      </c>
      <c r="C155" s="825" t="s">
        <v>595</v>
      </c>
      <c r="D155" s="839" t="s">
        <v>596</v>
      </c>
      <c r="E155" s="825" t="s">
        <v>3862</v>
      </c>
      <c r="F155" s="839" t="s">
        <v>3863</v>
      </c>
      <c r="G155" s="825" t="s">
        <v>4164</v>
      </c>
      <c r="H155" s="825" t="s">
        <v>4165</v>
      </c>
      <c r="I155" s="831">
        <v>17.909999847412109</v>
      </c>
      <c r="J155" s="831">
        <v>10</v>
      </c>
      <c r="K155" s="832">
        <v>179.10000610351563</v>
      </c>
    </row>
    <row r="156" spans="1:11" ht="14.45" customHeight="1" x14ac:dyDescent="0.2">
      <c r="A156" s="821" t="s">
        <v>575</v>
      </c>
      <c r="B156" s="822" t="s">
        <v>576</v>
      </c>
      <c r="C156" s="825" t="s">
        <v>595</v>
      </c>
      <c r="D156" s="839" t="s">
        <v>596</v>
      </c>
      <c r="E156" s="825" t="s">
        <v>3862</v>
      </c>
      <c r="F156" s="839" t="s">
        <v>3863</v>
      </c>
      <c r="G156" s="825" t="s">
        <v>4166</v>
      </c>
      <c r="H156" s="825" t="s">
        <v>4167</v>
      </c>
      <c r="I156" s="831">
        <v>171.82000732421875</v>
      </c>
      <c r="J156" s="831">
        <v>10</v>
      </c>
      <c r="K156" s="832">
        <v>1718.199951171875</v>
      </c>
    </row>
    <row r="157" spans="1:11" ht="14.45" customHeight="1" x14ac:dyDescent="0.2">
      <c r="A157" s="821" t="s">
        <v>575</v>
      </c>
      <c r="B157" s="822" t="s">
        <v>576</v>
      </c>
      <c r="C157" s="825" t="s">
        <v>595</v>
      </c>
      <c r="D157" s="839" t="s">
        <v>596</v>
      </c>
      <c r="E157" s="825" t="s">
        <v>3862</v>
      </c>
      <c r="F157" s="839" t="s">
        <v>3863</v>
      </c>
      <c r="G157" s="825" t="s">
        <v>4168</v>
      </c>
      <c r="H157" s="825" t="s">
        <v>4169</v>
      </c>
      <c r="I157" s="831">
        <v>17.909999847412109</v>
      </c>
      <c r="J157" s="831">
        <v>20</v>
      </c>
      <c r="K157" s="832">
        <v>358.16000366210938</v>
      </c>
    </row>
    <row r="158" spans="1:11" ht="14.45" customHeight="1" x14ac:dyDescent="0.2">
      <c r="A158" s="821" t="s">
        <v>575</v>
      </c>
      <c r="B158" s="822" t="s">
        <v>576</v>
      </c>
      <c r="C158" s="825" t="s">
        <v>595</v>
      </c>
      <c r="D158" s="839" t="s">
        <v>596</v>
      </c>
      <c r="E158" s="825" t="s">
        <v>3862</v>
      </c>
      <c r="F158" s="839" t="s">
        <v>3863</v>
      </c>
      <c r="G158" s="825" t="s">
        <v>4170</v>
      </c>
      <c r="H158" s="825" t="s">
        <v>4171</v>
      </c>
      <c r="I158" s="831">
        <v>21.899999618530273</v>
      </c>
      <c r="J158" s="831">
        <v>50</v>
      </c>
      <c r="K158" s="832">
        <v>1095.050048828125</v>
      </c>
    </row>
    <row r="159" spans="1:11" ht="14.45" customHeight="1" x14ac:dyDescent="0.2">
      <c r="A159" s="821" t="s">
        <v>575</v>
      </c>
      <c r="B159" s="822" t="s">
        <v>576</v>
      </c>
      <c r="C159" s="825" t="s">
        <v>595</v>
      </c>
      <c r="D159" s="839" t="s">
        <v>596</v>
      </c>
      <c r="E159" s="825" t="s">
        <v>3862</v>
      </c>
      <c r="F159" s="839" t="s">
        <v>3863</v>
      </c>
      <c r="G159" s="825" t="s">
        <v>4172</v>
      </c>
      <c r="H159" s="825" t="s">
        <v>4173</v>
      </c>
      <c r="I159" s="831">
        <v>21.899999618530273</v>
      </c>
      <c r="J159" s="831">
        <v>50</v>
      </c>
      <c r="K159" s="832">
        <v>1095.050048828125</v>
      </c>
    </row>
    <row r="160" spans="1:11" ht="14.45" customHeight="1" x14ac:dyDescent="0.2">
      <c r="A160" s="821" t="s">
        <v>575</v>
      </c>
      <c r="B160" s="822" t="s">
        <v>576</v>
      </c>
      <c r="C160" s="825" t="s">
        <v>595</v>
      </c>
      <c r="D160" s="839" t="s">
        <v>596</v>
      </c>
      <c r="E160" s="825" t="s">
        <v>3862</v>
      </c>
      <c r="F160" s="839" t="s">
        <v>3863</v>
      </c>
      <c r="G160" s="825" t="s">
        <v>4174</v>
      </c>
      <c r="H160" s="825" t="s">
        <v>4175</v>
      </c>
      <c r="I160" s="831">
        <v>750.20001220703125</v>
      </c>
      <c r="J160" s="831">
        <v>25</v>
      </c>
      <c r="K160" s="832">
        <v>18755</v>
      </c>
    </row>
    <row r="161" spans="1:11" ht="14.45" customHeight="1" x14ac:dyDescent="0.2">
      <c r="A161" s="821" t="s">
        <v>575</v>
      </c>
      <c r="B161" s="822" t="s">
        <v>576</v>
      </c>
      <c r="C161" s="825" t="s">
        <v>595</v>
      </c>
      <c r="D161" s="839" t="s">
        <v>596</v>
      </c>
      <c r="E161" s="825" t="s">
        <v>3862</v>
      </c>
      <c r="F161" s="839" t="s">
        <v>3863</v>
      </c>
      <c r="G161" s="825" t="s">
        <v>4176</v>
      </c>
      <c r="H161" s="825" t="s">
        <v>4177</v>
      </c>
      <c r="I161" s="831">
        <v>646.760009765625</v>
      </c>
      <c r="J161" s="831">
        <v>6</v>
      </c>
      <c r="K161" s="832">
        <v>3880.56005859375</v>
      </c>
    </row>
    <row r="162" spans="1:11" ht="14.45" customHeight="1" x14ac:dyDescent="0.2">
      <c r="A162" s="821" t="s">
        <v>575</v>
      </c>
      <c r="B162" s="822" t="s">
        <v>576</v>
      </c>
      <c r="C162" s="825" t="s">
        <v>595</v>
      </c>
      <c r="D162" s="839" t="s">
        <v>596</v>
      </c>
      <c r="E162" s="825" t="s">
        <v>3862</v>
      </c>
      <c r="F162" s="839" t="s">
        <v>3863</v>
      </c>
      <c r="G162" s="825" t="s">
        <v>4178</v>
      </c>
      <c r="H162" s="825" t="s">
        <v>4179</v>
      </c>
      <c r="I162" s="831">
        <v>646.760009765625</v>
      </c>
      <c r="J162" s="831">
        <v>10</v>
      </c>
      <c r="K162" s="832">
        <v>6467.60009765625</v>
      </c>
    </row>
    <row r="163" spans="1:11" ht="14.45" customHeight="1" x14ac:dyDescent="0.2">
      <c r="A163" s="821" t="s">
        <v>575</v>
      </c>
      <c r="B163" s="822" t="s">
        <v>576</v>
      </c>
      <c r="C163" s="825" t="s">
        <v>595</v>
      </c>
      <c r="D163" s="839" t="s">
        <v>596</v>
      </c>
      <c r="E163" s="825" t="s">
        <v>3862</v>
      </c>
      <c r="F163" s="839" t="s">
        <v>3863</v>
      </c>
      <c r="G163" s="825" t="s">
        <v>4180</v>
      </c>
      <c r="H163" s="825" t="s">
        <v>4181</v>
      </c>
      <c r="I163" s="831">
        <v>646.760009765625</v>
      </c>
      <c r="J163" s="831">
        <v>2</v>
      </c>
      <c r="K163" s="832">
        <v>1293.52001953125</v>
      </c>
    </row>
    <row r="164" spans="1:11" ht="14.45" customHeight="1" x14ac:dyDescent="0.2">
      <c r="A164" s="821" t="s">
        <v>575</v>
      </c>
      <c r="B164" s="822" t="s">
        <v>576</v>
      </c>
      <c r="C164" s="825" t="s">
        <v>595</v>
      </c>
      <c r="D164" s="839" t="s">
        <v>596</v>
      </c>
      <c r="E164" s="825" t="s">
        <v>3862</v>
      </c>
      <c r="F164" s="839" t="s">
        <v>3863</v>
      </c>
      <c r="G164" s="825" t="s">
        <v>4182</v>
      </c>
      <c r="H164" s="825" t="s">
        <v>4183</v>
      </c>
      <c r="I164" s="831">
        <v>17.979999542236328</v>
      </c>
      <c r="J164" s="831">
        <v>50</v>
      </c>
      <c r="K164" s="832">
        <v>899.030029296875</v>
      </c>
    </row>
    <row r="165" spans="1:11" ht="14.45" customHeight="1" x14ac:dyDescent="0.2">
      <c r="A165" s="821" t="s">
        <v>575</v>
      </c>
      <c r="B165" s="822" t="s">
        <v>576</v>
      </c>
      <c r="C165" s="825" t="s">
        <v>595</v>
      </c>
      <c r="D165" s="839" t="s">
        <v>596</v>
      </c>
      <c r="E165" s="825" t="s">
        <v>3862</v>
      </c>
      <c r="F165" s="839" t="s">
        <v>3863</v>
      </c>
      <c r="G165" s="825" t="s">
        <v>4184</v>
      </c>
      <c r="H165" s="825" t="s">
        <v>4185</v>
      </c>
      <c r="I165" s="831">
        <v>317</v>
      </c>
      <c r="J165" s="831">
        <v>5</v>
      </c>
      <c r="K165" s="832">
        <v>1584.97998046875</v>
      </c>
    </row>
    <row r="166" spans="1:11" ht="14.45" customHeight="1" x14ac:dyDescent="0.2">
      <c r="A166" s="821" t="s">
        <v>575</v>
      </c>
      <c r="B166" s="822" t="s">
        <v>576</v>
      </c>
      <c r="C166" s="825" t="s">
        <v>595</v>
      </c>
      <c r="D166" s="839" t="s">
        <v>596</v>
      </c>
      <c r="E166" s="825" t="s">
        <v>3862</v>
      </c>
      <c r="F166" s="839" t="s">
        <v>3863</v>
      </c>
      <c r="G166" s="825" t="s">
        <v>4186</v>
      </c>
      <c r="H166" s="825" t="s">
        <v>4187</v>
      </c>
      <c r="I166" s="831">
        <v>22.989999771118164</v>
      </c>
      <c r="J166" s="831">
        <v>10</v>
      </c>
      <c r="K166" s="832">
        <v>229.89999389648438</v>
      </c>
    </row>
    <row r="167" spans="1:11" ht="14.45" customHeight="1" x14ac:dyDescent="0.2">
      <c r="A167" s="821" t="s">
        <v>575</v>
      </c>
      <c r="B167" s="822" t="s">
        <v>576</v>
      </c>
      <c r="C167" s="825" t="s">
        <v>595</v>
      </c>
      <c r="D167" s="839" t="s">
        <v>596</v>
      </c>
      <c r="E167" s="825" t="s">
        <v>3862</v>
      </c>
      <c r="F167" s="839" t="s">
        <v>3863</v>
      </c>
      <c r="G167" s="825" t="s">
        <v>4188</v>
      </c>
      <c r="H167" s="825" t="s">
        <v>4189</v>
      </c>
      <c r="I167" s="831">
        <v>22.989999771118164</v>
      </c>
      <c r="J167" s="831">
        <v>20</v>
      </c>
      <c r="K167" s="832">
        <v>459.79998779296875</v>
      </c>
    </row>
    <row r="168" spans="1:11" ht="14.45" customHeight="1" x14ac:dyDescent="0.2">
      <c r="A168" s="821" t="s">
        <v>575</v>
      </c>
      <c r="B168" s="822" t="s">
        <v>576</v>
      </c>
      <c r="C168" s="825" t="s">
        <v>595</v>
      </c>
      <c r="D168" s="839" t="s">
        <v>596</v>
      </c>
      <c r="E168" s="825" t="s">
        <v>3862</v>
      </c>
      <c r="F168" s="839" t="s">
        <v>3863</v>
      </c>
      <c r="G168" s="825" t="s">
        <v>4190</v>
      </c>
      <c r="H168" s="825" t="s">
        <v>4191</v>
      </c>
      <c r="I168" s="831">
        <v>22.989999771118164</v>
      </c>
      <c r="J168" s="831">
        <v>10</v>
      </c>
      <c r="K168" s="832">
        <v>229.89999389648438</v>
      </c>
    </row>
    <row r="169" spans="1:11" ht="14.45" customHeight="1" x14ac:dyDescent="0.2">
      <c r="A169" s="821" t="s">
        <v>575</v>
      </c>
      <c r="B169" s="822" t="s">
        <v>576</v>
      </c>
      <c r="C169" s="825" t="s">
        <v>595</v>
      </c>
      <c r="D169" s="839" t="s">
        <v>596</v>
      </c>
      <c r="E169" s="825" t="s">
        <v>3862</v>
      </c>
      <c r="F169" s="839" t="s">
        <v>3863</v>
      </c>
      <c r="G169" s="825" t="s">
        <v>4192</v>
      </c>
      <c r="H169" s="825" t="s">
        <v>4193</v>
      </c>
      <c r="I169" s="831">
        <v>1869.449951171875</v>
      </c>
      <c r="J169" s="831">
        <v>5</v>
      </c>
      <c r="K169" s="832">
        <v>9347.25</v>
      </c>
    </row>
    <row r="170" spans="1:11" ht="14.45" customHeight="1" x14ac:dyDescent="0.2">
      <c r="A170" s="821" t="s">
        <v>575</v>
      </c>
      <c r="B170" s="822" t="s">
        <v>576</v>
      </c>
      <c r="C170" s="825" t="s">
        <v>595</v>
      </c>
      <c r="D170" s="839" t="s">
        <v>596</v>
      </c>
      <c r="E170" s="825" t="s">
        <v>3862</v>
      </c>
      <c r="F170" s="839" t="s">
        <v>3863</v>
      </c>
      <c r="G170" s="825" t="s">
        <v>3868</v>
      </c>
      <c r="H170" s="825" t="s">
        <v>3869</v>
      </c>
      <c r="I170" s="831">
        <v>4.0300002098083496</v>
      </c>
      <c r="J170" s="831">
        <v>2100</v>
      </c>
      <c r="K170" s="832">
        <v>8463</v>
      </c>
    </row>
    <row r="171" spans="1:11" ht="14.45" customHeight="1" x14ac:dyDescent="0.2">
      <c r="A171" s="821" t="s">
        <v>575</v>
      </c>
      <c r="B171" s="822" t="s">
        <v>576</v>
      </c>
      <c r="C171" s="825" t="s">
        <v>595</v>
      </c>
      <c r="D171" s="839" t="s">
        <v>596</v>
      </c>
      <c r="E171" s="825" t="s">
        <v>3862</v>
      </c>
      <c r="F171" s="839" t="s">
        <v>3863</v>
      </c>
      <c r="G171" s="825" t="s">
        <v>4194</v>
      </c>
      <c r="H171" s="825" t="s">
        <v>4195</v>
      </c>
      <c r="I171" s="831">
        <v>103.15000152587891</v>
      </c>
      <c r="J171" s="831">
        <v>10</v>
      </c>
      <c r="K171" s="832">
        <v>1031.530029296875</v>
      </c>
    </row>
    <row r="172" spans="1:11" ht="14.45" customHeight="1" x14ac:dyDescent="0.2">
      <c r="A172" s="821" t="s">
        <v>575</v>
      </c>
      <c r="B172" s="822" t="s">
        <v>576</v>
      </c>
      <c r="C172" s="825" t="s">
        <v>595</v>
      </c>
      <c r="D172" s="839" t="s">
        <v>596</v>
      </c>
      <c r="E172" s="825" t="s">
        <v>3862</v>
      </c>
      <c r="F172" s="839" t="s">
        <v>3863</v>
      </c>
      <c r="G172" s="825" t="s">
        <v>4196</v>
      </c>
      <c r="H172" s="825" t="s">
        <v>4197</v>
      </c>
      <c r="I172" s="831">
        <v>12.100000381469727</v>
      </c>
      <c r="J172" s="831">
        <v>500</v>
      </c>
      <c r="K172" s="832">
        <v>6050</v>
      </c>
    </row>
    <row r="173" spans="1:11" ht="14.45" customHeight="1" x14ac:dyDescent="0.2">
      <c r="A173" s="821" t="s">
        <v>575</v>
      </c>
      <c r="B173" s="822" t="s">
        <v>576</v>
      </c>
      <c r="C173" s="825" t="s">
        <v>595</v>
      </c>
      <c r="D173" s="839" t="s">
        <v>596</v>
      </c>
      <c r="E173" s="825" t="s">
        <v>3862</v>
      </c>
      <c r="F173" s="839" t="s">
        <v>3863</v>
      </c>
      <c r="G173" s="825" t="s">
        <v>4198</v>
      </c>
      <c r="H173" s="825" t="s">
        <v>4199</v>
      </c>
      <c r="I173" s="831">
        <v>8.4700002670288086</v>
      </c>
      <c r="J173" s="831">
        <v>2900</v>
      </c>
      <c r="K173" s="832">
        <v>24563</v>
      </c>
    </row>
    <row r="174" spans="1:11" ht="14.45" customHeight="1" x14ac:dyDescent="0.2">
      <c r="A174" s="821" t="s">
        <v>575</v>
      </c>
      <c r="B174" s="822" t="s">
        <v>576</v>
      </c>
      <c r="C174" s="825" t="s">
        <v>595</v>
      </c>
      <c r="D174" s="839" t="s">
        <v>596</v>
      </c>
      <c r="E174" s="825" t="s">
        <v>3862</v>
      </c>
      <c r="F174" s="839" t="s">
        <v>3863</v>
      </c>
      <c r="G174" s="825" t="s">
        <v>4200</v>
      </c>
      <c r="H174" s="825" t="s">
        <v>4201</v>
      </c>
      <c r="I174" s="831">
        <v>7.869999885559082</v>
      </c>
      <c r="J174" s="831">
        <v>2900</v>
      </c>
      <c r="K174" s="832">
        <v>22823</v>
      </c>
    </row>
    <row r="175" spans="1:11" ht="14.45" customHeight="1" x14ac:dyDescent="0.2">
      <c r="A175" s="821" t="s">
        <v>575</v>
      </c>
      <c r="B175" s="822" t="s">
        <v>576</v>
      </c>
      <c r="C175" s="825" t="s">
        <v>595</v>
      </c>
      <c r="D175" s="839" t="s">
        <v>596</v>
      </c>
      <c r="E175" s="825" t="s">
        <v>3862</v>
      </c>
      <c r="F175" s="839" t="s">
        <v>3863</v>
      </c>
      <c r="G175" s="825" t="s">
        <v>4202</v>
      </c>
      <c r="H175" s="825" t="s">
        <v>4203</v>
      </c>
      <c r="I175" s="831">
        <v>10.069999694824219</v>
      </c>
      <c r="J175" s="831">
        <v>60</v>
      </c>
      <c r="K175" s="832">
        <v>604.20001220703125</v>
      </c>
    </row>
    <row r="176" spans="1:11" ht="14.45" customHeight="1" x14ac:dyDescent="0.2">
      <c r="A176" s="821" t="s">
        <v>575</v>
      </c>
      <c r="B176" s="822" t="s">
        <v>576</v>
      </c>
      <c r="C176" s="825" t="s">
        <v>595</v>
      </c>
      <c r="D176" s="839" t="s">
        <v>596</v>
      </c>
      <c r="E176" s="825" t="s">
        <v>3862</v>
      </c>
      <c r="F176" s="839" t="s">
        <v>3863</v>
      </c>
      <c r="G176" s="825" t="s">
        <v>4204</v>
      </c>
      <c r="H176" s="825" t="s">
        <v>4205</v>
      </c>
      <c r="I176" s="831">
        <v>3.1450001001358032</v>
      </c>
      <c r="J176" s="831">
        <v>168</v>
      </c>
      <c r="K176" s="832">
        <v>528.39999389648438</v>
      </c>
    </row>
    <row r="177" spans="1:11" ht="14.45" customHeight="1" x14ac:dyDescent="0.2">
      <c r="A177" s="821" t="s">
        <v>575</v>
      </c>
      <c r="B177" s="822" t="s">
        <v>576</v>
      </c>
      <c r="C177" s="825" t="s">
        <v>595</v>
      </c>
      <c r="D177" s="839" t="s">
        <v>596</v>
      </c>
      <c r="E177" s="825" t="s">
        <v>3862</v>
      </c>
      <c r="F177" s="839" t="s">
        <v>3863</v>
      </c>
      <c r="G177" s="825" t="s">
        <v>4206</v>
      </c>
      <c r="H177" s="825" t="s">
        <v>4207</v>
      </c>
      <c r="I177" s="831">
        <v>34.135000228881836</v>
      </c>
      <c r="J177" s="831">
        <v>5</v>
      </c>
      <c r="K177" s="832">
        <v>170.58000183105469</v>
      </c>
    </row>
    <row r="178" spans="1:11" ht="14.45" customHeight="1" x14ac:dyDescent="0.2">
      <c r="A178" s="821" t="s">
        <v>575</v>
      </c>
      <c r="B178" s="822" t="s">
        <v>576</v>
      </c>
      <c r="C178" s="825" t="s">
        <v>595</v>
      </c>
      <c r="D178" s="839" t="s">
        <v>596</v>
      </c>
      <c r="E178" s="825" t="s">
        <v>3862</v>
      </c>
      <c r="F178" s="839" t="s">
        <v>3863</v>
      </c>
      <c r="G178" s="825" t="s">
        <v>4208</v>
      </c>
      <c r="H178" s="825" t="s">
        <v>4209</v>
      </c>
      <c r="I178" s="831">
        <v>35.090000152587891</v>
      </c>
      <c r="J178" s="831">
        <v>5</v>
      </c>
      <c r="K178" s="832">
        <v>175.44999694824219</v>
      </c>
    </row>
    <row r="179" spans="1:11" ht="14.45" customHeight="1" x14ac:dyDescent="0.2">
      <c r="A179" s="821" t="s">
        <v>575</v>
      </c>
      <c r="B179" s="822" t="s">
        <v>576</v>
      </c>
      <c r="C179" s="825" t="s">
        <v>595</v>
      </c>
      <c r="D179" s="839" t="s">
        <v>596</v>
      </c>
      <c r="E179" s="825" t="s">
        <v>3862</v>
      </c>
      <c r="F179" s="839" t="s">
        <v>3863</v>
      </c>
      <c r="G179" s="825" t="s">
        <v>4210</v>
      </c>
      <c r="H179" s="825" t="s">
        <v>4211</v>
      </c>
      <c r="I179" s="831">
        <v>80.572000122070307</v>
      </c>
      <c r="J179" s="831">
        <v>440</v>
      </c>
      <c r="K179" s="832">
        <v>35451.999755859375</v>
      </c>
    </row>
    <row r="180" spans="1:11" ht="14.45" customHeight="1" x14ac:dyDescent="0.2">
      <c r="A180" s="821" t="s">
        <v>575</v>
      </c>
      <c r="B180" s="822" t="s">
        <v>576</v>
      </c>
      <c r="C180" s="825" t="s">
        <v>595</v>
      </c>
      <c r="D180" s="839" t="s">
        <v>596</v>
      </c>
      <c r="E180" s="825" t="s">
        <v>3862</v>
      </c>
      <c r="F180" s="839" t="s">
        <v>3863</v>
      </c>
      <c r="G180" s="825" t="s">
        <v>4212</v>
      </c>
      <c r="H180" s="825" t="s">
        <v>4213</v>
      </c>
      <c r="I180" s="831">
        <v>42.229999542236328</v>
      </c>
      <c r="J180" s="831">
        <v>40</v>
      </c>
      <c r="K180" s="832">
        <v>1689.1600341796875</v>
      </c>
    </row>
    <row r="181" spans="1:11" ht="14.45" customHeight="1" x14ac:dyDescent="0.2">
      <c r="A181" s="821" t="s">
        <v>575</v>
      </c>
      <c r="B181" s="822" t="s">
        <v>576</v>
      </c>
      <c r="C181" s="825" t="s">
        <v>595</v>
      </c>
      <c r="D181" s="839" t="s">
        <v>596</v>
      </c>
      <c r="E181" s="825" t="s">
        <v>3862</v>
      </c>
      <c r="F181" s="839" t="s">
        <v>3863</v>
      </c>
      <c r="G181" s="825" t="s">
        <v>4214</v>
      </c>
      <c r="H181" s="825" t="s">
        <v>4215</v>
      </c>
      <c r="I181" s="831">
        <v>105.02999877929688</v>
      </c>
      <c r="J181" s="831">
        <v>30</v>
      </c>
      <c r="K181" s="832">
        <v>3150.840087890625</v>
      </c>
    </row>
    <row r="182" spans="1:11" ht="14.45" customHeight="1" x14ac:dyDescent="0.2">
      <c r="A182" s="821" t="s">
        <v>575</v>
      </c>
      <c r="B182" s="822" t="s">
        <v>576</v>
      </c>
      <c r="C182" s="825" t="s">
        <v>595</v>
      </c>
      <c r="D182" s="839" t="s">
        <v>596</v>
      </c>
      <c r="E182" s="825" t="s">
        <v>3862</v>
      </c>
      <c r="F182" s="839" t="s">
        <v>3863</v>
      </c>
      <c r="G182" s="825" t="s">
        <v>4216</v>
      </c>
      <c r="H182" s="825" t="s">
        <v>4217</v>
      </c>
      <c r="I182" s="831">
        <v>105.02999877929688</v>
      </c>
      <c r="J182" s="831">
        <v>50</v>
      </c>
      <c r="K182" s="832">
        <v>5251.420166015625</v>
      </c>
    </row>
    <row r="183" spans="1:11" ht="14.45" customHeight="1" x14ac:dyDescent="0.2">
      <c r="A183" s="821" t="s">
        <v>575</v>
      </c>
      <c r="B183" s="822" t="s">
        <v>576</v>
      </c>
      <c r="C183" s="825" t="s">
        <v>595</v>
      </c>
      <c r="D183" s="839" t="s">
        <v>596</v>
      </c>
      <c r="E183" s="825" t="s">
        <v>3862</v>
      </c>
      <c r="F183" s="839" t="s">
        <v>3863</v>
      </c>
      <c r="G183" s="825" t="s">
        <v>4218</v>
      </c>
      <c r="H183" s="825" t="s">
        <v>4219</v>
      </c>
      <c r="I183" s="831">
        <v>0.25499999523162842</v>
      </c>
      <c r="J183" s="831">
        <v>300</v>
      </c>
      <c r="K183" s="832">
        <v>76</v>
      </c>
    </row>
    <row r="184" spans="1:11" ht="14.45" customHeight="1" x14ac:dyDescent="0.2">
      <c r="A184" s="821" t="s">
        <v>575</v>
      </c>
      <c r="B184" s="822" t="s">
        <v>576</v>
      </c>
      <c r="C184" s="825" t="s">
        <v>595</v>
      </c>
      <c r="D184" s="839" t="s">
        <v>596</v>
      </c>
      <c r="E184" s="825" t="s">
        <v>3862</v>
      </c>
      <c r="F184" s="839" t="s">
        <v>3863</v>
      </c>
      <c r="G184" s="825" t="s">
        <v>4220</v>
      </c>
      <c r="H184" s="825" t="s">
        <v>4221</v>
      </c>
      <c r="I184" s="831">
        <v>533.61001586914063</v>
      </c>
      <c r="J184" s="831">
        <v>13</v>
      </c>
      <c r="K184" s="832">
        <v>7047.0399169921875</v>
      </c>
    </row>
    <row r="185" spans="1:11" ht="14.45" customHeight="1" x14ac:dyDescent="0.2">
      <c r="A185" s="821" t="s">
        <v>575</v>
      </c>
      <c r="B185" s="822" t="s">
        <v>576</v>
      </c>
      <c r="C185" s="825" t="s">
        <v>595</v>
      </c>
      <c r="D185" s="839" t="s">
        <v>596</v>
      </c>
      <c r="E185" s="825" t="s">
        <v>3862</v>
      </c>
      <c r="F185" s="839" t="s">
        <v>3863</v>
      </c>
      <c r="G185" s="825" t="s">
        <v>4222</v>
      </c>
      <c r="H185" s="825" t="s">
        <v>4223</v>
      </c>
      <c r="I185" s="831">
        <v>533.61001586914063</v>
      </c>
      <c r="J185" s="831">
        <v>13</v>
      </c>
      <c r="K185" s="832">
        <v>7047.0399169921875</v>
      </c>
    </row>
    <row r="186" spans="1:11" ht="14.45" customHeight="1" x14ac:dyDescent="0.2">
      <c r="A186" s="821" t="s">
        <v>575</v>
      </c>
      <c r="B186" s="822" t="s">
        <v>576</v>
      </c>
      <c r="C186" s="825" t="s">
        <v>595</v>
      </c>
      <c r="D186" s="839" t="s">
        <v>596</v>
      </c>
      <c r="E186" s="825" t="s">
        <v>3862</v>
      </c>
      <c r="F186" s="839" t="s">
        <v>3863</v>
      </c>
      <c r="G186" s="825" t="s">
        <v>4224</v>
      </c>
      <c r="H186" s="825" t="s">
        <v>4225</v>
      </c>
      <c r="I186" s="831">
        <v>41.5</v>
      </c>
      <c r="J186" s="831">
        <v>10</v>
      </c>
      <c r="K186" s="832">
        <v>415.02999877929688</v>
      </c>
    </row>
    <row r="187" spans="1:11" ht="14.45" customHeight="1" x14ac:dyDescent="0.2">
      <c r="A187" s="821" t="s">
        <v>575</v>
      </c>
      <c r="B187" s="822" t="s">
        <v>576</v>
      </c>
      <c r="C187" s="825" t="s">
        <v>595</v>
      </c>
      <c r="D187" s="839" t="s">
        <v>596</v>
      </c>
      <c r="E187" s="825" t="s">
        <v>3862</v>
      </c>
      <c r="F187" s="839" t="s">
        <v>3863</v>
      </c>
      <c r="G187" s="825" t="s">
        <v>4226</v>
      </c>
      <c r="H187" s="825" t="s">
        <v>4227</v>
      </c>
      <c r="I187" s="831">
        <v>4.9699997901916504</v>
      </c>
      <c r="J187" s="831">
        <v>40</v>
      </c>
      <c r="K187" s="832">
        <v>198.80000686645508</v>
      </c>
    </row>
    <row r="188" spans="1:11" ht="14.45" customHeight="1" x14ac:dyDescent="0.2">
      <c r="A188" s="821" t="s">
        <v>575</v>
      </c>
      <c r="B188" s="822" t="s">
        <v>576</v>
      </c>
      <c r="C188" s="825" t="s">
        <v>595</v>
      </c>
      <c r="D188" s="839" t="s">
        <v>596</v>
      </c>
      <c r="E188" s="825" t="s">
        <v>3862</v>
      </c>
      <c r="F188" s="839" t="s">
        <v>3863</v>
      </c>
      <c r="G188" s="825" t="s">
        <v>3870</v>
      </c>
      <c r="H188" s="825" t="s">
        <v>3871</v>
      </c>
      <c r="I188" s="831">
        <v>13.310000419616699</v>
      </c>
      <c r="J188" s="831">
        <v>300</v>
      </c>
      <c r="K188" s="832">
        <v>3992.9999694824219</v>
      </c>
    </row>
    <row r="189" spans="1:11" ht="14.45" customHeight="1" x14ac:dyDescent="0.2">
      <c r="A189" s="821" t="s">
        <v>575</v>
      </c>
      <c r="B189" s="822" t="s">
        <v>576</v>
      </c>
      <c r="C189" s="825" t="s">
        <v>595</v>
      </c>
      <c r="D189" s="839" t="s">
        <v>596</v>
      </c>
      <c r="E189" s="825" t="s">
        <v>3862</v>
      </c>
      <c r="F189" s="839" t="s">
        <v>3863</v>
      </c>
      <c r="G189" s="825" t="s">
        <v>4228</v>
      </c>
      <c r="H189" s="825" t="s">
        <v>4229</v>
      </c>
      <c r="I189" s="831">
        <v>25.530000686645508</v>
      </c>
      <c r="J189" s="831">
        <v>190</v>
      </c>
      <c r="K189" s="832">
        <v>4850.7000427246094</v>
      </c>
    </row>
    <row r="190" spans="1:11" ht="14.45" customHeight="1" x14ac:dyDescent="0.2">
      <c r="A190" s="821" t="s">
        <v>575</v>
      </c>
      <c r="B190" s="822" t="s">
        <v>576</v>
      </c>
      <c r="C190" s="825" t="s">
        <v>595</v>
      </c>
      <c r="D190" s="839" t="s">
        <v>596</v>
      </c>
      <c r="E190" s="825" t="s">
        <v>3862</v>
      </c>
      <c r="F190" s="839" t="s">
        <v>3863</v>
      </c>
      <c r="G190" s="825" t="s">
        <v>4230</v>
      </c>
      <c r="H190" s="825" t="s">
        <v>4231</v>
      </c>
      <c r="I190" s="831">
        <v>321.760009765625</v>
      </c>
      <c r="J190" s="831">
        <v>1</v>
      </c>
      <c r="K190" s="832">
        <v>321.760009765625</v>
      </c>
    </row>
    <row r="191" spans="1:11" ht="14.45" customHeight="1" x14ac:dyDescent="0.2">
      <c r="A191" s="821" t="s">
        <v>575</v>
      </c>
      <c r="B191" s="822" t="s">
        <v>576</v>
      </c>
      <c r="C191" s="825" t="s">
        <v>595</v>
      </c>
      <c r="D191" s="839" t="s">
        <v>596</v>
      </c>
      <c r="E191" s="825" t="s">
        <v>3862</v>
      </c>
      <c r="F191" s="839" t="s">
        <v>3863</v>
      </c>
      <c r="G191" s="825" t="s">
        <v>4232</v>
      </c>
      <c r="H191" s="825" t="s">
        <v>4233</v>
      </c>
      <c r="I191" s="831">
        <v>57.810000101725258</v>
      </c>
      <c r="J191" s="831">
        <v>40</v>
      </c>
      <c r="K191" s="832">
        <v>2320.699951171875</v>
      </c>
    </row>
    <row r="192" spans="1:11" ht="14.45" customHeight="1" x14ac:dyDescent="0.2">
      <c r="A192" s="821" t="s">
        <v>575</v>
      </c>
      <c r="B192" s="822" t="s">
        <v>576</v>
      </c>
      <c r="C192" s="825" t="s">
        <v>595</v>
      </c>
      <c r="D192" s="839" t="s">
        <v>596</v>
      </c>
      <c r="E192" s="825" t="s">
        <v>3862</v>
      </c>
      <c r="F192" s="839" t="s">
        <v>3863</v>
      </c>
      <c r="G192" s="825" t="s">
        <v>4234</v>
      </c>
      <c r="H192" s="825" t="s">
        <v>4235</v>
      </c>
      <c r="I192" s="831">
        <v>82.150001525878906</v>
      </c>
      <c r="J192" s="831">
        <v>24</v>
      </c>
      <c r="K192" s="832">
        <v>1971.6300048828125</v>
      </c>
    </row>
    <row r="193" spans="1:11" ht="14.45" customHeight="1" x14ac:dyDescent="0.2">
      <c r="A193" s="821" t="s">
        <v>575</v>
      </c>
      <c r="B193" s="822" t="s">
        <v>576</v>
      </c>
      <c r="C193" s="825" t="s">
        <v>595</v>
      </c>
      <c r="D193" s="839" t="s">
        <v>596</v>
      </c>
      <c r="E193" s="825" t="s">
        <v>3862</v>
      </c>
      <c r="F193" s="839" t="s">
        <v>3863</v>
      </c>
      <c r="G193" s="825" t="s">
        <v>4236</v>
      </c>
      <c r="H193" s="825" t="s">
        <v>4237</v>
      </c>
      <c r="I193" s="831">
        <v>20.610000610351563</v>
      </c>
      <c r="J193" s="831">
        <v>75</v>
      </c>
      <c r="K193" s="832">
        <v>1545.75</v>
      </c>
    </row>
    <row r="194" spans="1:11" ht="14.45" customHeight="1" x14ac:dyDescent="0.2">
      <c r="A194" s="821" t="s">
        <v>575</v>
      </c>
      <c r="B194" s="822" t="s">
        <v>576</v>
      </c>
      <c r="C194" s="825" t="s">
        <v>595</v>
      </c>
      <c r="D194" s="839" t="s">
        <v>596</v>
      </c>
      <c r="E194" s="825" t="s">
        <v>3862</v>
      </c>
      <c r="F194" s="839" t="s">
        <v>3863</v>
      </c>
      <c r="G194" s="825" t="s">
        <v>4238</v>
      </c>
      <c r="H194" s="825" t="s">
        <v>4239</v>
      </c>
      <c r="I194" s="831">
        <v>148.22000122070313</v>
      </c>
      <c r="J194" s="831">
        <v>1</v>
      </c>
      <c r="K194" s="832">
        <v>148.22000122070313</v>
      </c>
    </row>
    <row r="195" spans="1:11" ht="14.45" customHeight="1" x14ac:dyDescent="0.2">
      <c r="A195" s="821" t="s">
        <v>575</v>
      </c>
      <c r="B195" s="822" t="s">
        <v>576</v>
      </c>
      <c r="C195" s="825" t="s">
        <v>595</v>
      </c>
      <c r="D195" s="839" t="s">
        <v>596</v>
      </c>
      <c r="E195" s="825" t="s">
        <v>3862</v>
      </c>
      <c r="F195" s="839" t="s">
        <v>3863</v>
      </c>
      <c r="G195" s="825" t="s">
        <v>4240</v>
      </c>
      <c r="H195" s="825" t="s">
        <v>4241</v>
      </c>
      <c r="I195" s="831">
        <v>1.5</v>
      </c>
      <c r="J195" s="831">
        <v>100</v>
      </c>
      <c r="K195" s="832">
        <v>150</v>
      </c>
    </row>
    <row r="196" spans="1:11" ht="14.45" customHeight="1" x14ac:dyDescent="0.2">
      <c r="A196" s="821" t="s">
        <v>575</v>
      </c>
      <c r="B196" s="822" t="s">
        <v>576</v>
      </c>
      <c r="C196" s="825" t="s">
        <v>595</v>
      </c>
      <c r="D196" s="839" t="s">
        <v>596</v>
      </c>
      <c r="E196" s="825" t="s">
        <v>3862</v>
      </c>
      <c r="F196" s="839" t="s">
        <v>3863</v>
      </c>
      <c r="G196" s="825" t="s">
        <v>4242</v>
      </c>
      <c r="H196" s="825" t="s">
        <v>4243</v>
      </c>
      <c r="I196" s="831">
        <v>157.71000671386719</v>
      </c>
      <c r="J196" s="831">
        <v>10</v>
      </c>
      <c r="K196" s="832">
        <v>1577.1400146484375</v>
      </c>
    </row>
    <row r="197" spans="1:11" ht="14.45" customHeight="1" x14ac:dyDescent="0.2">
      <c r="A197" s="821" t="s">
        <v>575</v>
      </c>
      <c r="B197" s="822" t="s">
        <v>576</v>
      </c>
      <c r="C197" s="825" t="s">
        <v>595</v>
      </c>
      <c r="D197" s="839" t="s">
        <v>596</v>
      </c>
      <c r="E197" s="825" t="s">
        <v>3862</v>
      </c>
      <c r="F197" s="839" t="s">
        <v>3863</v>
      </c>
      <c r="G197" s="825" t="s">
        <v>4244</v>
      </c>
      <c r="H197" s="825" t="s">
        <v>4245</v>
      </c>
      <c r="I197" s="831">
        <v>9.1999998092651367</v>
      </c>
      <c r="J197" s="831">
        <v>250</v>
      </c>
      <c r="K197" s="832">
        <v>2300</v>
      </c>
    </row>
    <row r="198" spans="1:11" ht="14.45" customHeight="1" x14ac:dyDescent="0.2">
      <c r="A198" s="821" t="s">
        <v>575</v>
      </c>
      <c r="B198" s="822" t="s">
        <v>576</v>
      </c>
      <c r="C198" s="825" t="s">
        <v>595</v>
      </c>
      <c r="D198" s="839" t="s">
        <v>596</v>
      </c>
      <c r="E198" s="825" t="s">
        <v>3862</v>
      </c>
      <c r="F198" s="839" t="s">
        <v>3863</v>
      </c>
      <c r="G198" s="825" t="s">
        <v>4246</v>
      </c>
      <c r="H198" s="825" t="s">
        <v>4247</v>
      </c>
      <c r="I198" s="831">
        <v>58.369998931884766</v>
      </c>
      <c r="J198" s="831">
        <v>1230</v>
      </c>
      <c r="K198" s="832">
        <v>71795.099975585938</v>
      </c>
    </row>
    <row r="199" spans="1:11" ht="14.45" customHeight="1" x14ac:dyDescent="0.2">
      <c r="A199" s="821" t="s">
        <v>575</v>
      </c>
      <c r="B199" s="822" t="s">
        <v>576</v>
      </c>
      <c r="C199" s="825" t="s">
        <v>595</v>
      </c>
      <c r="D199" s="839" t="s">
        <v>596</v>
      </c>
      <c r="E199" s="825" t="s">
        <v>3862</v>
      </c>
      <c r="F199" s="839" t="s">
        <v>3863</v>
      </c>
      <c r="G199" s="825" t="s">
        <v>4248</v>
      </c>
      <c r="H199" s="825" t="s">
        <v>4249</v>
      </c>
      <c r="I199" s="831">
        <v>110.91200256347656</v>
      </c>
      <c r="J199" s="831">
        <v>360</v>
      </c>
      <c r="K199" s="832">
        <v>40031.640625</v>
      </c>
    </row>
    <row r="200" spans="1:11" ht="14.45" customHeight="1" x14ac:dyDescent="0.2">
      <c r="A200" s="821" t="s">
        <v>575</v>
      </c>
      <c r="B200" s="822" t="s">
        <v>576</v>
      </c>
      <c r="C200" s="825" t="s">
        <v>595</v>
      </c>
      <c r="D200" s="839" t="s">
        <v>596</v>
      </c>
      <c r="E200" s="825" t="s">
        <v>3862</v>
      </c>
      <c r="F200" s="839" t="s">
        <v>3863</v>
      </c>
      <c r="G200" s="825" t="s">
        <v>4250</v>
      </c>
      <c r="H200" s="825" t="s">
        <v>4251</v>
      </c>
      <c r="I200" s="831">
        <v>7.3600001335144043</v>
      </c>
      <c r="J200" s="831">
        <v>20</v>
      </c>
      <c r="K200" s="832">
        <v>147.19999694824219</v>
      </c>
    </row>
    <row r="201" spans="1:11" ht="14.45" customHeight="1" x14ac:dyDescent="0.2">
      <c r="A201" s="821" t="s">
        <v>575</v>
      </c>
      <c r="B201" s="822" t="s">
        <v>576</v>
      </c>
      <c r="C201" s="825" t="s">
        <v>595</v>
      </c>
      <c r="D201" s="839" t="s">
        <v>596</v>
      </c>
      <c r="E201" s="825" t="s">
        <v>3862</v>
      </c>
      <c r="F201" s="839" t="s">
        <v>3863</v>
      </c>
      <c r="G201" s="825" t="s">
        <v>4252</v>
      </c>
      <c r="H201" s="825" t="s">
        <v>4253</v>
      </c>
      <c r="I201" s="831">
        <v>172.5</v>
      </c>
      <c r="J201" s="831">
        <v>5</v>
      </c>
      <c r="K201" s="832">
        <v>862.5</v>
      </c>
    </row>
    <row r="202" spans="1:11" ht="14.45" customHeight="1" x14ac:dyDescent="0.2">
      <c r="A202" s="821" t="s">
        <v>575</v>
      </c>
      <c r="B202" s="822" t="s">
        <v>576</v>
      </c>
      <c r="C202" s="825" t="s">
        <v>595</v>
      </c>
      <c r="D202" s="839" t="s">
        <v>596</v>
      </c>
      <c r="E202" s="825" t="s">
        <v>3862</v>
      </c>
      <c r="F202" s="839" t="s">
        <v>3863</v>
      </c>
      <c r="G202" s="825" t="s">
        <v>4254</v>
      </c>
      <c r="H202" s="825" t="s">
        <v>4255</v>
      </c>
      <c r="I202" s="831">
        <v>125.34999847412109</v>
      </c>
      <c r="J202" s="831">
        <v>50</v>
      </c>
      <c r="K202" s="832">
        <v>6267.5</v>
      </c>
    </row>
    <row r="203" spans="1:11" ht="14.45" customHeight="1" x14ac:dyDescent="0.2">
      <c r="A203" s="821" t="s">
        <v>575</v>
      </c>
      <c r="B203" s="822" t="s">
        <v>576</v>
      </c>
      <c r="C203" s="825" t="s">
        <v>595</v>
      </c>
      <c r="D203" s="839" t="s">
        <v>596</v>
      </c>
      <c r="E203" s="825" t="s">
        <v>3862</v>
      </c>
      <c r="F203" s="839" t="s">
        <v>3863</v>
      </c>
      <c r="G203" s="825" t="s">
        <v>4256</v>
      </c>
      <c r="H203" s="825" t="s">
        <v>4257</v>
      </c>
      <c r="I203" s="831">
        <v>284.35000610351563</v>
      </c>
      <c r="J203" s="831">
        <v>202</v>
      </c>
      <c r="K203" s="832">
        <v>57438.699951171875</v>
      </c>
    </row>
    <row r="204" spans="1:11" ht="14.45" customHeight="1" x14ac:dyDescent="0.2">
      <c r="A204" s="821" t="s">
        <v>575</v>
      </c>
      <c r="B204" s="822" t="s">
        <v>576</v>
      </c>
      <c r="C204" s="825" t="s">
        <v>595</v>
      </c>
      <c r="D204" s="839" t="s">
        <v>596</v>
      </c>
      <c r="E204" s="825" t="s">
        <v>3862</v>
      </c>
      <c r="F204" s="839" t="s">
        <v>3863</v>
      </c>
      <c r="G204" s="825" t="s">
        <v>4258</v>
      </c>
      <c r="H204" s="825" t="s">
        <v>4259</v>
      </c>
      <c r="I204" s="831">
        <v>6.3399999936421709</v>
      </c>
      <c r="J204" s="831">
        <v>1100</v>
      </c>
      <c r="K204" s="832">
        <v>6889</v>
      </c>
    </row>
    <row r="205" spans="1:11" ht="14.45" customHeight="1" x14ac:dyDescent="0.2">
      <c r="A205" s="821" t="s">
        <v>575</v>
      </c>
      <c r="B205" s="822" t="s">
        <v>576</v>
      </c>
      <c r="C205" s="825" t="s">
        <v>595</v>
      </c>
      <c r="D205" s="839" t="s">
        <v>596</v>
      </c>
      <c r="E205" s="825" t="s">
        <v>3862</v>
      </c>
      <c r="F205" s="839" t="s">
        <v>3863</v>
      </c>
      <c r="G205" s="825" t="s">
        <v>4260</v>
      </c>
      <c r="H205" s="825" t="s">
        <v>4261</v>
      </c>
      <c r="I205" s="831">
        <v>62.729999542236328</v>
      </c>
      <c r="J205" s="831">
        <v>20</v>
      </c>
      <c r="K205" s="832">
        <v>1254.6199951171875</v>
      </c>
    </row>
    <row r="206" spans="1:11" ht="14.45" customHeight="1" x14ac:dyDescent="0.2">
      <c r="A206" s="821" t="s">
        <v>575</v>
      </c>
      <c r="B206" s="822" t="s">
        <v>576</v>
      </c>
      <c r="C206" s="825" t="s">
        <v>595</v>
      </c>
      <c r="D206" s="839" t="s">
        <v>596</v>
      </c>
      <c r="E206" s="825" t="s">
        <v>3862</v>
      </c>
      <c r="F206" s="839" t="s">
        <v>3863</v>
      </c>
      <c r="G206" s="825" t="s">
        <v>4262</v>
      </c>
      <c r="H206" s="825" t="s">
        <v>4263</v>
      </c>
      <c r="I206" s="831">
        <v>3862.320068359375</v>
      </c>
      <c r="J206" s="831">
        <v>16</v>
      </c>
      <c r="K206" s="832">
        <v>61797.119140625</v>
      </c>
    </row>
    <row r="207" spans="1:11" ht="14.45" customHeight="1" x14ac:dyDescent="0.2">
      <c r="A207" s="821" t="s">
        <v>575</v>
      </c>
      <c r="B207" s="822" t="s">
        <v>576</v>
      </c>
      <c r="C207" s="825" t="s">
        <v>595</v>
      </c>
      <c r="D207" s="839" t="s">
        <v>596</v>
      </c>
      <c r="E207" s="825" t="s">
        <v>3862</v>
      </c>
      <c r="F207" s="839" t="s">
        <v>3863</v>
      </c>
      <c r="G207" s="825" t="s">
        <v>4264</v>
      </c>
      <c r="H207" s="825" t="s">
        <v>4265</v>
      </c>
      <c r="I207" s="831">
        <v>2407.89990234375</v>
      </c>
      <c r="J207" s="831">
        <v>10</v>
      </c>
      <c r="K207" s="832">
        <v>24079</v>
      </c>
    </row>
    <row r="208" spans="1:11" ht="14.45" customHeight="1" x14ac:dyDescent="0.2">
      <c r="A208" s="821" t="s">
        <v>575</v>
      </c>
      <c r="B208" s="822" t="s">
        <v>576</v>
      </c>
      <c r="C208" s="825" t="s">
        <v>595</v>
      </c>
      <c r="D208" s="839" t="s">
        <v>596</v>
      </c>
      <c r="E208" s="825" t="s">
        <v>3862</v>
      </c>
      <c r="F208" s="839" t="s">
        <v>3863</v>
      </c>
      <c r="G208" s="825" t="s">
        <v>4266</v>
      </c>
      <c r="H208" s="825" t="s">
        <v>4267</v>
      </c>
      <c r="I208" s="831">
        <v>5082</v>
      </c>
      <c r="J208" s="831">
        <v>7</v>
      </c>
      <c r="K208" s="832">
        <v>35574</v>
      </c>
    </row>
    <row r="209" spans="1:11" ht="14.45" customHeight="1" x14ac:dyDescent="0.2">
      <c r="A209" s="821" t="s">
        <v>575</v>
      </c>
      <c r="B209" s="822" t="s">
        <v>576</v>
      </c>
      <c r="C209" s="825" t="s">
        <v>595</v>
      </c>
      <c r="D209" s="839" t="s">
        <v>596</v>
      </c>
      <c r="E209" s="825" t="s">
        <v>3862</v>
      </c>
      <c r="F209" s="839" t="s">
        <v>3863</v>
      </c>
      <c r="G209" s="825" t="s">
        <v>4268</v>
      </c>
      <c r="H209" s="825" t="s">
        <v>4269</v>
      </c>
      <c r="I209" s="831">
        <v>2309.889892578125</v>
      </c>
      <c r="J209" s="831">
        <v>5</v>
      </c>
      <c r="K209" s="832">
        <v>11549.4501953125</v>
      </c>
    </row>
    <row r="210" spans="1:11" ht="14.45" customHeight="1" x14ac:dyDescent="0.2">
      <c r="A210" s="821" t="s">
        <v>575</v>
      </c>
      <c r="B210" s="822" t="s">
        <v>576</v>
      </c>
      <c r="C210" s="825" t="s">
        <v>595</v>
      </c>
      <c r="D210" s="839" t="s">
        <v>596</v>
      </c>
      <c r="E210" s="825" t="s">
        <v>3862</v>
      </c>
      <c r="F210" s="839" t="s">
        <v>3863</v>
      </c>
      <c r="G210" s="825" t="s">
        <v>4270</v>
      </c>
      <c r="H210" s="825" t="s">
        <v>4271</v>
      </c>
      <c r="I210" s="831">
        <v>4660.919921875</v>
      </c>
      <c r="J210" s="831">
        <v>55</v>
      </c>
      <c r="K210" s="832">
        <v>256350.59765625</v>
      </c>
    </row>
    <row r="211" spans="1:11" ht="14.45" customHeight="1" x14ac:dyDescent="0.2">
      <c r="A211" s="821" t="s">
        <v>575</v>
      </c>
      <c r="B211" s="822" t="s">
        <v>576</v>
      </c>
      <c r="C211" s="825" t="s">
        <v>595</v>
      </c>
      <c r="D211" s="839" t="s">
        <v>596</v>
      </c>
      <c r="E211" s="825" t="s">
        <v>3862</v>
      </c>
      <c r="F211" s="839" t="s">
        <v>3863</v>
      </c>
      <c r="G211" s="825" t="s">
        <v>4272</v>
      </c>
      <c r="H211" s="825" t="s">
        <v>4273</v>
      </c>
      <c r="I211" s="831">
        <v>4660.919921875</v>
      </c>
      <c r="J211" s="831">
        <v>30</v>
      </c>
      <c r="K211" s="832">
        <v>139827.59765625</v>
      </c>
    </row>
    <row r="212" spans="1:11" ht="14.45" customHeight="1" x14ac:dyDescent="0.2">
      <c r="A212" s="821" t="s">
        <v>575</v>
      </c>
      <c r="B212" s="822" t="s">
        <v>576</v>
      </c>
      <c r="C212" s="825" t="s">
        <v>595</v>
      </c>
      <c r="D212" s="839" t="s">
        <v>596</v>
      </c>
      <c r="E212" s="825" t="s">
        <v>3862</v>
      </c>
      <c r="F212" s="839" t="s">
        <v>3863</v>
      </c>
      <c r="G212" s="825" t="s">
        <v>4274</v>
      </c>
      <c r="H212" s="825" t="s">
        <v>4275</v>
      </c>
      <c r="I212" s="831">
        <v>2404.875</v>
      </c>
      <c r="J212" s="831">
        <v>8</v>
      </c>
      <c r="K212" s="832">
        <v>38478</v>
      </c>
    </row>
    <row r="213" spans="1:11" ht="14.45" customHeight="1" x14ac:dyDescent="0.2">
      <c r="A213" s="821" t="s">
        <v>575</v>
      </c>
      <c r="B213" s="822" t="s">
        <v>576</v>
      </c>
      <c r="C213" s="825" t="s">
        <v>595</v>
      </c>
      <c r="D213" s="839" t="s">
        <v>596</v>
      </c>
      <c r="E213" s="825" t="s">
        <v>3862</v>
      </c>
      <c r="F213" s="839" t="s">
        <v>3863</v>
      </c>
      <c r="G213" s="825" t="s">
        <v>4276</v>
      </c>
      <c r="H213" s="825" t="s">
        <v>4277</v>
      </c>
      <c r="I213" s="831">
        <v>755.6500244140625</v>
      </c>
      <c r="J213" s="831">
        <v>70</v>
      </c>
      <c r="K213" s="832">
        <v>52895.1513671875</v>
      </c>
    </row>
    <row r="214" spans="1:11" ht="14.45" customHeight="1" x14ac:dyDescent="0.2">
      <c r="A214" s="821" t="s">
        <v>575</v>
      </c>
      <c r="B214" s="822" t="s">
        <v>576</v>
      </c>
      <c r="C214" s="825" t="s">
        <v>595</v>
      </c>
      <c r="D214" s="839" t="s">
        <v>596</v>
      </c>
      <c r="E214" s="825" t="s">
        <v>3862</v>
      </c>
      <c r="F214" s="839" t="s">
        <v>3863</v>
      </c>
      <c r="G214" s="825" t="s">
        <v>4278</v>
      </c>
      <c r="H214" s="825" t="s">
        <v>4279</v>
      </c>
      <c r="I214" s="831">
        <v>13.310000419616699</v>
      </c>
      <c r="J214" s="831">
        <v>200</v>
      </c>
      <c r="K214" s="832">
        <v>2662</v>
      </c>
    </row>
    <row r="215" spans="1:11" ht="14.45" customHeight="1" x14ac:dyDescent="0.2">
      <c r="A215" s="821" t="s">
        <v>575</v>
      </c>
      <c r="B215" s="822" t="s">
        <v>576</v>
      </c>
      <c r="C215" s="825" t="s">
        <v>595</v>
      </c>
      <c r="D215" s="839" t="s">
        <v>596</v>
      </c>
      <c r="E215" s="825" t="s">
        <v>3862</v>
      </c>
      <c r="F215" s="839" t="s">
        <v>3863</v>
      </c>
      <c r="G215" s="825" t="s">
        <v>4280</v>
      </c>
      <c r="H215" s="825" t="s">
        <v>4281</v>
      </c>
      <c r="I215" s="831">
        <v>13.310000419616699</v>
      </c>
      <c r="J215" s="831">
        <v>50</v>
      </c>
      <c r="K215" s="832">
        <v>665.5</v>
      </c>
    </row>
    <row r="216" spans="1:11" ht="14.45" customHeight="1" x14ac:dyDescent="0.2">
      <c r="A216" s="821" t="s">
        <v>575</v>
      </c>
      <c r="B216" s="822" t="s">
        <v>576</v>
      </c>
      <c r="C216" s="825" t="s">
        <v>595</v>
      </c>
      <c r="D216" s="839" t="s">
        <v>596</v>
      </c>
      <c r="E216" s="825" t="s">
        <v>3862</v>
      </c>
      <c r="F216" s="839" t="s">
        <v>3863</v>
      </c>
      <c r="G216" s="825" t="s">
        <v>4282</v>
      </c>
      <c r="H216" s="825" t="s">
        <v>4283</v>
      </c>
      <c r="I216" s="831">
        <v>16.455999755859374</v>
      </c>
      <c r="J216" s="831">
        <v>340</v>
      </c>
      <c r="K216" s="832">
        <v>5594.6999053955078</v>
      </c>
    </row>
    <row r="217" spans="1:11" ht="14.45" customHeight="1" x14ac:dyDescent="0.2">
      <c r="A217" s="821" t="s">
        <v>575</v>
      </c>
      <c r="B217" s="822" t="s">
        <v>576</v>
      </c>
      <c r="C217" s="825" t="s">
        <v>595</v>
      </c>
      <c r="D217" s="839" t="s">
        <v>596</v>
      </c>
      <c r="E217" s="825" t="s">
        <v>3862</v>
      </c>
      <c r="F217" s="839" t="s">
        <v>3863</v>
      </c>
      <c r="G217" s="825" t="s">
        <v>4284</v>
      </c>
      <c r="H217" s="825" t="s">
        <v>4285</v>
      </c>
      <c r="I217" s="831">
        <v>2649.89990234375</v>
      </c>
      <c r="J217" s="831">
        <v>14</v>
      </c>
      <c r="K217" s="832">
        <v>37098.59912109375</v>
      </c>
    </row>
    <row r="218" spans="1:11" ht="14.45" customHeight="1" x14ac:dyDescent="0.2">
      <c r="A218" s="821" t="s">
        <v>575</v>
      </c>
      <c r="B218" s="822" t="s">
        <v>576</v>
      </c>
      <c r="C218" s="825" t="s">
        <v>595</v>
      </c>
      <c r="D218" s="839" t="s">
        <v>596</v>
      </c>
      <c r="E218" s="825" t="s">
        <v>3862</v>
      </c>
      <c r="F218" s="839" t="s">
        <v>3863</v>
      </c>
      <c r="G218" s="825" t="s">
        <v>4286</v>
      </c>
      <c r="H218" s="825" t="s">
        <v>4287</v>
      </c>
      <c r="I218" s="831">
        <v>5060</v>
      </c>
      <c r="J218" s="831">
        <v>1</v>
      </c>
      <c r="K218" s="832">
        <v>5060</v>
      </c>
    </row>
    <row r="219" spans="1:11" ht="14.45" customHeight="1" x14ac:dyDescent="0.2">
      <c r="A219" s="821" t="s">
        <v>575</v>
      </c>
      <c r="B219" s="822" t="s">
        <v>576</v>
      </c>
      <c r="C219" s="825" t="s">
        <v>595</v>
      </c>
      <c r="D219" s="839" t="s">
        <v>596</v>
      </c>
      <c r="E219" s="825" t="s">
        <v>3862</v>
      </c>
      <c r="F219" s="839" t="s">
        <v>3863</v>
      </c>
      <c r="G219" s="825" t="s">
        <v>4288</v>
      </c>
      <c r="H219" s="825" t="s">
        <v>4289</v>
      </c>
      <c r="I219" s="831">
        <v>5060</v>
      </c>
      <c r="J219" s="831">
        <v>2</v>
      </c>
      <c r="K219" s="832">
        <v>10120</v>
      </c>
    </row>
    <row r="220" spans="1:11" ht="14.45" customHeight="1" x14ac:dyDescent="0.2">
      <c r="A220" s="821" t="s">
        <v>575</v>
      </c>
      <c r="B220" s="822" t="s">
        <v>576</v>
      </c>
      <c r="C220" s="825" t="s">
        <v>595</v>
      </c>
      <c r="D220" s="839" t="s">
        <v>596</v>
      </c>
      <c r="E220" s="825" t="s">
        <v>3862</v>
      </c>
      <c r="F220" s="839" t="s">
        <v>3863</v>
      </c>
      <c r="G220" s="825" t="s">
        <v>4290</v>
      </c>
      <c r="H220" s="825" t="s">
        <v>4291</v>
      </c>
      <c r="I220" s="831">
        <v>5060</v>
      </c>
      <c r="J220" s="831">
        <v>1</v>
      </c>
      <c r="K220" s="832">
        <v>5060</v>
      </c>
    </row>
    <row r="221" spans="1:11" ht="14.45" customHeight="1" x14ac:dyDescent="0.2">
      <c r="A221" s="821" t="s">
        <v>575</v>
      </c>
      <c r="B221" s="822" t="s">
        <v>576</v>
      </c>
      <c r="C221" s="825" t="s">
        <v>595</v>
      </c>
      <c r="D221" s="839" t="s">
        <v>596</v>
      </c>
      <c r="E221" s="825" t="s">
        <v>3862</v>
      </c>
      <c r="F221" s="839" t="s">
        <v>3863</v>
      </c>
      <c r="G221" s="825" t="s">
        <v>4292</v>
      </c>
      <c r="H221" s="825" t="s">
        <v>4293</v>
      </c>
      <c r="I221" s="831">
        <v>23.350000381469727</v>
      </c>
      <c r="J221" s="831">
        <v>20</v>
      </c>
      <c r="K221" s="832">
        <v>467</v>
      </c>
    </row>
    <row r="222" spans="1:11" ht="14.45" customHeight="1" x14ac:dyDescent="0.2">
      <c r="A222" s="821" t="s">
        <v>575</v>
      </c>
      <c r="B222" s="822" t="s">
        <v>576</v>
      </c>
      <c r="C222" s="825" t="s">
        <v>595</v>
      </c>
      <c r="D222" s="839" t="s">
        <v>596</v>
      </c>
      <c r="E222" s="825" t="s">
        <v>3862</v>
      </c>
      <c r="F222" s="839" t="s">
        <v>3863</v>
      </c>
      <c r="G222" s="825" t="s">
        <v>4294</v>
      </c>
      <c r="H222" s="825" t="s">
        <v>4295</v>
      </c>
      <c r="I222" s="831">
        <v>6.0500001907348633</v>
      </c>
      <c r="J222" s="831">
        <v>230</v>
      </c>
      <c r="K222" s="832">
        <v>1391.5</v>
      </c>
    </row>
    <row r="223" spans="1:11" ht="14.45" customHeight="1" x14ac:dyDescent="0.2">
      <c r="A223" s="821" t="s">
        <v>575</v>
      </c>
      <c r="B223" s="822" t="s">
        <v>576</v>
      </c>
      <c r="C223" s="825" t="s">
        <v>595</v>
      </c>
      <c r="D223" s="839" t="s">
        <v>596</v>
      </c>
      <c r="E223" s="825" t="s">
        <v>3862</v>
      </c>
      <c r="F223" s="839" t="s">
        <v>3863</v>
      </c>
      <c r="G223" s="825" t="s">
        <v>4296</v>
      </c>
      <c r="H223" s="825" t="s">
        <v>4297</v>
      </c>
      <c r="I223" s="831">
        <v>198.55000305175781</v>
      </c>
      <c r="J223" s="831">
        <v>48</v>
      </c>
      <c r="K223" s="832">
        <v>9530.400146484375</v>
      </c>
    </row>
    <row r="224" spans="1:11" ht="14.45" customHeight="1" x14ac:dyDescent="0.2">
      <c r="A224" s="821" t="s">
        <v>575</v>
      </c>
      <c r="B224" s="822" t="s">
        <v>576</v>
      </c>
      <c r="C224" s="825" t="s">
        <v>595</v>
      </c>
      <c r="D224" s="839" t="s">
        <v>596</v>
      </c>
      <c r="E224" s="825" t="s">
        <v>3862</v>
      </c>
      <c r="F224" s="839" t="s">
        <v>3863</v>
      </c>
      <c r="G224" s="825" t="s">
        <v>3872</v>
      </c>
      <c r="H224" s="825" t="s">
        <v>3873</v>
      </c>
      <c r="I224" s="831">
        <v>0.82333332300186157</v>
      </c>
      <c r="J224" s="831">
        <v>5000</v>
      </c>
      <c r="K224" s="832">
        <v>4115</v>
      </c>
    </row>
    <row r="225" spans="1:11" ht="14.45" customHeight="1" x14ac:dyDescent="0.2">
      <c r="A225" s="821" t="s">
        <v>575</v>
      </c>
      <c r="B225" s="822" t="s">
        <v>576</v>
      </c>
      <c r="C225" s="825" t="s">
        <v>595</v>
      </c>
      <c r="D225" s="839" t="s">
        <v>596</v>
      </c>
      <c r="E225" s="825" t="s">
        <v>3862</v>
      </c>
      <c r="F225" s="839" t="s">
        <v>3863</v>
      </c>
      <c r="G225" s="825" t="s">
        <v>3874</v>
      </c>
      <c r="H225" s="825" t="s">
        <v>3875</v>
      </c>
      <c r="I225" s="831">
        <v>1.1366666555404663</v>
      </c>
      <c r="J225" s="831">
        <v>5440</v>
      </c>
      <c r="K225" s="832">
        <v>6177.5999755859375</v>
      </c>
    </row>
    <row r="226" spans="1:11" ht="14.45" customHeight="1" x14ac:dyDescent="0.2">
      <c r="A226" s="821" t="s">
        <v>575</v>
      </c>
      <c r="B226" s="822" t="s">
        <v>576</v>
      </c>
      <c r="C226" s="825" t="s">
        <v>595</v>
      </c>
      <c r="D226" s="839" t="s">
        <v>596</v>
      </c>
      <c r="E226" s="825" t="s">
        <v>3862</v>
      </c>
      <c r="F226" s="839" t="s">
        <v>3863</v>
      </c>
      <c r="G226" s="825" t="s">
        <v>3876</v>
      </c>
      <c r="H226" s="825" t="s">
        <v>3877</v>
      </c>
      <c r="I226" s="831">
        <v>0.57999998331069946</v>
      </c>
      <c r="J226" s="831">
        <v>9000</v>
      </c>
      <c r="K226" s="832">
        <v>5220</v>
      </c>
    </row>
    <row r="227" spans="1:11" ht="14.45" customHeight="1" x14ac:dyDescent="0.2">
      <c r="A227" s="821" t="s">
        <v>575</v>
      </c>
      <c r="B227" s="822" t="s">
        <v>576</v>
      </c>
      <c r="C227" s="825" t="s">
        <v>595</v>
      </c>
      <c r="D227" s="839" t="s">
        <v>596</v>
      </c>
      <c r="E227" s="825" t="s">
        <v>3862</v>
      </c>
      <c r="F227" s="839" t="s">
        <v>3863</v>
      </c>
      <c r="G227" s="825" t="s">
        <v>4298</v>
      </c>
      <c r="H227" s="825" t="s">
        <v>4299</v>
      </c>
      <c r="I227" s="831">
        <v>1.5166666507720947</v>
      </c>
      <c r="J227" s="831">
        <v>500</v>
      </c>
      <c r="K227" s="832">
        <v>756</v>
      </c>
    </row>
    <row r="228" spans="1:11" ht="14.45" customHeight="1" x14ac:dyDescent="0.2">
      <c r="A228" s="821" t="s">
        <v>575</v>
      </c>
      <c r="B228" s="822" t="s">
        <v>576</v>
      </c>
      <c r="C228" s="825" t="s">
        <v>595</v>
      </c>
      <c r="D228" s="839" t="s">
        <v>596</v>
      </c>
      <c r="E228" s="825" t="s">
        <v>3862</v>
      </c>
      <c r="F228" s="839" t="s">
        <v>3863</v>
      </c>
      <c r="G228" s="825" t="s">
        <v>4300</v>
      </c>
      <c r="H228" s="825" t="s">
        <v>4301</v>
      </c>
      <c r="I228" s="831">
        <v>6.309999942779541</v>
      </c>
      <c r="J228" s="831">
        <v>2500</v>
      </c>
      <c r="K228" s="832">
        <v>15779.300537109375</v>
      </c>
    </row>
    <row r="229" spans="1:11" ht="14.45" customHeight="1" x14ac:dyDescent="0.2">
      <c r="A229" s="821" t="s">
        <v>575</v>
      </c>
      <c r="B229" s="822" t="s">
        <v>576</v>
      </c>
      <c r="C229" s="825" t="s">
        <v>595</v>
      </c>
      <c r="D229" s="839" t="s">
        <v>596</v>
      </c>
      <c r="E229" s="825" t="s">
        <v>3862</v>
      </c>
      <c r="F229" s="839" t="s">
        <v>3863</v>
      </c>
      <c r="G229" s="825" t="s">
        <v>4302</v>
      </c>
      <c r="H229" s="825" t="s">
        <v>4303</v>
      </c>
      <c r="I229" s="831">
        <v>9.1499996185302734</v>
      </c>
      <c r="J229" s="831">
        <v>4400</v>
      </c>
      <c r="K229" s="832">
        <v>40247.7890625</v>
      </c>
    </row>
    <row r="230" spans="1:11" ht="14.45" customHeight="1" x14ac:dyDescent="0.2">
      <c r="A230" s="821" t="s">
        <v>575</v>
      </c>
      <c r="B230" s="822" t="s">
        <v>576</v>
      </c>
      <c r="C230" s="825" t="s">
        <v>595</v>
      </c>
      <c r="D230" s="839" t="s">
        <v>596</v>
      </c>
      <c r="E230" s="825" t="s">
        <v>3862</v>
      </c>
      <c r="F230" s="839" t="s">
        <v>3863</v>
      </c>
      <c r="G230" s="825" t="s">
        <v>4304</v>
      </c>
      <c r="H230" s="825" t="s">
        <v>4305</v>
      </c>
      <c r="I230" s="831">
        <v>7.429999828338623</v>
      </c>
      <c r="J230" s="831">
        <v>13500</v>
      </c>
      <c r="K230" s="832">
        <v>100305</v>
      </c>
    </row>
    <row r="231" spans="1:11" ht="14.45" customHeight="1" x14ac:dyDescent="0.2">
      <c r="A231" s="821" t="s">
        <v>575</v>
      </c>
      <c r="B231" s="822" t="s">
        <v>576</v>
      </c>
      <c r="C231" s="825" t="s">
        <v>595</v>
      </c>
      <c r="D231" s="839" t="s">
        <v>596</v>
      </c>
      <c r="E231" s="825" t="s">
        <v>3862</v>
      </c>
      <c r="F231" s="839" t="s">
        <v>3863</v>
      </c>
      <c r="G231" s="825" t="s">
        <v>4306</v>
      </c>
      <c r="H231" s="825" t="s">
        <v>4307</v>
      </c>
      <c r="I231" s="831">
        <v>8.8299999237060547</v>
      </c>
      <c r="J231" s="831">
        <v>6700</v>
      </c>
      <c r="K231" s="832">
        <v>59161</v>
      </c>
    </row>
    <row r="232" spans="1:11" ht="14.45" customHeight="1" x14ac:dyDescent="0.2">
      <c r="A232" s="821" t="s">
        <v>575</v>
      </c>
      <c r="B232" s="822" t="s">
        <v>576</v>
      </c>
      <c r="C232" s="825" t="s">
        <v>595</v>
      </c>
      <c r="D232" s="839" t="s">
        <v>596</v>
      </c>
      <c r="E232" s="825" t="s">
        <v>3862</v>
      </c>
      <c r="F232" s="839" t="s">
        <v>3863</v>
      </c>
      <c r="G232" s="825" t="s">
        <v>4308</v>
      </c>
      <c r="H232" s="825" t="s">
        <v>4309</v>
      </c>
      <c r="I232" s="831">
        <v>1.5559999465942382</v>
      </c>
      <c r="J232" s="831">
        <v>1400</v>
      </c>
      <c r="K232" s="832">
        <v>2178</v>
      </c>
    </row>
    <row r="233" spans="1:11" ht="14.45" customHeight="1" x14ac:dyDescent="0.2">
      <c r="A233" s="821" t="s">
        <v>575</v>
      </c>
      <c r="B233" s="822" t="s">
        <v>576</v>
      </c>
      <c r="C233" s="825" t="s">
        <v>595</v>
      </c>
      <c r="D233" s="839" t="s">
        <v>596</v>
      </c>
      <c r="E233" s="825" t="s">
        <v>3862</v>
      </c>
      <c r="F233" s="839" t="s">
        <v>3863</v>
      </c>
      <c r="G233" s="825" t="s">
        <v>4310</v>
      </c>
      <c r="H233" s="825" t="s">
        <v>4311</v>
      </c>
      <c r="I233" s="831">
        <v>6.2316666444142657</v>
      </c>
      <c r="J233" s="831">
        <v>925</v>
      </c>
      <c r="K233" s="832">
        <v>5763</v>
      </c>
    </row>
    <row r="234" spans="1:11" ht="14.45" customHeight="1" x14ac:dyDescent="0.2">
      <c r="A234" s="821" t="s">
        <v>575</v>
      </c>
      <c r="B234" s="822" t="s">
        <v>576</v>
      </c>
      <c r="C234" s="825" t="s">
        <v>595</v>
      </c>
      <c r="D234" s="839" t="s">
        <v>596</v>
      </c>
      <c r="E234" s="825" t="s">
        <v>3862</v>
      </c>
      <c r="F234" s="839" t="s">
        <v>3863</v>
      </c>
      <c r="G234" s="825" t="s">
        <v>4312</v>
      </c>
      <c r="H234" s="825" t="s">
        <v>4313</v>
      </c>
      <c r="I234" s="831">
        <v>1403.5999755859375</v>
      </c>
      <c r="J234" s="831">
        <v>35</v>
      </c>
      <c r="K234" s="832">
        <v>49126</v>
      </c>
    </row>
    <row r="235" spans="1:11" ht="14.45" customHeight="1" x14ac:dyDescent="0.2">
      <c r="A235" s="821" t="s">
        <v>575</v>
      </c>
      <c r="B235" s="822" t="s">
        <v>576</v>
      </c>
      <c r="C235" s="825" t="s">
        <v>595</v>
      </c>
      <c r="D235" s="839" t="s">
        <v>596</v>
      </c>
      <c r="E235" s="825" t="s">
        <v>3862</v>
      </c>
      <c r="F235" s="839" t="s">
        <v>3863</v>
      </c>
      <c r="G235" s="825" t="s">
        <v>4314</v>
      </c>
      <c r="H235" s="825" t="s">
        <v>4315</v>
      </c>
      <c r="I235" s="831">
        <v>1645.5999755859375</v>
      </c>
      <c r="J235" s="831">
        <v>10</v>
      </c>
      <c r="K235" s="832">
        <v>16456</v>
      </c>
    </row>
    <row r="236" spans="1:11" ht="14.45" customHeight="1" x14ac:dyDescent="0.2">
      <c r="A236" s="821" t="s">
        <v>575</v>
      </c>
      <c r="B236" s="822" t="s">
        <v>576</v>
      </c>
      <c r="C236" s="825" t="s">
        <v>595</v>
      </c>
      <c r="D236" s="839" t="s">
        <v>596</v>
      </c>
      <c r="E236" s="825" t="s">
        <v>3862</v>
      </c>
      <c r="F236" s="839" t="s">
        <v>3863</v>
      </c>
      <c r="G236" s="825" t="s">
        <v>4316</v>
      </c>
      <c r="H236" s="825" t="s">
        <v>4317</v>
      </c>
      <c r="I236" s="831">
        <v>229.89999389648438</v>
      </c>
      <c r="J236" s="831">
        <v>20</v>
      </c>
      <c r="K236" s="832">
        <v>4598</v>
      </c>
    </row>
    <row r="237" spans="1:11" ht="14.45" customHeight="1" x14ac:dyDescent="0.2">
      <c r="A237" s="821" t="s">
        <v>575</v>
      </c>
      <c r="B237" s="822" t="s">
        <v>576</v>
      </c>
      <c r="C237" s="825" t="s">
        <v>595</v>
      </c>
      <c r="D237" s="839" t="s">
        <v>596</v>
      </c>
      <c r="E237" s="825" t="s">
        <v>3862</v>
      </c>
      <c r="F237" s="839" t="s">
        <v>3863</v>
      </c>
      <c r="G237" s="825" t="s">
        <v>4318</v>
      </c>
      <c r="H237" s="825" t="s">
        <v>4319</v>
      </c>
      <c r="I237" s="831">
        <v>229.89999389648438</v>
      </c>
      <c r="J237" s="831">
        <v>260</v>
      </c>
      <c r="K237" s="832">
        <v>59774</v>
      </c>
    </row>
    <row r="238" spans="1:11" ht="14.45" customHeight="1" x14ac:dyDescent="0.2">
      <c r="A238" s="821" t="s">
        <v>575</v>
      </c>
      <c r="B238" s="822" t="s">
        <v>576</v>
      </c>
      <c r="C238" s="825" t="s">
        <v>595</v>
      </c>
      <c r="D238" s="839" t="s">
        <v>596</v>
      </c>
      <c r="E238" s="825" t="s">
        <v>3862</v>
      </c>
      <c r="F238" s="839" t="s">
        <v>3863</v>
      </c>
      <c r="G238" s="825" t="s">
        <v>4320</v>
      </c>
      <c r="H238" s="825" t="s">
        <v>4321</v>
      </c>
      <c r="I238" s="831">
        <v>79.879997253417969</v>
      </c>
      <c r="J238" s="831">
        <v>1</v>
      </c>
      <c r="K238" s="832">
        <v>79.879997253417969</v>
      </c>
    </row>
    <row r="239" spans="1:11" ht="14.45" customHeight="1" x14ac:dyDescent="0.2">
      <c r="A239" s="821" t="s">
        <v>575</v>
      </c>
      <c r="B239" s="822" t="s">
        <v>576</v>
      </c>
      <c r="C239" s="825" t="s">
        <v>595</v>
      </c>
      <c r="D239" s="839" t="s">
        <v>596</v>
      </c>
      <c r="E239" s="825" t="s">
        <v>3862</v>
      </c>
      <c r="F239" s="839" t="s">
        <v>3863</v>
      </c>
      <c r="G239" s="825" t="s">
        <v>4322</v>
      </c>
      <c r="H239" s="825" t="s">
        <v>4323</v>
      </c>
      <c r="I239" s="831">
        <v>150</v>
      </c>
      <c r="J239" s="831">
        <v>1</v>
      </c>
      <c r="K239" s="832">
        <v>150</v>
      </c>
    </row>
    <row r="240" spans="1:11" ht="14.45" customHeight="1" x14ac:dyDescent="0.2">
      <c r="A240" s="821" t="s">
        <v>575</v>
      </c>
      <c r="B240" s="822" t="s">
        <v>576</v>
      </c>
      <c r="C240" s="825" t="s">
        <v>595</v>
      </c>
      <c r="D240" s="839" t="s">
        <v>596</v>
      </c>
      <c r="E240" s="825" t="s">
        <v>3862</v>
      </c>
      <c r="F240" s="839" t="s">
        <v>3863</v>
      </c>
      <c r="G240" s="825" t="s">
        <v>4324</v>
      </c>
      <c r="H240" s="825" t="s">
        <v>4325</v>
      </c>
      <c r="I240" s="831">
        <v>150</v>
      </c>
      <c r="J240" s="831">
        <v>20</v>
      </c>
      <c r="K240" s="832">
        <v>3000.070068359375</v>
      </c>
    </row>
    <row r="241" spans="1:11" ht="14.45" customHeight="1" x14ac:dyDescent="0.2">
      <c r="A241" s="821" t="s">
        <v>575</v>
      </c>
      <c r="B241" s="822" t="s">
        <v>576</v>
      </c>
      <c r="C241" s="825" t="s">
        <v>595</v>
      </c>
      <c r="D241" s="839" t="s">
        <v>596</v>
      </c>
      <c r="E241" s="825" t="s">
        <v>3862</v>
      </c>
      <c r="F241" s="839" t="s">
        <v>3863</v>
      </c>
      <c r="G241" s="825" t="s">
        <v>4326</v>
      </c>
      <c r="H241" s="825" t="s">
        <v>4327</v>
      </c>
      <c r="I241" s="831">
        <v>82.160003662109375</v>
      </c>
      <c r="J241" s="831">
        <v>8</v>
      </c>
      <c r="K241" s="832">
        <v>657.30999755859375</v>
      </c>
    </row>
    <row r="242" spans="1:11" ht="14.45" customHeight="1" x14ac:dyDescent="0.2">
      <c r="A242" s="821" t="s">
        <v>575</v>
      </c>
      <c r="B242" s="822" t="s">
        <v>576</v>
      </c>
      <c r="C242" s="825" t="s">
        <v>595</v>
      </c>
      <c r="D242" s="839" t="s">
        <v>596</v>
      </c>
      <c r="E242" s="825" t="s">
        <v>3862</v>
      </c>
      <c r="F242" s="839" t="s">
        <v>3863</v>
      </c>
      <c r="G242" s="825" t="s">
        <v>4328</v>
      </c>
      <c r="H242" s="825" t="s">
        <v>4329</v>
      </c>
      <c r="I242" s="831">
        <v>1.2100000381469727</v>
      </c>
      <c r="J242" s="831">
        <v>1425</v>
      </c>
      <c r="K242" s="832">
        <v>1724.25</v>
      </c>
    </row>
    <row r="243" spans="1:11" ht="14.45" customHeight="1" x14ac:dyDescent="0.2">
      <c r="A243" s="821" t="s">
        <v>575</v>
      </c>
      <c r="B243" s="822" t="s">
        <v>576</v>
      </c>
      <c r="C243" s="825" t="s">
        <v>595</v>
      </c>
      <c r="D243" s="839" t="s">
        <v>596</v>
      </c>
      <c r="E243" s="825" t="s">
        <v>3862</v>
      </c>
      <c r="F243" s="839" t="s">
        <v>3863</v>
      </c>
      <c r="G243" s="825" t="s">
        <v>4330</v>
      </c>
      <c r="H243" s="825" t="s">
        <v>4331</v>
      </c>
      <c r="I243" s="831">
        <v>5.8079999923706058</v>
      </c>
      <c r="J243" s="831">
        <v>1500</v>
      </c>
      <c r="K243" s="832">
        <v>8710</v>
      </c>
    </row>
    <row r="244" spans="1:11" ht="14.45" customHeight="1" x14ac:dyDescent="0.2">
      <c r="A244" s="821" t="s">
        <v>575</v>
      </c>
      <c r="B244" s="822" t="s">
        <v>576</v>
      </c>
      <c r="C244" s="825" t="s">
        <v>595</v>
      </c>
      <c r="D244" s="839" t="s">
        <v>596</v>
      </c>
      <c r="E244" s="825" t="s">
        <v>3862</v>
      </c>
      <c r="F244" s="839" t="s">
        <v>3863</v>
      </c>
      <c r="G244" s="825" t="s">
        <v>4332</v>
      </c>
      <c r="H244" s="825" t="s">
        <v>4333</v>
      </c>
      <c r="I244" s="831">
        <v>116.16000366210938</v>
      </c>
      <c r="J244" s="831">
        <v>30</v>
      </c>
      <c r="K244" s="832">
        <v>3484.800048828125</v>
      </c>
    </row>
    <row r="245" spans="1:11" ht="14.45" customHeight="1" x14ac:dyDescent="0.2">
      <c r="A245" s="821" t="s">
        <v>575</v>
      </c>
      <c r="B245" s="822" t="s">
        <v>576</v>
      </c>
      <c r="C245" s="825" t="s">
        <v>595</v>
      </c>
      <c r="D245" s="839" t="s">
        <v>596</v>
      </c>
      <c r="E245" s="825" t="s">
        <v>3862</v>
      </c>
      <c r="F245" s="839" t="s">
        <v>3863</v>
      </c>
      <c r="G245" s="825" t="s">
        <v>4334</v>
      </c>
      <c r="H245" s="825" t="s">
        <v>4335</v>
      </c>
      <c r="I245" s="831">
        <v>0.47285713894026621</v>
      </c>
      <c r="J245" s="831">
        <v>9500</v>
      </c>
      <c r="K245" s="832">
        <v>4515</v>
      </c>
    </row>
    <row r="246" spans="1:11" ht="14.45" customHeight="1" x14ac:dyDescent="0.2">
      <c r="A246" s="821" t="s">
        <v>575</v>
      </c>
      <c r="B246" s="822" t="s">
        <v>576</v>
      </c>
      <c r="C246" s="825" t="s">
        <v>595</v>
      </c>
      <c r="D246" s="839" t="s">
        <v>596</v>
      </c>
      <c r="E246" s="825" t="s">
        <v>3862</v>
      </c>
      <c r="F246" s="839" t="s">
        <v>3863</v>
      </c>
      <c r="G246" s="825" t="s">
        <v>4336</v>
      </c>
      <c r="H246" s="825" t="s">
        <v>4337</v>
      </c>
      <c r="I246" s="831">
        <v>51.560001373291016</v>
      </c>
      <c r="J246" s="831">
        <v>10</v>
      </c>
      <c r="K246" s="832">
        <v>515.58001708984375</v>
      </c>
    </row>
    <row r="247" spans="1:11" ht="14.45" customHeight="1" x14ac:dyDescent="0.2">
      <c r="A247" s="821" t="s">
        <v>575</v>
      </c>
      <c r="B247" s="822" t="s">
        <v>576</v>
      </c>
      <c r="C247" s="825" t="s">
        <v>595</v>
      </c>
      <c r="D247" s="839" t="s">
        <v>596</v>
      </c>
      <c r="E247" s="825" t="s">
        <v>3862</v>
      </c>
      <c r="F247" s="839" t="s">
        <v>3863</v>
      </c>
      <c r="G247" s="825" t="s">
        <v>4338</v>
      </c>
      <c r="H247" s="825" t="s">
        <v>4339</v>
      </c>
      <c r="I247" s="831">
        <v>130.67999267578125</v>
      </c>
      <c r="J247" s="831">
        <v>10</v>
      </c>
      <c r="K247" s="832">
        <v>1306.800048828125</v>
      </c>
    </row>
    <row r="248" spans="1:11" ht="14.45" customHeight="1" x14ac:dyDescent="0.2">
      <c r="A248" s="821" t="s">
        <v>575</v>
      </c>
      <c r="B248" s="822" t="s">
        <v>576</v>
      </c>
      <c r="C248" s="825" t="s">
        <v>595</v>
      </c>
      <c r="D248" s="839" t="s">
        <v>596</v>
      </c>
      <c r="E248" s="825" t="s">
        <v>3862</v>
      </c>
      <c r="F248" s="839" t="s">
        <v>3863</v>
      </c>
      <c r="G248" s="825" t="s">
        <v>4340</v>
      </c>
      <c r="H248" s="825" t="s">
        <v>4341</v>
      </c>
      <c r="I248" s="831">
        <v>530.44000244140625</v>
      </c>
      <c r="J248" s="831">
        <v>5</v>
      </c>
      <c r="K248" s="832">
        <v>2652.2099609375</v>
      </c>
    </row>
    <row r="249" spans="1:11" ht="14.45" customHeight="1" x14ac:dyDescent="0.2">
      <c r="A249" s="821" t="s">
        <v>575</v>
      </c>
      <c r="B249" s="822" t="s">
        <v>576</v>
      </c>
      <c r="C249" s="825" t="s">
        <v>595</v>
      </c>
      <c r="D249" s="839" t="s">
        <v>596</v>
      </c>
      <c r="E249" s="825" t="s">
        <v>3862</v>
      </c>
      <c r="F249" s="839" t="s">
        <v>3863</v>
      </c>
      <c r="G249" s="825" t="s">
        <v>4342</v>
      </c>
      <c r="H249" s="825" t="s">
        <v>4343</v>
      </c>
      <c r="I249" s="831">
        <v>3.7524999976158142</v>
      </c>
      <c r="J249" s="831">
        <v>160</v>
      </c>
      <c r="K249" s="832">
        <v>600.5</v>
      </c>
    </row>
    <row r="250" spans="1:11" ht="14.45" customHeight="1" x14ac:dyDescent="0.2">
      <c r="A250" s="821" t="s">
        <v>575</v>
      </c>
      <c r="B250" s="822" t="s">
        <v>576</v>
      </c>
      <c r="C250" s="825" t="s">
        <v>595</v>
      </c>
      <c r="D250" s="839" t="s">
        <v>596</v>
      </c>
      <c r="E250" s="825" t="s">
        <v>3862</v>
      </c>
      <c r="F250" s="839" t="s">
        <v>3863</v>
      </c>
      <c r="G250" s="825" t="s">
        <v>4344</v>
      </c>
      <c r="H250" s="825" t="s">
        <v>4345</v>
      </c>
      <c r="I250" s="831">
        <v>1.9850000143051147</v>
      </c>
      <c r="J250" s="831">
        <v>500</v>
      </c>
      <c r="K250" s="832">
        <v>992</v>
      </c>
    </row>
    <row r="251" spans="1:11" ht="14.45" customHeight="1" x14ac:dyDescent="0.2">
      <c r="A251" s="821" t="s">
        <v>575</v>
      </c>
      <c r="B251" s="822" t="s">
        <v>576</v>
      </c>
      <c r="C251" s="825" t="s">
        <v>595</v>
      </c>
      <c r="D251" s="839" t="s">
        <v>596</v>
      </c>
      <c r="E251" s="825" t="s">
        <v>3862</v>
      </c>
      <c r="F251" s="839" t="s">
        <v>3863</v>
      </c>
      <c r="G251" s="825" t="s">
        <v>4346</v>
      </c>
      <c r="H251" s="825" t="s">
        <v>4347</v>
      </c>
      <c r="I251" s="831">
        <v>3.0719999313354491</v>
      </c>
      <c r="J251" s="831">
        <v>1200</v>
      </c>
      <c r="K251" s="832">
        <v>3688</v>
      </c>
    </row>
    <row r="252" spans="1:11" ht="14.45" customHeight="1" x14ac:dyDescent="0.2">
      <c r="A252" s="821" t="s">
        <v>575</v>
      </c>
      <c r="B252" s="822" t="s">
        <v>576</v>
      </c>
      <c r="C252" s="825" t="s">
        <v>595</v>
      </c>
      <c r="D252" s="839" t="s">
        <v>596</v>
      </c>
      <c r="E252" s="825" t="s">
        <v>3862</v>
      </c>
      <c r="F252" s="839" t="s">
        <v>3863</v>
      </c>
      <c r="G252" s="825" t="s">
        <v>4348</v>
      </c>
      <c r="H252" s="825" t="s">
        <v>4349</v>
      </c>
      <c r="I252" s="831">
        <v>2.1660000801086428</v>
      </c>
      <c r="J252" s="831">
        <v>1100</v>
      </c>
      <c r="K252" s="832">
        <v>2383.6000137329102</v>
      </c>
    </row>
    <row r="253" spans="1:11" ht="14.45" customHeight="1" x14ac:dyDescent="0.2">
      <c r="A253" s="821" t="s">
        <v>575</v>
      </c>
      <c r="B253" s="822" t="s">
        <v>576</v>
      </c>
      <c r="C253" s="825" t="s">
        <v>595</v>
      </c>
      <c r="D253" s="839" t="s">
        <v>596</v>
      </c>
      <c r="E253" s="825" t="s">
        <v>3862</v>
      </c>
      <c r="F253" s="839" t="s">
        <v>3863</v>
      </c>
      <c r="G253" s="825" t="s">
        <v>4350</v>
      </c>
      <c r="H253" s="825" t="s">
        <v>4351</v>
      </c>
      <c r="I253" s="831">
        <v>21.233332951863606</v>
      </c>
      <c r="J253" s="831">
        <v>250</v>
      </c>
      <c r="K253" s="832">
        <v>5308</v>
      </c>
    </row>
    <row r="254" spans="1:11" ht="14.45" customHeight="1" x14ac:dyDescent="0.2">
      <c r="A254" s="821" t="s">
        <v>575</v>
      </c>
      <c r="B254" s="822" t="s">
        <v>576</v>
      </c>
      <c r="C254" s="825" t="s">
        <v>595</v>
      </c>
      <c r="D254" s="839" t="s">
        <v>596</v>
      </c>
      <c r="E254" s="825" t="s">
        <v>3862</v>
      </c>
      <c r="F254" s="839" t="s">
        <v>3863</v>
      </c>
      <c r="G254" s="825" t="s">
        <v>4352</v>
      </c>
      <c r="H254" s="825" t="s">
        <v>4353</v>
      </c>
      <c r="I254" s="831">
        <v>5.369999885559082</v>
      </c>
      <c r="J254" s="831">
        <v>100</v>
      </c>
      <c r="K254" s="832">
        <v>537</v>
      </c>
    </row>
    <row r="255" spans="1:11" ht="14.45" customHeight="1" x14ac:dyDescent="0.2">
      <c r="A255" s="821" t="s">
        <v>575</v>
      </c>
      <c r="B255" s="822" t="s">
        <v>576</v>
      </c>
      <c r="C255" s="825" t="s">
        <v>595</v>
      </c>
      <c r="D255" s="839" t="s">
        <v>596</v>
      </c>
      <c r="E255" s="825" t="s">
        <v>3862</v>
      </c>
      <c r="F255" s="839" t="s">
        <v>3863</v>
      </c>
      <c r="G255" s="825" t="s">
        <v>4354</v>
      </c>
      <c r="H255" s="825" t="s">
        <v>4355</v>
      </c>
      <c r="I255" s="831">
        <v>2.5199999809265137</v>
      </c>
      <c r="J255" s="831">
        <v>450</v>
      </c>
      <c r="K255" s="832">
        <v>1134</v>
      </c>
    </row>
    <row r="256" spans="1:11" ht="14.45" customHeight="1" x14ac:dyDescent="0.2">
      <c r="A256" s="821" t="s">
        <v>575</v>
      </c>
      <c r="B256" s="822" t="s">
        <v>576</v>
      </c>
      <c r="C256" s="825" t="s">
        <v>595</v>
      </c>
      <c r="D256" s="839" t="s">
        <v>596</v>
      </c>
      <c r="E256" s="825" t="s">
        <v>3862</v>
      </c>
      <c r="F256" s="839" t="s">
        <v>3863</v>
      </c>
      <c r="G256" s="825" t="s">
        <v>4356</v>
      </c>
      <c r="H256" s="825" t="s">
        <v>4357</v>
      </c>
      <c r="I256" s="831">
        <v>21.234999656677246</v>
      </c>
      <c r="J256" s="831">
        <v>100</v>
      </c>
      <c r="K256" s="832">
        <v>2123.5</v>
      </c>
    </row>
    <row r="257" spans="1:11" ht="14.45" customHeight="1" x14ac:dyDescent="0.2">
      <c r="A257" s="821" t="s">
        <v>575</v>
      </c>
      <c r="B257" s="822" t="s">
        <v>576</v>
      </c>
      <c r="C257" s="825" t="s">
        <v>595</v>
      </c>
      <c r="D257" s="839" t="s">
        <v>596</v>
      </c>
      <c r="E257" s="825" t="s">
        <v>3862</v>
      </c>
      <c r="F257" s="839" t="s">
        <v>3863</v>
      </c>
      <c r="G257" s="825" t="s">
        <v>4358</v>
      </c>
      <c r="H257" s="825" t="s">
        <v>4359</v>
      </c>
      <c r="I257" s="831">
        <v>21.239999771118164</v>
      </c>
      <c r="J257" s="831">
        <v>50</v>
      </c>
      <c r="K257" s="832">
        <v>1062</v>
      </c>
    </row>
    <row r="258" spans="1:11" ht="14.45" customHeight="1" x14ac:dyDescent="0.2">
      <c r="A258" s="821" t="s">
        <v>575</v>
      </c>
      <c r="B258" s="822" t="s">
        <v>576</v>
      </c>
      <c r="C258" s="825" t="s">
        <v>595</v>
      </c>
      <c r="D258" s="839" t="s">
        <v>596</v>
      </c>
      <c r="E258" s="825" t="s">
        <v>3862</v>
      </c>
      <c r="F258" s="839" t="s">
        <v>3863</v>
      </c>
      <c r="G258" s="825" t="s">
        <v>4360</v>
      </c>
      <c r="H258" s="825" t="s">
        <v>4361</v>
      </c>
      <c r="I258" s="831">
        <v>3.1400001049041748</v>
      </c>
      <c r="J258" s="831">
        <v>50</v>
      </c>
      <c r="K258" s="832">
        <v>157</v>
      </c>
    </row>
    <row r="259" spans="1:11" ht="14.45" customHeight="1" x14ac:dyDescent="0.2">
      <c r="A259" s="821" t="s">
        <v>575</v>
      </c>
      <c r="B259" s="822" t="s">
        <v>576</v>
      </c>
      <c r="C259" s="825" t="s">
        <v>595</v>
      </c>
      <c r="D259" s="839" t="s">
        <v>596</v>
      </c>
      <c r="E259" s="825" t="s">
        <v>3862</v>
      </c>
      <c r="F259" s="839" t="s">
        <v>3863</v>
      </c>
      <c r="G259" s="825" t="s">
        <v>4362</v>
      </c>
      <c r="H259" s="825" t="s">
        <v>4363</v>
      </c>
      <c r="I259" s="831">
        <v>2.5299999713897705</v>
      </c>
      <c r="J259" s="831">
        <v>50</v>
      </c>
      <c r="K259" s="832">
        <v>126.5</v>
      </c>
    </row>
    <row r="260" spans="1:11" ht="14.45" customHeight="1" x14ac:dyDescent="0.2">
      <c r="A260" s="821" t="s">
        <v>575</v>
      </c>
      <c r="B260" s="822" t="s">
        <v>576</v>
      </c>
      <c r="C260" s="825" t="s">
        <v>595</v>
      </c>
      <c r="D260" s="839" t="s">
        <v>596</v>
      </c>
      <c r="E260" s="825" t="s">
        <v>4364</v>
      </c>
      <c r="F260" s="839" t="s">
        <v>4365</v>
      </c>
      <c r="G260" s="825" t="s">
        <v>4366</v>
      </c>
      <c r="H260" s="825" t="s">
        <v>4367</v>
      </c>
      <c r="I260" s="831">
        <v>36.909999847412109</v>
      </c>
      <c r="J260" s="831">
        <v>120</v>
      </c>
      <c r="K260" s="832">
        <v>4428.599853515625</v>
      </c>
    </row>
    <row r="261" spans="1:11" ht="14.45" customHeight="1" x14ac:dyDescent="0.2">
      <c r="A261" s="821" t="s">
        <v>575</v>
      </c>
      <c r="B261" s="822" t="s">
        <v>576</v>
      </c>
      <c r="C261" s="825" t="s">
        <v>595</v>
      </c>
      <c r="D261" s="839" t="s">
        <v>596</v>
      </c>
      <c r="E261" s="825" t="s">
        <v>4368</v>
      </c>
      <c r="F261" s="839" t="s">
        <v>4369</v>
      </c>
      <c r="G261" s="825" t="s">
        <v>4370</v>
      </c>
      <c r="H261" s="825" t="s">
        <v>4371</v>
      </c>
      <c r="I261" s="831">
        <v>4598</v>
      </c>
      <c r="J261" s="831">
        <v>8</v>
      </c>
      <c r="K261" s="832">
        <v>36784</v>
      </c>
    </row>
    <row r="262" spans="1:11" ht="14.45" customHeight="1" x14ac:dyDescent="0.2">
      <c r="A262" s="821" t="s">
        <v>575</v>
      </c>
      <c r="B262" s="822" t="s">
        <v>576</v>
      </c>
      <c r="C262" s="825" t="s">
        <v>595</v>
      </c>
      <c r="D262" s="839" t="s">
        <v>596</v>
      </c>
      <c r="E262" s="825" t="s">
        <v>4368</v>
      </c>
      <c r="F262" s="839" t="s">
        <v>4369</v>
      </c>
      <c r="G262" s="825" t="s">
        <v>4372</v>
      </c>
      <c r="H262" s="825" t="s">
        <v>4373</v>
      </c>
      <c r="I262" s="831">
        <v>10.159999847412109</v>
      </c>
      <c r="J262" s="831">
        <v>3400</v>
      </c>
      <c r="K262" s="832">
        <v>34544</v>
      </c>
    </row>
    <row r="263" spans="1:11" ht="14.45" customHeight="1" x14ac:dyDescent="0.2">
      <c r="A263" s="821" t="s">
        <v>575</v>
      </c>
      <c r="B263" s="822" t="s">
        <v>576</v>
      </c>
      <c r="C263" s="825" t="s">
        <v>595</v>
      </c>
      <c r="D263" s="839" t="s">
        <v>596</v>
      </c>
      <c r="E263" s="825" t="s">
        <v>4368</v>
      </c>
      <c r="F263" s="839" t="s">
        <v>4369</v>
      </c>
      <c r="G263" s="825" t="s">
        <v>4374</v>
      </c>
      <c r="H263" s="825" t="s">
        <v>4375</v>
      </c>
      <c r="I263" s="831">
        <v>162.62399902343751</v>
      </c>
      <c r="J263" s="831">
        <v>330</v>
      </c>
      <c r="K263" s="832">
        <v>53666.02099609375</v>
      </c>
    </row>
    <row r="264" spans="1:11" ht="14.45" customHeight="1" x14ac:dyDescent="0.2">
      <c r="A264" s="821" t="s">
        <v>575</v>
      </c>
      <c r="B264" s="822" t="s">
        <v>576</v>
      </c>
      <c r="C264" s="825" t="s">
        <v>595</v>
      </c>
      <c r="D264" s="839" t="s">
        <v>596</v>
      </c>
      <c r="E264" s="825" t="s">
        <v>4368</v>
      </c>
      <c r="F264" s="839" t="s">
        <v>4369</v>
      </c>
      <c r="G264" s="825" t="s">
        <v>4376</v>
      </c>
      <c r="H264" s="825" t="s">
        <v>4377</v>
      </c>
      <c r="I264" s="831">
        <v>65.449996948242188</v>
      </c>
      <c r="J264" s="831">
        <v>70</v>
      </c>
      <c r="K264" s="832">
        <v>4581.429931640625</v>
      </c>
    </row>
    <row r="265" spans="1:11" ht="14.45" customHeight="1" x14ac:dyDescent="0.2">
      <c r="A265" s="821" t="s">
        <v>575</v>
      </c>
      <c r="B265" s="822" t="s">
        <v>576</v>
      </c>
      <c r="C265" s="825" t="s">
        <v>595</v>
      </c>
      <c r="D265" s="839" t="s">
        <v>596</v>
      </c>
      <c r="E265" s="825" t="s">
        <v>4378</v>
      </c>
      <c r="F265" s="839" t="s">
        <v>4379</v>
      </c>
      <c r="G265" s="825" t="s">
        <v>4380</v>
      </c>
      <c r="H265" s="825" t="s">
        <v>4381</v>
      </c>
      <c r="I265" s="831">
        <v>24.727999496459962</v>
      </c>
      <c r="J265" s="831">
        <v>360</v>
      </c>
      <c r="K265" s="832">
        <v>8901</v>
      </c>
    </row>
    <row r="266" spans="1:11" ht="14.45" customHeight="1" x14ac:dyDescent="0.2">
      <c r="A266" s="821" t="s">
        <v>575</v>
      </c>
      <c r="B266" s="822" t="s">
        <v>576</v>
      </c>
      <c r="C266" s="825" t="s">
        <v>595</v>
      </c>
      <c r="D266" s="839" t="s">
        <v>596</v>
      </c>
      <c r="E266" s="825" t="s">
        <v>4378</v>
      </c>
      <c r="F266" s="839" t="s">
        <v>4379</v>
      </c>
      <c r="G266" s="825" t="s">
        <v>4382</v>
      </c>
      <c r="H266" s="825" t="s">
        <v>4383</v>
      </c>
      <c r="I266" s="831">
        <v>39.680000305175781</v>
      </c>
      <c r="J266" s="831">
        <v>24</v>
      </c>
      <c r="K266" s="832">
        <v>952.20001220703125</v>
      </c>
    </row>
    <row r="267" spans="1:11" ht="14.45" customHeight="1" x14ac:dyDescent="0.2">
      <c r="A267" s="821" t="s">
        <v>575</v>
      </c>
      <c r="B267" s="822" t="s">
        <v>576</v>
      </c>
      <c r="C267" s="825" t="s">
        <v>595</v>
      </c>
      <c r="D267" s="839" t="s">
        <v>596</v>
      </c>
      <c r="E267" s="825" t="s">
        <v>4378</v>
      </c>
      <c r="F267" s="839" t="s">
        <v>4379</v>
      </c>
      <c r="G267" s="825" t="s">
        <v>4384</v>
      </c>
      <c r="H267" s="825" t="s">
        <v>4385</v>
      </c>
      <c r="I267" s="831">
        <v>45.029998779296875</v>
      </c>
      <c r="J267" s="831">
        <v>36</v>
      </c>
      <c r="K267" s="832">
        <v>1620.9300537109375</v>
      </c>
    </row>
    <row r="268" spans="1:11" ht="14.45" customHeight="1" x14ac:dyDescent="0.2">
      <c r="A268" s="821" t="s">
        <v>575</v>
      </c>
      <c r="B268" s="822" t="s">
        <v>576</v>
      </c>
      <c r="C268" s="825" t="s">
        <v>595</v>
      </c>
      <c r="D268" s="839" t="s">
        <v>596</v>
      </c>
      <c r="E268" s="825" t="s">
        <v>3878</v>
      </c>
      <c r="F268" s="839" t="s">
        <v>3879</v>
      </c>
      <c r="G268" s="825" t="s">
        <v>3880</v>
      </c>
      <c r="H268" s="825" t="s">
        <v>3881</v>
      </c>
      <c r="I268" s="831">
        <v>0.30000001192092896</v>
      </c>
      <c r="J268" s="831">
        <v>1700</v>
      </c>
      <c r="K268" s="832">
        <v>510</v>
      </c>
    </row>
    <row r="269" spans="1:11" ht="14.45" customHeight="1" x14ac:dyDescent="0.2">
      <c r="A269" s="821" t="s">
        <v>575</v>
      </c>
      <c r="B269" s="822" t="s">
        <v>576</v>
      </c>
      <c r="C269" s="825" t="s">
        <v>595</v>
      </c>
      <c r="D269" s="839" t="s">
        <v>596</v>
      </c>
      <c r="E269" s="825" t="s">
        <v>3878</v>
      </c>
      <c r="F269" s="839" t="s">
        <v>3879</v>
      </c>
      <c r="G269" s="825" t="s">
        <v>3884</v>
      </c>
      <c r="H269" s="825" t="s">
        <v>3885</v>
      </c>
      <c r="I269" s="831">
        <v>0.30000001192092896</v>
      </c>
      <c r="J269" s="831">
        <v>1700</v>
      </c>
      <c r="K269" s="832">
        <v>510</v>
      </c>
    </row>
    <row r="270" spans="1:11" ht="14.45" customHeight="1" x14ac:dyDescent="0.2">
      <c r="A270" s="821" t="s">
        <v>575</v>
      </c>
      <c r="B270" s="822" t="s">
        <v>576</v>
      </c>
      <c r="C270" s="825" t="s">
        <v>595</v>
      </c>
      <c r="D270" s="839" t="s">
        <v>596</v>
      </c>
      <c r="E270" s="825" t="s">
        <v>3878</v>
      </c>
      <c r="F270" s="839" t="s">
        <v>3879</v>
      </c>
      <c r="G270" s="825" t="s">
        <v>4386</v>
      </c>
      <c r="H270" s="825" t="s">
        <v>4387</v>
      </c>
      <c r="I270" s="831">
        <v>0.67500001192092896</v>
      </c>
      <c r="J270" s="831">
        <v>200</v>
      </c>
      <c r="K270" s="832">
        <v>135</v>
      </c>
    </row>
    <row r="271" spans="1:11" ht="14.45" customHeight="1" x14ac:dyDescent="0.2">
      <c r="A271" s="821" t="s">
        <v>575</v>
      </c>
      <c r="B271" s="822" t="s">
        <v>576</v>
      </c>
      <c r="C271" s="825" t="s">
        <v>595</v>
      </c>
      <c r="D271" s="839" t="s">
        <v>596</v>
      </c>
      <c r="E271" s="825" t="s">
        <v>3878</v>
      </c>
      <c r="F271" s="839" t="s">
        <v>3879</v>
      </c>
      <c r="G271" s="825" t="s">
        <v>3886</v>
      </c>
      <c r="H271" s="825" t="s">
        <v>3887</v>
      </c>
      <c r="I271" s="831">
        <v>0.54500001668930054</v>
      </c>
      <c r="J271" s="831">
        <v>16000</v>
      </c>
      <c r="K271" s="832">
        <v>8720</v>
      </c>
    </row>
    <row r="272" spans="1:11" ht="14.45" customHeight="1" x14ac:dyDescent="0.2">
      <c r="A272" s="821" t="s">
        <v>575</v>
      </c>
      <c r="B272" s="822" t="s">
        <v>576</v>
      </c>
      <c r="C272" s="825" t="s">
        <v>595</v>
      </c>
      <c r="D272" s="839" t="s">
        <v>596</v>
      </c>
      <c r="E272" s="825" t="s">
        <v>3878</v>
      </c>
      <c r="F272" s="839" t="s">
        <v>3879</v>
      </c>
      <c r="G272" s="825" t="s">
        <v>4388</v>
      </c>
      <c r="H272" s="825" t="s">
        <v>4389</v>
      </c>
      <c r="I272" s="831">
        <v>48.819999694824219</v>
      </c>
      <c r="J272" s="831">
        <v>25</v>
      </c>
      <c r="K272" s="832">
        <v>1220.5</v>
      </c>
    </row>
    <row r="273" spans="1:11" ht="14.45" customHeight="1" x14ac:dyDescent="0.2">
      <c r="A273" s="821" t="s">
        <v>575</v>
      </c>
      <c r="B273" s="822" t="s">
        <v>576</v>
      </c>
      <c r="C273" s="825" t="s">
        <v>595</v>
      </c>
      <c r="D273" s="839" t="s">
        <v>596</v>
      </c>
      <c r="E273" s="825" t="s">
        <v>3878</v>
      </c>
      <c r="F273" s="839" t="s">
        <v>3879</v>
      </c>
      <c r="G273" s="825" t="s">
        <v>4390</v>
      </c>
      <c r="H273" s="825" t="s">
        <v>4391</v>
      </c>
      <c r="I273" s="831">
        <v>1.7999999523162842</v>
      </c>
      <c r="J273" s="831">
        <v>1600</v>
      </c>
      <c r="K273" s="832">
        <v>2880</v>
      </c>
    </row>
    <row r="274" spans="1:11" ht="14.45" customHeight="1" x14ac:dyDescent="0.2">
      <c r="A274" s="821" t="s">
        <v>575</v>
      </c>
      <c r="B274" s="822" t="s">
        <v>576</v>
      </c>
      <c r="C274" s="825" t="s">
        <v>595</v>
      </c>
      <c r="D274" s="839" t="s">
        <v>596</v>
      </c>
      <c r="E274" s="825" t="s">
        <v>3878</v>
      </c>
      <c r="F274" s="839" t="s">
        <v>3879</v>
      </c>
      <c r="G274" s="825" t="s">
        <v>4392</v>
      </c>
      <c r="H274" s="825" t="s">
        <v>4393</v>
      </c>
      <c r="I274" s="831">
        <v>1.8024999499320984</v>
      </c>
      <c r="J274" s="831">
        <v>1100</v>
      </c>
      <c r="K274" s="832">
        <v>1983</v>
      </c>
    </row>
    <row r="275" spans="1:11" ht="14.45" customHeight="1" x14ac:dyDescent="0.2">
      <c r="A275" s="821" t="s">
        <v>575</v>
      </c>
      <c r="B275" s="822" t="s">
        <v>576</v>
      </c>
      <c r="C275" s="825" t="s">
        <v>595</v>
      </c>
      <c r="D275" s="839" t="s">
        <v>596</v>
      </c>
      <c r="E275" s="825" t="s">
        <v>3900</v>
      </c>
      <c r="F275" s="839" t="s">
        <v>3901</v>
      </c>
      <c r="G275" s="825" t="s">
        <v>4394</v>
      </c>
      <c r="H275" s="825" t="s">
        <v>4395</v>
      </c>
      <c r="I275" s="831">
        <v>15.729999542236328</v>
      </c>
      <c r="J275" s="831">
        <v>250</v>
      </c>
      <c r="K275" s="832">
        <v>3932.5</v>
      </c>
    </row>
    <row r="276" spans="1:11" ht="14.45" customHeight="1" x14ac:dyDescent="0.2">
      <c r="A276" s="821" t="s">
        <v>575</v>
      </c>
      <c r="B276" s="822" t="s">
        <v>576</v>
      </c>
      <c r="C276" s="825" t="s">
        <v>595</v>
      </c>
      <c r="D276" s="839" t="s">
        <v>596</v>
      </c>
      <c r="E276" s="825" t="s">
        <v>3900</v>
      </c>
      <c r="F276" s="839" t="s">
        <v>3901</v>
      </c>
      <c r="G276" s="825" t="s">
        <v>4396</v>
      </c>
      <c r="H276" s="825" t="s">
        <v>4397</v>
      </c>
      <c r="I276" s="831">
        <v>15.729999542236328</v>
      </c>
      <c r="J276" s="831">
        <v>550</v>
      </c>
      <c r="K276" s="832">
        <v>8651.5</v>
      </c>
    </row>
    <row r="277" spans="1:11" ht="14.45" customHeight="1" x14ac:dyDescent="0.2">
      <c r="A277" s="821" t="s">
        <v>575</v>
      </c>
      <c r="B277" s="822" t="s">
        <v>576</v>
      </c>
      <c r="C277" s="825" t="s">
        <v>595</v>
      </c>
      <c r="D277" s="839" t="s">
        <v>596</v>
      </c>
      <c r="E277" s="825" t="s">
        <v>3900</v>
      </c>
      <c r="F277" s="839" t="s">
        <v>3901</v>
      </c>
      <c r="G277" s="825" t="s">
        <v>4398</v>
      </c>
      <c r="H277" s="825" t="s">
        <v>4399</v>
      </c>
      <c r="I277" s="831">
        <v>15.729999542236328</v>
      </c>
      <c r="J277" s="831">
        <v>300</v>
      </c>
      <c r="K277" s="832">
        <v>4719</v>
      </c>
    </row>
    <row r="278" spans="1:11" ht="14.45" customHeight="1" x14ac:dyDescent="0.2">
      <c r="A278" s="821" t="s">
        <v>575</v>
      </c>
      <c r="B278" s="822" t="s">
        <v>576</v>
      </c>
      <c r="C278" s="825" t="s">
        <v>595</v>
      </c>
      <c r="D278" s="839" t="s">
        <v>596</v>
      </c>
      <c r="E278" s="825" t="s">
        <v>3900</v>
      </c>
      <c r="F278" s="839" t="s">
        <v>3901</v>
      </c>
      <c r="G278" s="825" t="s">
        <v>4400</v>
      </c>
      <c r="H278" s="825" t="s">
        <v>4401</v>
      </c>
      <c r="I278" s="831">
        <v>15.729999542236328</v>
      </c>
      <c r="J278" s="831">
        <v>500</v>
      </c>
      <c r="K278" s="832">
        <v>7865</v>
      </c>
    </row>
    <row r="279" spans="1:11" ht="14.45" customHeight="1" x14ac:dyDescent="0.2">
      <c r="A279" s="821" t="s">
        <v>575</v>
      </c>
      <c r="B279" s="822" t="s">
        <v>576</v>
      </c>
      <c r="C279" s="825" t="s">
        <v>595</v>
      </c>
      <c r="D279" s="839" t="s">
        <v>596</v>
      </c>
      <c r="E279" s="825" t="s">
        <v>3900</v>
      </c>
      <c r="F279" s="839" t="s">
        <v>3901</v>
      </c>
      <c r="G279" s="825" t="s">
        <v>3906</v>
      </c>
      <c r="H279" s="825" t="s">
        <v>3907</v>
      </c>
      <c r="I279" s="831">
        <v>0.68833333253860474</v>
      </c>
      <c r="J279" s="831">
        <v>56000</v>
      </c>
      <c r="K279" s="832">
        <v>38680</v>
      </c>
    </row>
    <row r="280" spans="1:11" ht="14.45" customHeight="1" x14ac:dyDescent="0.2">
      <c r="A280" s="821" t="s">
        <v>575</v>
      </c>
      <c r="B280" s="822" t="s">
        <v>576</v>
      </c>
      <c r="C280" s="825" t="s">
        <v>595</v>
      </c>
      <c r="D280" s="839" t="s">
        <v>596</v>
      </c>
      <c r="E280" s="825" t="s">
        <v>3900</v>
      </c>
      <c r="F280" s="839" t="s">
        <v>3901</v>
      </c>
      <c r="G280" s="825" t="s">
        <v>3908</v>
      </c>
      <c r="H280" s="825" t="s">
        <v>3909</v>
      </c>
      <c r="I280" s="831">
        <v>0.68571428741727558</v>
      </c>
      <c r="J280" s="831">
        <v>77000</v>
      </c>
      <c r="K280" s="832">
        <v>52540</v>
      </c>
    </row>
    <row r="281" spans="1:11" ht="14.45" customHeight="1" x14ac:dyDescent="0.2">
      <c r="A281" s="821" t="s">
        <v>575</v>
      </c>
      <c r="B281" s="822" t="s">
        <v>576</v>
      </c>
      <c r="C281" s="825" t="s">
        <v>595</v>
      </c>
      <c r="D281" s="839" t="s">
        <v>596</v>
      </c>
      <c r="E281" s="825" t="s">
        <v>3900</v>
      </c>
      <c r="F281" s="839" t="s">
        <v>3901</v>
      </c>
      <c r="G281" s="825" t="s">
        <v>4402</v>
      </c>
      <c r="H281" s="825" t="s">
        <v>4403</v>
      </c>
      <c r="I281" s="831">
        <v>0.68799998760223391</v>
      </c>
      <c r="J281" s="831">
        <v>27000</v>
      </c>
      <c r="K281" s="832">
        <v>18020</v>
      </c>
    </row>
    <row r="282" spans="1:11" ht="14.45" customHeight="1" x14ac:dyDescent="0.2">
      <c r="A282" s="821" t="s">
        <v>575</v>
      </c>
      <c r="B282" s="822" t="s">
        <v>576</v>
      </c>
      <c r="C282" s="825" t="s">
        <v>595</v>
      </c>
      <c r="D282" s="839" t="s">
        <v>596</v>
      </c>
      <c r="E282" s="825" t="s">
        <v>3900</v>
      </c>
      <c r="F282" s="839" t="s">
        <v>3901</v>
      </c>
      <c r="G282" s="825" t="s">
        <v>4404</v>
      </c>
      <c r="H282" s="825" t="s">
        <v>4405</v>
      </c>
      <c r="I282" s="831">
        <v>0.81499999761581421</v>
      </c>
      <c r="J282" s="831">
        <v>1360</v>
      </c>
      <c r="K282" s="832">
        <v>1110.1000061035156</v>
      </c>
    </row>
    <row r="283" spans="1:11" ht="14.45" customHeight="1" x14ac:dyDescent="0.2">
      <c r="A283" s="821" t="s">
        <v>575</v>
      </c>
      <c r="B283" s="822" t="s">
        <v>576</v>
      </c>
      <c r="C283" s="825" t="s">
        <v>595</v>
      </c>
      <c r="D283" s="839" t="s">
        <v>596</v>
      </c>
      <c r="E283" s="825" t="s">
        <v>4406</v>
      </c>
      <c r="F283" s="839" t="s">
        <v>4407</v>
      </c>
      <c r="G283" s="825" t="s">
        <v>4408</v>
      </c>
      <c r="H283" s="825" t="s">
        <v>4409</v>
      </c>
      <c r="I283" s="831">
        <v>346.5</v>
      </c>
      <c r="J283" s="831">
        <v>20</v>
      </c>
      <c r="K283" s="832">
        <v>6929.919921875</v>
      </c>
    </row>
    <row r="284" spans="1:11" ht="14.45" customHeight="1" x14ac:dyDescent="0.2">
      <c r="A284" s="821" t="s">
        <v>575</v>
      </c>
      <c r="B284" s="822" t="s">
        <v>576</v>
      </c>
      <c r="C284" s="825" t="s">
        <v>595</v>
      </c>
      <c r="D284" s="839" t="s">
        <v>596</v>
      </c>
      <c r="E284" s="825" t="s">
        <v>4406</v>
      </c>
      <c r="F284" s="839" t="s">
        <v>4407</v>
      </c>
      <c r="G284" s="825" t="s">
        <v>4410</v>
      </c>
      <c r="H284" s="825" t="s">
        <v>4411</v>
      </c>
      <c r="I284" s="831">
        <v>319.91000366210938</v>
      </c>
      <c r="J284" s="831">
        <v>120</v>
      </c>
      <c r="K284" s="832">
        <v>38389.4013671875</v>
      </c>
    </row>
    <row r="285" spans="1:11" ht="14.45" customHeight="1" x14ac:dyDescent="0.2">
      <c r="A285" s="821" t="s">
        <v>575</v>
      </c>
      <c r="B285" s="822" t="s">
        <v>576</v>
      </c>
      <c r="C285" s="825" t="s">
        <v>595</v>
      </c>
      <c r="D285" s="839" t="s">
        <v>596</v>
      </c>
      <c r="E285" s="825" t="s">
        <v>4406</v>
      </c>
      <c r="F285" s="839" t="s">
        <v>4407</v>
      </c>
      <c r="G285" s="825" t="s">
        <v>4412</v>
      </c>
      <c r="H285" s="825" t="s">
        <v>4413</v>
      </c>
      <c r="I285" s="831">
        <v>346.5</v>
      </c>
      <c r="J285" s="831">
        <v>30</v>
      </c>
      <c r="K285" s="832">
        <v>10394.8798828125</v>
      </c>
    </row>
    <row r="286" spans="1:11" ht="14.45" customHeight="1" x14ac:dyDescent="0.2">
      <c r="A286" s="821" t="s">
        <v>575</v>
      </c>
      <c r="B286" s="822" t="s">
        <v>576</v>
      </c>
      <c r="C286" s="825" t="s">
        <v>595</v>
      </c>
      <c r="D286" s="839" t="s">
        <v>596</v>
      </c>
      <c r="E286" s="825" t="s">
        <v>4406</v>
      </c>
      <c r="F286" s="839" t="s">
        <v>4407</v>
      </c>
      <c r="G286" s="825" t="s">
        <v>4414</v>
      </c>
      <c r="H286" s="825" t="s">
        <v>4415</v>
      </c>
      <c r="I286" s="831">
        <v>6647.740234375</v>
      </c>
      <c r="J286" s="831">
        <v>3</v>
      </c>
      <c r="K286" s="832">
        <v>19943.220703125</v>
      </c>
    </row>
    <row r="287" spans="1:11" ht="14.45" customHeight="1" x14ac:dyDescent="0.2">
      <c r="A287" s="821" t="s">
        <v>575</v>
      </c>
      <c r="B287" s="822" t="s">
        <v>576</v>
      </c>
      <c r="C287" s="825" t="s">
        <v>595</v>
      </c>
      <c r="D287" s="839" t="s">
        <v>596</v>
      </c>
      <c r="E287" s="825" t="s">
        <v>4406</v>
      </c>
      <c r="F287" s="839" t="s">
        <v>4407</v>
      </c>
      <c r="G287" s="825" t="s">
        <v>4416</v>
      </c>
      <c r="H287" s="825" t="s">
        <v>4417</v>
      </c>
      <c r="I287" s="831">
        <v>568.78997802734375</v>
      </c>
      <c r="J287" s="831">
        <v>50</v>
      </c>
      <c r="K287" s="832">
        <v>28439.25048828125</v>
      </c>
    </row>
    <row r="288" spans="1:11" ht="14.45" customHeight="1" x14ac:dyDescent="0.2">
      <c r="A288" s="821" t="s">
        <v>575</v>
      </c>
      <c r="B288" s="822" t="s">
        <v>576</v>
      </c>
      <c r="C288" s="825" t="s">
        <v>595</v>
      </c>
      <c r="D288" s="839" t="s">
        <v>596</v>
      </c>
      <c r="E288" s="825" t="s">
        <v>4406</v>
      </c>
      <c r="F288" s="839" t="s">
        <v>4407</v>
      </c>
      <c r="G288" s="825" t="s">
        <v>4418</v>
      </c>
      <c r="H288" s="825" t="s">
        <v>4419</v>
      </c>
      <c r="I288" s="831">
        <v>928.20001220703125</v>
      </c>
      <c r="J288" s="831">
        <v>60</v>
      </c>
      <c r="K288" s="832">
        <v>55692.181640625</v>
      </c>
    </row>
    <row r="289" spans="1:11" ht="14.45" customHeight="1" x14ac:dyDescent="0.2">
      <c r="A289" s="821" t="s">
        <v>575</v>
      </c>
      <c r="B289" s="822" t="s">
        <v>576</v>
      </c>
      <c r="C289" s="825" t="s">
        <v>595</v>
      </c>
      <c r="D289" s="839" t="s">
        <v>596</v>
      </c>
      <c r="E289" s="825" t="s">
        <v>4406</v>
      </c>
      <c r="F289" s="839" t="s">
        <v>4407</v>
      </c>
      <c r="G289" s="825" t="s">
        <v>4420</v>
      </c>
      <c r="H289" s="825" t="s">
        <v>4421</v>
      </c>
      <c r="I289" s="831">
        <v>1887</v>
      </c>
      <c r="J289" s="831">
        <v>19</v>
      </c>
      <c r="K289" s="832">
        <v>35853</v>
      </c>
    </row>
    <row r="290" spans="1:11" ht="14.45" customHeight="1" x14ac:dyDescent="0.2">
      <c r="A290" s="821" t="s">
        <v>575</v>
      </c>
      <c r="B290" s="822" t="s">
        <v>576</v>
      </c>
      <c r="C290" s="825" t="s">
        <v>595</v>
      </c>
      <c r="D290" s="839" t="s">
        <v>596</v>
      </c>
      <c r="E290" s="825" t="s">
        <v>4406</v>
      </c>
      <c r="F290" s="839" t="s">
        <v>4407</v>
      </c>
      <c r="G290" s="825" t="s">
        <v>4422</v>
      </c>
      <c r="H290" s="825" t="s">
        <v>4423</v>
      </c>
      <c r="I290" s="831">
        <v>1887</v>
      </c>
      <c r="J290" s="831">
        <v>25</v>
      </c>
      <c r="K290" s="832">
        <v>47175</v>
      </c>
    </row>
    <row r="291" spans="1:11" ht="14.45" customHeight="1" x14ac:dyDescent="0.2">
      <c r="A291" s="821" t="s">
        <v>575</v>
      </c>
      <c r="B291" s="822" t="s">
        <v>576</v>
      </c>
      <c r="C291" s="825" t="s">
        <v>595</v>
      </c>
      <c r="D291" s="839" t="s">
        <v>596</v>
      </c>
      <c r="E291" s="825" t="s">
        <v>4406</v>
      </c>
      <c r="F291" s="839" t="s">
        <v>4407</v>
      </c>
      <c r="G291" s="825" t="s">
        <v>4424</v>
      </c>
      <c r="H291" s="825" t="s">
        <v>4425</v>
      </c>
      <c r="I291" s="831">
        <v>8715.6298828125</v>
      </c>
      <c r="J291" s="831">
        <v>3</v>
      </c>
      <c r="K291" s="832">
        <v>26146.8896484375</v>
      </c>
    </row>
    <row r="292" spans="1:11" ht="14.45" customHeight="1" x14ac:dyDescent="0.2">
      <c r="A292" s="821" t="s">
        <v>575</v>
      </c>
      <c r="B292" s="822" t="s">
        <v>576</v>
      </c>
      <c r="C292" s="825" t="s">
        <v>595</v>
      </c>
      <c r="D292" s="839" t="s">
        <v>596</v>
      </c>
      <c r="E292" s="825" t="s">
        <v>4426</v>
      </c>
      <c r="F292" s="839" t="s">
        <v>4427</v>
      </c>
      <c r="G292" s="825" t="s">
        <v>4428</v>
      </c>
      <c r="H292" s="825" t="s">
        <v>4429</v>
      </c>
      <c r="I292" s="831">
        <v>13.189999580383301</v>
      </c>
      <c r="J292" s="831">
        <v>360</v>
      </c>
      <c r="K292" s="832">
        <v>4748.400146484375</v>
      </c>
    </row>
    <row r="293" spans="1:11" ht="14.45" customHeight="1" x14ac:dyDescent="0.2">
      <c r="A293" s="821" t="s">
        <v>575</v>
      </c>
      <c r="B293" s="822" t="s">
        <v>576</v>
      </c>
      <c r="C293" s="825" t="s">
        <v>595</v>
      </c>
      <c r="D293" s="839" t="s">
        <v>596</v>
      </c>
      <c r="E293" s="825" t="s">
        <v>4426</v>
      </c>
      <c r="F293" s="839" t="s">
        <v>4427</v>
      </c>
      <c r="G293" s="825" t="s">
        <v>4430</v>
      </c>
      <c r="H293" s="825" t="s">
        <v>4431</v>
      </c>
      <c r="I293" s="831">
        <v>67.760002136230469</v>
      </c>
      <c r="J293" s="831">
        <v>50</v>
      </c>
      <c r="K293" s="832">
        <v>3388</v>
      </c>
    </row>
    <row r="294" spans="1:11" ht="14.45" customHeight="1" x14ac:dyDescent="0.2">
      <c r="A294" s="821" t="s">
        <v>575</v>
      </c>
      <c r="B294" s="822" t="s">
        <v>576</v>
      </c>
      <c r="C294" s="825" t="s">
        <v>595</v>
      </c>
      <c r="D294" s="839" t="s">
        <v>596</v>
      </c>
      <c r="E294" s="825" t="s">
        <v>4426</v>
      </c>
      <c r="F294" s="839" t="s">
        <v>4427</v>
      </c>
      <c r="G294" s="825" t="s">
        <v>4432</v>
      </c>
      <c r="H294" s="825" t="s">
        <v>4433</v>
      </c>
      <c r="I294" s="831">
        <v>10.579999923706055</v>
      </c>
      <c r="J294" s="831">
        <v>100</v>
      </c>
      <c r="K294" s="832">
        <v>1611.2000007629395</v>
      </c>
    </row>
    <row r="295" spans="1:11" ht="14.45" customHeight="1" x14ac:dyDescent="0.2">
      <c r="A295" s="821" t="s">
        <v>575</v>
      </c>
      <c r="B295" s="822" t="s">
        <v>576</v>
      </c>
      <c r="C295" s="825" t="s">
        <v>595</v>
      </c>
      <c r="D295" s="839" t="s">
        <v>596</v>
      </c>
      <c r="E295" s="825" t="s">
        <v>4426</v>
      </c>
      <c r="F295" s="839" t="s">
        <v>4427</v>
      </c>
      <c r="G295" s="825" t="s">
        <v>4434</v>
      </c>
      <c r="H295" s="825" t="s">
        <v>4435</v>
      </c>
      <c r="I295" s="831">
        <v>34.099998474121094</v>
      </c>
      <c r="J295" s="831">
        <v>70</v>
      </c>
      <c r="K295" s="832">
        <v>2386.85009765625</v>
      </c>
    </row>
    <row r="296" spans="1:11" ht="14.45" customHeight="1" x14ac:dyDescent="0.2">
      <c r="A296" s="821" t="s">
        <v>575</v>
      </c>
      <c r="B296" s="822" t="s">
        <v>576</v>
      </c>
      <c r="C296" s="825" t="s">
        <v>595</v>
      </c>
      <c r="D296" s="839" t="s">
        <v>596</v>
      </c>
      <c r="E296" s="825" t="s">
        <v>4426</v>
      </c>
      <c r="F296" s="839" t="s">
        <v>4427</v>
      </c>
      <c r="G296" s="825" t="s">
        <v>4436</v>
      </c>
      <c r="H296" s="825" t="s">
        <v>4437</v>
      </c>
      <c r="I296" s="831">
        <v>35.090000152587891</v>
      </c>
      <c r="J296" s="831">
        <v>20</v>
      </c>
      <c r="K296" s="832">
        <v>701.79998779296875</v>
      </c>
    </row>
    <row r="297" spans="1:11" ht="14.45" customHeight="1" x14ac:dyDescent="0.2">
      <c r="A297" s="821" t="s">
        <v>575</v>
      </c>
      <c r="B297" s="822" t="s">
        <v>576</v>
      </c>
      <c r="C297" s="825" t="s">
        <v>595</v>
      </c>
      <c r="D297" s="839" t="s">
        <v>596</v>
      </c>
      <c r="E297" s="825" t="s">
        <v>4426</v>
      </c>
      <c r="F297" s="839" t="s">
        <v>4427</v>
      </c>
      <c r="G297" s="825" t="s">
        <v>4438</v>
      </c>
      <c r="H297" s="825" t="s">
        <v>4439</v>
      </c>
      <c r="I297" s="831">
        <v>35.090000152587891</v>
      </c>
      <c r="J297" s="831">
        <v>20</v>
      </c>
      <c r="K297" s="832">
        <v>701.79998779296875</v>
      </c>
    </row>
    <row r="298" spans="1:11" ht="14.45" customHeight="1" x14ac:dyDescent="0.2">
      <c r="A298" s="821" t="s">
        <v>575</v>
      </c>
      <c r="B298" s="822" t="s">
        <v>576</v>
      </c>
      <c r="C298" s="825" t="s">
        <v>595</v>
      </c>
      <c r="D298" s="839" t="s">
        <v>596</v>
      </c>
      <c r="E298" s="825" t="s">
        <v>4426</v>
      </c>
      <c r="F298" s="839" t="s">
        <v>4427</v>
      </c>
      <c r="G298" s="825" t="s">
        <v>4440</v>
      </c>
      <c r="H298" s="825" t="s">
        <v>4441</v>
      </c>
      <c r="I298" s="831">
        <v>35.090000152587891</v>
      </c>
      <c r="J298" s="831">
        <v>20</v>
      </c>
      <c r="K298" s="832">
        <v>701.79998779296875</v>
      </c>
    </row>
    <row r="299" spans="1:11" ht="14.45" customHeight="1" x14ac:dyDescent="0.2">
      <c r="A299" s="821" t="s">
        <v>575</v>
      </c>
      <c r="B299" s="822" t="s">
        <v>576</v>
      </c>
      <c r="C299" s="825" t="s">
        <v>595</v>
      </c>
      <c r="D299" s="839" t="s">
        <v>596</v>
      </c>
      <c r="E299" s="825" t="s">
        <v>4426</v>
      </c>
      <c r="F299" s="839" t="s">
        <v>4427</v>
      </c>
      <c r="G299" s="825" t="s">
        <v>4442</v>
      </c>
      <c r="H299" s="825" t="s">
        <v>4443</v>
      </c>
      <c r="I299" s="831">
        <v>15.234999656677246</v>
      </c>
      <c r="J299" s="831">
        <v>60</v>
      </c>
      <c r="K299" s="832">
        <v>914.12997436523438</v>
      </c>
    </row>
    <row r="300" spans="1:11" ht="14.45" customHeight="1" x14ac:dyDescent="0.2">
      <c r="A300" s="821" t="s">
        <v>575</v>
      </c>
      <c r="B300" s="822" t="s">
        <v>576</v>
      </c>
      <c r="C300" s="825" t="s">
        <v>595</v>
      </c>
      <c r="D300" s="839" t="s">
        <v>596</v>
      </c>
      <c r="E300" s="825" t="s">
        <v>4426</v>
      </c>
      <c r="F300" s="839" t="s">
        <v>4427</v>
      </c>
      <c r="G300" s="825" t="s">
        <v>4444</v>
      </c>
      <c r="H300" s="825" t="s">
        <v>4445</v>
      </c>
      <c r="I300" s="831">
        <v>50.599998474121094</v>
      </c>
      <c r="J300" s="831">
        <v>280</v>
      </c>
      <c r="K300" s="832">
        <v>14168.44970703125</v>
      </c>
    </row>
    <row r="301" spans="1:11" ht="14.45" customHeight="1" x14ac:dyDescent="0.2">
      <c r="A301" s="821" t="s">
        <v>575</v>
      </c>
      <c r="B301" s="822" t="s">
        <v>576</v>
      </c>
      <c r="C301" s="825" t="s">
        <v>595</v>
      </c>
      <c r="D301" s="839" t="s">
        <v>596</v>
      </c>
      <c r="E301" s="825" t="s">
        <v>4426</v>
      </c>
      <c r="F301" s="839" t="s">
        <v>4427</v>
      </c>
      <c r="G301" s="825" t="s">
        <v>4446</v>
      </c>
      <c r="H301" s="825" t="s">
        <v>4447</v>
      </c>
      <c r="I301" s="831">
        <v>1045.43994140625</v>
      </c>
      <c r="J301" s="831">
        <v>5</v>
      </c>
      <c r="K301" s="832">
        <v>5227.2001953125</v>
      </c>
    </row>
    <row r="302" spans="1:11" ht="14.45" customHeight="1" x14ac:dyDescent="0.2">
      <c r="A302" s="821" t="s">
        <v>575</v>
      </c>
      <c r="B302" s="822" t="s">
        <v>576</v>
      </c>
      <c r="C302" s="825" t="s">
        <v>595</v>
      </c>
      <c r="D302" s="839" t="s">
        <v>596</v>
      </c>
      <c r="E302" s="825" t="s">
        <v>4426</v>
      </c>
      <c r="F302" s="839" t="s">
        <v>4427</v>
      </c>
      <c r="G302" s="825" t="s">
        <v>4448</v>
      </c>
      <c r="H302" s="825" t="s">
        <v>4449</v>
      </c>
      <c r="I302" s="831">
        <v>2395.800048828125</v>
      </c>
      <c r="J302" s="831">
        <v>25</v>
      </c>
      <c r="K302" s="832">
        <v>59895</v>
      </c>
    </row>
    <row r="303" spans="1:11" ht="14.45" customHeight="1" x14ac:dyDescent="0.2">
      <c r="A303" s="821" t="s">
        <v>575</v>
      </c>
      <c r="B303" s="822" t="s">
        <v>576</v>
      </c>
      <c r="C303" s="825" t="s">
        <v>595</v>
      </c>
      <c r="D303" s="839" t="s">
        <v>596</v>
      </c>
      <c r="E303" s="825" t="s">
        <v>4426</v>
      </c>
      <c r="F303" s="839" t="s">
        <v>4427</v>
      </c>
      <c r="G303" s="825" t="s">
        <v>4450</v>
      </c>
      <c r="H303" s="825" t="s">
        <v>4451</v>
      </c>
      <c r="I303" s="831">
        <v>292.81999715169269</v>
      </c>
      <c r="J303" s="831">
        <v>30</v>
      </c>
      <c r="K303" s="832">
        <v>8784.60009765625</v>
      </c>
    </row>
    <row r="304" spans="1:11" ht="14.45" customHeight="1" x14ac:dyDescent="0.2">
      <c r="A304" s="821" t="s">
        <v>575</v>
      </c>
      <c r="B304" s="822" t="s">
        <v>576</v>
      </c>
      <c r="C304" s="825" t="s">
        <v>595</v>
      </c>
      <c r="D304" s="839" t="s">
        <v>596</v>
      </c>
      <c r="E304" s="825" t="s">
        <v>4426</v>
      </c>
      <c r="F304" s="839" t="s">
        <v>4427</v>
      </c>
      <c r="G304" s="825" t="s">
        <v>4452</v>
      </c>
      <c r="H304" s="825" t="s">
        <v>4453</v>
      </c>
      <c r="I304" s="831">
        <v>511.82998657226563</v>
      </c>
      <c r="J304" s="831">
        <v>310</v>
      </c>
      <c r="K304" s="832">
        <v>158667.302734375</v>
      </c>
    </row>
    <row r="305" spans="1:11" ht="14.45" customHeight="1" x14ac:dyDescent="0.2">
      <c r="A305" s="821" t="s">
        <v>575</v>
      </c>
      <c r="B305" s="822" t="s">
        <v>576</v>
      </c>
      <c r="C305" s="825" t="s">
        <v>619</v>
      </c>
      <c r="D305" s="839" t="s">
        <v>620</v>
      </c>
      <c r="E305" s="825" t="s">
        <v>3910</v>
      </c>
      <c r="F305" s="839" t="s">
        <v>3911</v>
      </c>
      <c r="G305" s="825" t="s">
        <v>3912</v>
      </c>
      <c r="H305" s="825" t="s">
        <v>3913</v>
      </c>
      <c r="I305" s="831">
        <v>5445</v>
      </c>
      <c r="J305" s="831">
        <v>3</v>
      </c>
      <c r="K305" s="832">
        <v>16335</v>
      </c>
    </row>
    <row r="306" spans="1:11" ht="14.45" customHeight="1" x14ac:dyDescent="0.2">
      <c r="A306" s="821" t="s">
        <v>575</v>
      </c>
      <c r="B306" s="822" t="s">
        <v>576</v>
      </c>
      <c r="C306" s="825" t="s">
        <v>619</v>
      </c>
      <c r="D306" s="839" t="s">
        <v>620</v>
      </c>
      <c r="E306" s="825" t="s">
        <v>3910</v>
      </c>
      <c r="F306" s="839" t="s">
        <v>3911</v>
      </c>
      <c r="G306" s="825" t="s">
        <v>3914</v>
      </c>
      <c r="H306" s="825" t="s">
        <v>3915</v>
      </c>
      <c r="I306" s="831">
        <v>5445</v>
      </c>
      <c r="J306" s="831">
        <v>3</v>
      </c>
      <c r="K306" s="832">
        <v>16335</v>
      </c>
    </row>
    <row r="307" spans="1:11" ht="14.45" customHeight="1" x14ac:dyDescent="0.2">
      <c r="A307" s="821" t="s">
        <v>575</v>
      </c>
      <c r="B307" s="822" t="s">
        <v>576</v>
      </c>
      <c r="C307" s="825" t="s">
        <v>619</v>
      </c>
      <c r="D307" s="839" t="s">
        <v>620</v>
      </c>
      <c r="E307" s="825" t="s">
        <v>3910</v>
      </c>
      <c r="F307" s="839" t="s">
        <v>3911</v>
      </c>
      <c r="G307" s="825" t="s">
        <v>3916</v>
      </c>
      <c r="H307" s="825" t="s">
        <v>3917</v>
      </c>
      <c r="I307" s="831">
        <v>5445</v>
      </c>
      <c r="J307" s="831">
        <v>3</v>
      </c>
      <c r="K307" s="832">
        <v>16335</v>
      </c>
    </row>
    <row r="308" spans="1:11" ht="14.45" customHeight="1" x14ac:dyDescent="0.2">
      <c r="A308" s="821" t="s">
        <v>575</v>
      </c>
      <c r="B308" s="822" t="s">
        <v>576</v>
      </c>
      <c r="C308" s="825" t="s">
        <v>619</v>
      </c>
      <c r="D308" s="839" t="s">
        <v>620</v>
      </c>
      <c r="E308" s="825" t="s">
        <v>3910</v>
      </c>
      <c r="F308" s="839" t="s">
        <v>3911</v>
      </c>
      <c r="G308" s="825" t="s">
        <v>3918</v>
      </c>
      <c r="H308" s="825" t="s">
        <v>3919</v>
      </c>
      <c r="I308" s="831">
        <v>5445</v>
      </c>
      <c r="J308" s="831">
        <v>2</v>
      </c>
      <c r="K308" s="832">
        <v>10890</v>
      </c>
    </row>
    <row r="309" spans="1:11" ht="14.45" customHeight="1" x14ac:dyDescent="0.2">
      <c r="A309" s="821" t="s">
        <v>575</v>
      </c>
      <c r="B309" s="822" t="s">
        <v>576</v>
      </c>
      <c r="C309" s="825" t="s">
        <v>619</v>
      </c>
      <c r="D309" s="839" t="s">
        <v>620</v>
      </c>
      <c r="E309" s="825" t="s">
        <v>3910</v>
      </c>
      <c r="F309" s="839" t="s">
        <v>3911</v>
      </c>
      <c r="G309" s="825" t="s">
        <v>3920</v>
      </c>
      <c r="H309" s="825" t="s">
        <v>3921</v>
      </c>
      <c r="I309" s="831">
        <v>147.17999267578125</v>
      </c>
      <c r="J309" s="831">
        <v>35</v>
      </c>
      <c r="K309" s="832">
        <v>5151.3798217773438</v>
      </c>
    </row>
    <row r="310" spans="1:11" ht="14.45" customHeight="1" x14ac:dyDescent="0.2">
      <c r="A310" s="821" t="s">
        <v>575</v>
      </c>
      <c r="B310" s="822" t="s">
        <v>576</v>
      </c>
      <c r="C310" s="825" t="s">
        <v>619</v>
      </c>
      <c r="D310" s="839" t="s">
        <v>620</v>
      </c>
      <c r="E310" s="825" t="s">
        <v>3910</v>
      </c>
      <c r="F310" s="839" t="s">
        <v>3911</v>
      </c>
      <c r="G310" s="825" t="s">
        <v>3922</v>
      </c>
      <c r="H310" s="825" t="s">
        <v>3923</v>
      </c>
      <c r="I310" s="831">
        <v>147.17999267578125</v>
      </c>
      <c r="J310" s="831">
        <v>35</v>
      </c>
      <c r="K310" s="832">
        <v>5151.3798217773438</v>
      </c>
    </row>
    <row r="311" spans="1:11" ht="14.45" customHeight="1" x14ac:dyDescent="0.2">
      <c r="A311" s="821" t="s">
        <v>575</v>
      </c>
      <c r="B311" s="822" t="s">
        <v>576</v>
      </c>
      <c r="C311" s="825" t="s">
        <v>619</v>
      </c>
      <c r="D311" s="839" t="s">
        <v>620</v>
      </c>
      <c r="E311" s="825" t="s">
        <v>3910</v>
      </c>
      <c r="F311" s="839" t="s">
        <v>3911</v>
      </c>
      <c r="G311" s="825" t="s">
        <v>3928</v>
      </c>
      <c r="H311" s="825" t="s">
        <v>3929</v>
      </c>
      <c r="I311" s="831">
        <v>9228.2001953125</v>
      </c>
      <c r="J311" s="831">
        <v>0.5</v>
      </c>
      <c r="K311" s="832">
        <v>4614.10009765625</v>
      </c>
    </row>
    <row r="312" spans="1:11" ht="14.45" customHeight="1" x14ac:dyDescent="0.2">
      <c r="A312" s="821" t="s">
        <v>575</v>
      </c>
      <c r="B312" s="822" t="s">
        <v>576</v>
      </c>
      <c r="C312" s="825" t="s">
        <v>619</v>
      </c>
      <c r="D312" s="839" t="s">
        <v>620</v>
      </c>
      <c r="E312" s="825" t="s">
        <v>3910</v>
      </c>
      <c r="F312" s="839" t="s">
        <v>3911</v>
      </c>
      <c r="G312" s="825" t="s">
        <v>3930</v>
      </c>
      <c r="H312" s="825" t="s">
        <v>3931</v>
      </c>
      <c r="I312" s="831">
        <v>13.010000228881836</v>
      </c>
      <c r="J312" s="831">
        <v>20</v>
      </c>
      <c r="K312" s="832">
        <v>260.15000915527344</v>
      </c>
    </row>
    <row r="313" spans="1:11" ht="14.45" customHeight="1" x14ac:dyDescent="0.2">
      <c r="A313" s="821" t="s">
        <v>575</v>
      </c>
      <c r="B313" s="822" t="s">
        <v>576</v>
      </c>
      <c r="C313" s="825" t="s">
        <v>619</v>
      </c>
      <c r="D313" s="839" t="s">
        <v>620</v>
      </c>
      <c r="E313" s="825" t="s">
        <v>3910</v>
      </c>
      <c r="F313" s="839" t="s">
        <v>3911</v>
      </c>
      <c r="G313" s="825" t="s">
        <v>3932</v>
      </c>
      <c r="H313" s="825" t="s">
        <v>3933</v>
      </c>
      <c r="I313" s="831">
        <v>3035.31005859375</v>
      </c>
      <c r="J313" s="831">
        <v>6</v>
      </c>
      <c r="K313" s="832">
        <v>18211.85986328125</v>
      </c>
    </row>
    <row r="314" spans="1:11" ht="14.45" customHeight="1" x14ac:dyDescent="0.2">
      <c r="A314" s="821" t="s">
        <v>575</v>
      </c>
      <c r="B314" s="822" t="s">
        <v>576</v>
      </c>
      <c r="C314" s="825" t="s">
        <v>619</v>
      </c>
      <c r="D314" s="839" t="s">
        <v>620</v>
      </c>
      <c r="E314" s="825" t="s">
        <v>3910</v>
      </c>
      <c r="F314" s="839" t="s">
        <v>3911</v>
      </c>
      <c r="G314" s="825" t="s">
        <v>3934</v>
      </c>
      <c r="H314" s="825" t="s">
        <v>3935</v>
      </c>
      <c r="I314" s="831">
        <v>3035.31005859375</v>
      </c>
      <c r="J314" s="831">
        <v>2</v>
      </c>
      <c r="K314" s="832">
        <v>6070.6201171875</v>
      </c>
    </row>
    <row r="315" spans="1:11" ht="14.45" customHeight="1" x14ac:dyDescent="0.2">
      <c r="A315" s="821" t="s">
        <v>575</v>
      </c>
      <c r="B315" s="822" t="s">
        <v>576</v>
      </c>
      <c r="C315" s="825" t="s">
        <v>619</v>
      </c>
      <c r="D315" s="839" t="s">
        <v>620</v>
      </c>
      <c r="E315" s="825" t="s">
        <v>3910</v>
      </c>
      <c r="F315" s="839" t="s">
        <v>3911</v>
      </c>
      <c r="G315" s="825" t="s">
        <v>3936</v>
      </c>
      <c r="H315" s="825" t="s">
        <v>3937</v>
      </c>
      <c r="I315" s="831">
        <v>2277.85009765625</v>
      </c>
      <c r="J315" s="831">
        <v>1</v>
      </c>
      <c r="K315" s="832">
        <v>2277.85009765625</v>
      </c>
    </row>
    <row r="316" spans="1:11" ht="14.45" customHeight="1" x14ac:dyDescent="0.2">
      <c r="A316" s="821" t="s">
        <v>575</v>
      </c>
      <c r="B316" s="822" t="s">
        <v>576</v>
      </c>
      <c r="C316" s="825" t="s">
        <v>619</v>
      </c>
      <c r="D316" s="839" t="s">
        <v>620</v>
      </c>
      <c r="E316" s="825" t="s">
        <v>3910</v>
      </c>
      <c r="F316" s="839" t="s">
        <v>3911</v>
      </c>
      <c r="G316" s="825" t="s">
        <v>3938</v>
      </c>
      <c r="H316" s="825" t="s">
        <v>3939</v>
      </c>
      <c r="I316" s="831">
        <v>2277.85009765625</v>
      </c>
      <c r="J316" s="831">
        <v>1</v>
      </c>
      <c r="K316" s="832">
        <v>2277.85009765625</v>
      </c>
    </row>
    <row r="317" spans="1:11" ht="14.45" customHeight="1" x14ac:dyDescent="0.2">
      <c r="A317" s="821" t="s">
        <v>575</v>
      </c>
      <c r="B317" s="822" t="s">
        <v>576</v>
      </c>
      <c r="C317" s="825" t="s">
        <v>619</v>
      </c>
      <c r="D317" s="839" t="s">
        <v>620</v>
      </c>
      <c r="E317" s="825" t="s">
        <v>3910</v>
      </c>
      <c r="F317" s="839" t="s">
        <v>3911</v>
      </c>
      <c r="G317" s="825" t="s">
        <v>3940</v>
      </c>
      <c r="H317" s="825" t="s">
        <v>3941</v>
      </c>
      <c r="I317" s="831">
        <v>9228.1796875</v>
      </c>
      <c r="J317" s="831">
        <v>0.5</v>
      </c>
      <c r="K317" s="832">
        <v>4614.08984375</v>
      </c>
    </row>
    <row r="318" spans="1:11" ht="14.45" customHeight="1" x14ac:dyDescent="0.2">
      <c r="A318" s="821" t="s">
        <v>575</v>
      </c>
      <c r="B318" s="822" t="s">
        <v>576</v>
      </c>
      <c r="C318" s="825" t="s">
        <v>619</v>
      </c>
      <c r="D318" s="839" t="s">
        <v>620</v>
      </c>
      <c r="E318" s="825" t="s">
        <v>3910</v>
      </c>
      <c r="F318" s="839" t="s">
        <v>3911</v>
      </c>
      <c r="G318" s="825" t="s">
        <v>3942</v>
      </c>
      <c r="H318" s="825" t="s">
        <v>3943</v>
      </c>
      <c r="I318" s="831">
        <v>22994.599609375</v>
      </c>
      <c r="J318" s="831">
        <v>0.5</v>
      </c>
      <c r="K318" s="832">
        <v>11497.2998046875</v>
      </c>
    </row>
    <row r="319" spans="1:11" ht="14.45" customHeight="1" x14ac:dyDescent="0.2">
      <c r="A319" s="821" t="s">
        <v>575</v>
      </c>
      <c r="B319" s="822" t="s">
        <v>576</v>
      </c>
      <c r="C319" s="825" t="s">
        <v>619</v>
      </c>
      <c r="D319" s="839" t="s">
        <v>620</v>
      </c>
      <c r="E319" s="825" t="s">
        <v>3910</v>
      </c>
      <c r="F319" s="839" t="s">
        <v>3911</v>
      </c>
      <c r="G319" s="825" t="s">
        <v>4454</v>
      </c>
      <c r="H319" s="825" t="s">
        <v>4455</v>
      </c>
      <c r="I319" s="831">
        <v>22994.599609375</v>
      </c>
      <c r="J319" s="831">
        <v>0.5</v>
      </c>
      <c r="K319" s="832">
        <v>11497.2998046875</v>
      </c>
    </row>
    <row r="320" spans="1:11" ht="14.45" customHeight="1" x14ac:dyDescent="0.2">
      <c r="A320" s="821" t="s">
        <v>575</v>
      </c>
      <c r="B320" s="822" t="s">
        <v>576</v>
      </c>
      <c r="C320" s="825" t="s">
        <v>619</v>
      </c>
      <c r="D320" s="839" t="s">
        <v>620</v>
      </c>
      <c r="E320" s="825" t="s">
        <v>3910</v>
      </c>
      <c r="F320" s="839" t="s">
        <v>3911</v>
      </c>
      <c r="G320" s="825" t="s">
        <v>3944</v>
      </c>
      <c r="H320" s="825" t="s">
        <v>3945</v>
      </c>
      <c r="I320" s="831">
        <v>22994.599609375</v>
      </c>
      <c r="J320" s="831">
        <v>0.25</v>
      </c>
      <c r="K320" s="832">
        <v>5748.64990234375</v>
      </c>
    </row>
    <row r="321" spans="1:11" ht="14.45" customHeight="1" x14ac:dyDescent="0.2">
      <c r="A321" s="821" t="s">
        <v>575</v>
      </c>
      <c r="B321" s="822" t="s">
        <v>576</v>
      </c>
      <c r="C321" s="825" t="s">
        <v>619</v>
      </c>
      <c r="D321" s="839" t="s">
        <v>620</v>
      </c>
      <c r="E321" s="825" t="s">
        <v>3910</v>
      </c>
      <c r="F321" s="839" t="s">
        <v>3911</v>
      </c>
      <c r="G321" s="825" t="s">
        <v>3950</v>
      </c>
      <c r="H321" s="825" t="s">
        <v>3951</v>
      </c>
      <c r="I321" s="831">
        <v>3130.7550048828125</v>
      </c>
      <c r="J321" s="831">
        <v>2</v>
      </c>
      <c r="K321" s="832">
        <v>6261.510009765625</v>
      </c>
    </row>
    <row r="322" spans="1:11" ht="14.45" customHeight="1" x14ac:dyDescent="0.2">
      <c r="A322" s="821" t="s">
        <v>575</v>
      </c>
      <c r="B322" s="822" t="s">
        <v>576</v>
      </c>
      <c r="C322" s="825" t="s">
        <v>619</v>
      </c>
      <c r="D322" s="839" t="s">
        <v>620</v>
      </c>
      <c r="E322" s="825" t="s">
        <v>3910</v>
      </c>
      <c r="F322" s="839" t="s">
        <v>3911</v>
      </c>
      <c r="G322" s="825" t="s">
        <v>3952</v>
      </c>
      <c r="H322" s="825" t="s">
        <v>3953</v>
      </c>
      <c r="I322" s="831">
        <v>213.35000610351563</v>
      </c>
      <c r="J322" s="831">
        <v>2</v>
      </c>
      <c r="K322" s="832">
        <v>426.69000244140625</v>
      </c>
    </row>
    <row r="323" spans="1:11" ht="14.45" customHeight="1" x14ac:dyDescent="0.2">
      <c r="A323" s="821" t="s">
        <v>575</v>
      </c>
      <c r="B323" s="822" t="s">
        <v>576</v>
      </c>
      <c r="C323" s="825" t="s">
        <v>619</v>
      </c>
      <c r="D323" s="839" t="s">
        <v>620</v>
      </c>
      <c r="E323" s="825" t="s">
        <v>3910</v>
      </c>
      <c r="F323" s="839" t="s">
        <v>3911</v>
      </c>
      <c r="G323" s="825" t="s">
        <v>3954</v>
      </c>
      <c r="H323" s="825" t="s">
        <v>3955</v>
      </c>
      <c r="I323" s="831">
        <v>2722.4996093750001</v>
      </c>
      <c r="J323" s="831">
        <v>23</v>
      </c>
      <c r="K323" s="832">
        <v>62617.490234375</v>
      </c>
    </row>
    <row r="324" spans="1:11" ht="14.45" customHeight="1" x14ac:dyDescent="0.2">
      <c r="A324" s="821" t="s">
        <v>575</v>
      </c>
      <c r="B324" s="822" t="s">
        <v>576</v>
      </c>
      <c r="C324" s="825" t="s">
        <v>619</v>
      </c>
      <c r="D324" s="839" t="s">
        <v>620</v>
      </c>
      <c r="E324" s="825" t="s">
        <v>3910</v>
      </c>
      <c r="F324" s="839" t="s">
        <v>3911</v>
      </c>
      <c r="G324" s="825" t="s">
        <v>4456</v>
      </c>
      <c r="H324" s="825" t="s">
        <v>4457</v>
      </c>
      <c r="I324" s="831">
        <v>2397.39990234375</v>
      </c>
      <c r="J324" s="831">
        <v>1</v>
      </c>
      <c r="K324" s="832">
        <v>2397.39990234375</v>
      </c>
    </row>
    <row r="325" spans="1:11" ht="14.45" customHeight="1" x14ac:dyDescent="0.2">
      <c r="A325" s="821" t="s">
        <v>575</v>
      </c>
      <c r="B325" s="822" t="s">
        <v>576</v>
      </c>
      <c r="C325" s="825" t="s">
        <v>619</v>
      </c>
      <c r="D325" s="839" t="s">
        <v>620</v>
      </c>
      <c r="E325" s="825" t="s">
        <v>3910</v>
      </c>
      <c r="F325" s="839" t="s">
        <v>3911</v>
      </c>
      <c r="G325" s="825" t="s">
        <v>4458</v>
      </c>
      <c r="H325" s="825" t="s">
        <v>4459</v>
      </c>
      <c r="I325" s="831">
        <v>2624.5400390625</v>
      </c>
      <c r="J325" s="831">
        <v>1</v>
      </c>
      <c r="K325" s="832">
        <v>2624.5400390625</v>
      </c>
    </row>
    <row r="326" spans="1:11" ht="14.45" customHeight="1" x14ac:dyDescent="0.2">
      <c r="A326" s="821" t="s">
        <v>575</v>
      </c>
      <c r="B326" s="822" t="s">
        <v>576</v>
      </c>
      <c r="C326" s="825" t="s">
        <v>619</v>
      </c>
      <c r="D326" s="839" t="s">
        <v>620</v>
      </c>
      <c r="E326" s="825" t="s">
        <v>4460</v>
      </c>
      <c r="F326" s="839" t="s">
        <v>4461</v>
      </c>
      <c r="G326" s="825" t="s">
        <v>4462</v>
      </c>
      <c r="H326" s="825" t="s">
        <v>4463</v>
      </c>
      <c r="I326" s="831">
        <v>67.110000610351563</v>
      </c>
      <c r="J326" s="831">
        <v>270</v>
      </c>
      <c r="K326" s="832">
        <v>18120.149780273438</v>
      </c>
    </row>
    <row r="327" spans="1:11" ht="14.45" customHeight="1" x14ac:dyDescent="0.2">
      <c r="A327" s="821" t="s">
        <v>575</v>
      </c>
      <c r="B327" s="822" t="s">
        <v>576</v>
      </c>
      <c r="C327" s="825" t="s">
        <v>619</v>
      </c>
      <c r="D327" s="839" t="s">
        <v>620</v>
      </c>
      <c r="E327" s="825" t="s">
        <v>3852</v>
      </c>
      <c r="F327" s="839" t="s">
        <v>3853</v>
      </c>
      <c r="G327" s="825" t="s">
        <v>4464</v>
      </c>
      <c r="H327" s="825" t="s">
        <v>4465</v>
      </c>
      <c r="I327" s="831">
        <v>0.89999997615814209</v>
      </c>
      <c r="J327" s="831">
        <v>4000</v>
      </c>
      <c r="K327" s="832">
        <v>3593.699951171875</v>
      </c>
    </row>
    <row r="328" spans="1:11" ht="14.45" customHeight="1" x14ac:dyDescent="0.2">
      <c r="A328" s="821" t="s">
        <v>575</v>
      </c>
      <c r="B328" s="822" t="s">
        <v>576</v>
      </c>
      <c r="C328" s="825" t="s">
        <v>619</v>
      </c>
      <c r="D328" s="839" t="s">
        <v>620</v>
      </c>
      <c r="E328" s="825" t="s">
        <v>3852</v>
      </c>
      <c r="F328" s="839" t="s">
        <v>3853</v>
      </c>
      <c r="G328" s="825" t="s">
        <v>3964</v>
      </c>
      <c r="H328" s="825" t="s">
        <v>3965</v>
      </c>
      <c r="I328" s="831">
        <v>75.826667785644531</v>
      </c>
      <c r="J328" s="831">
        <v>50</v>
      </c>
      <c r="K328" s="832">
        <v>3805.4499816894531</v>
      </c>
    </row>
    <row r="329" spans="1:11" ht="14.45" customHeight="1" x14ac:dyDescent="0.2">
      <c r="A329" s="821" t="s">
        <v>575</v>
      </c>
      <c r="B329" s="822" t="s">
        <v>576</v>
      </c>
      <c r="C329" s="825" t="s">
        <v>619</v>
      </c>
      <c r="D329" s="839" t="s">
        <v>620</v>
      </c>
      <c r="E329" s="825" t="s">
        <v>3852</v>
      </c>
      <c r="F329" s="839" t="s">
        <v>3853</v>
      </c>
      <c r="G329" s="825" t="s">
        <v>4466</v>
      </c>
      <c r="H329" s="825" t="s">
        <v>4467</v>
      </c>
      <c r="I329" s="831">
        <v>9.7799997329711914</v>
      </c>
      <c r="J329" s="831">
        <v>100</v>
      </c>
      <c r="K329" s="832">
        <v>977.5</v>
      </c>
    </row>
    <row r="330" spans="1:11" ht="14.45" customHeight="1" x14ac:dyDescent="0.2">
      <c r="A330" s="821" t="s">
        <v>575</v>
      </c>
      <c r="B330" s="822" t="s">
        <v>576</v>
      </c>
      <c r="C330" s="825" t="s">
        <v>619</v>
      </c>
      <c r="D330" s="839" t="s">
        <v>620</v>
      </c>
      <c r="E330" s="825" t="s">
        <v>3852</v>
      </c>
      <c r="F330" s="839" t="s">
        <v>3853</v>
      </c>
      <c r="G330" s="825" t="s">
        <v>4468</v>
      </c>
      <c r="H330" s="825" t="s">
        <v>4469</v>
      </c>
      <c r="I330" s="831">
        <v>6.3350000381469727</v>
      </c>
      <c r="J330" s="831">
        <v>200</v>
      </c>
      <c r="K330" s="832">
        <v>1267</v>
      </c>
    </row>
    <row r="331" spans="1:11" ht="14.45" customHeight="1" x14ac:dyDescent="0.2">
      <c r="A331" s="821" t="s">
        <v>575</v>
      </c>
      <c r="B331" s="822" t="s">
        <v>576</v>
      </c>
      <c r="C331" s="825" t="s">
        <v>619</v>
      </c>
      <c r="D331" s="839" t="s">
        <v>620</v>
      </c>
      <c r="E331" s="825" t="s">
        <v>3852</v>
      </c>
      <c r="F331" s="839" t="s">
        <v>3853</v>
      </c>
      <c r="G331" s="825" t="s">
        <v>3970</v>
      </c>
      <c r="H331" s="825" t="s">
        <v>3971</v>
      </c>
      <c r="I331" s="831">
        <v>8.8400001525878906</v>
      </c>
      <c r="J331" s="831">
        <v>120</v>
      </c>
      <c r="K331" s="832">
        <v>1060.800048828125</v>
      </c>
    </row>
    <row r="332" spans="1:11" ht="14.45" customHeight="1" x14ac:dyDescent="0.2">
      <c r="A332" s="821" t="s">
        <v>575</v>
      </c>
      <c r="B332" s="822" t="s">
        <v>576</v>
      </c>
      <c r="C332" s="825" t="s">
        <v>619</v>
      </c>
      <c r="D332" s="839" t="s">
        <v>620</v>
      </c>
      <c r="E332" s="825" t="s">
        <v>3852</v>
      </c>
      <c r="F332" s="839" t="s">
        <v>3853</v>
      </c>
      <c r="G332" s="825" t="s">
        <v>4470</v>
      </c>
      <c r="H332" s="825" t="s">
        <v>4471</v>
      </c>
      <c r="I332" s="831">
        <v>0.43000000715255737</v>
      </c>
      <c r="J332" s="831">
        <v>3500</v>
      </c>
      <c r="K332" s="832">
        <v>1505</v>
      </c>
    </row>
    <row r="333" spans="1:11" ht="14.45" customHeight="1" x14ac:dyDescent="0.2">
      <c r="A333" s="821" t="s">
        <v>575</v>
      </c>
      <c r="B333" s="822" t="s">
        <v>576</v>
      </c>
      <c r="C333" s="825" t="s">
        <v>619</v>
      </c>
      <c r="D333" s="839" t="s">
        <v>620</v>
      </c>
      <c r="E333" s="825" t="s">
        <v>3852</v>
      </c>
      <c r="F333" s="839" t="s">
        <v>3853</v>
      </c>
      <c r="G333" s="825" t="s">
        <v>4472</v>
      </c>
      <c r="H333" s="825" t="s">
        <v>4473</v>
      </c>
      <c r="I333" s="831">
        <v>0.63333332538604736</v>
      </c>
      <c r="J333" s="831">
        <v>6500</v>
      </c>
      <c r="K333" s="832">
        <v>4120</v>
      </c>
    </row>
    <row r="334" spans="1:11" ht="14.45" customHeight="1" x14ac:dyDescent="0.2">
      <c r="A334" s="821" t="s">
        <v>575</v>
      </c>
      <c r="B334" s="822" t="s">
        <v>576</v>
      </c>
      <c r="C334" s="825" t="s">
        <v>619</v>
      </c>
      <c r="D334" s="839" t="s">
        <v>620</v>
      </c>
      <c r="E334" s="825" t="s">
        <v>3852</v>
      </c>
      <c r="F334" s="839" t="s">
        <v>3853</v>
      </c>
      <c r="G334" s="825" t="s">
        <v>4474</v>
      </c>
      <c r="H334" s="825" t="s">
        <v>4475</v>
      </c>
      <c r="I334" s="831">
        <v>3.0450000166893005</v>
      </c>
      <c r="J334" s="831">
        <v>1560</v>
      </c>
      <c r="K334" s="832">
        <v>4740.3999633789063</v>
      </c>
    </row>
    <row r="335" spans="1:11" ht="14.45" customHeight="1" x14ac:dyDescent="0.2">
      <c r="A335" s="821" t="s">
        <v>575</v>
      </c>
      <c r="B335" s="822" t="s">
        <v>576</v>
      </c>
      <c r="C335" s="825" t="s">
        <v>619</v>
      </c>
      <c r="D335" s="839" t="s">
        <v>620</v>
      </c>
      <c r="E335" s="825" t="s">
        <v>3852</v>
      </c>
      <c r="F335" s="839" t="s">
        <v>3853</v>
      </c>
      <c r="G335" s="825" t="s">
        <v>3976</v>
      </c>
      <c r="H335" s="825" t="s">
        <v>3977</v>
      </c>
      <c r="I335" s="831">
        <v>1.2899999618530273</v>
      </c>
      <c r="J335" s="831">
        <v>3900</v>
      </c>
      <c r="K335" s="832">
        <v>5031</v>
      </c>
    </row>
    <row r="336" spans="1:11" ht="14.45" customHeight="1" x14ac:dyDescent="0.2">
      <c r="A336" s="821" t="s">
        <v>575</v>
      </c>
      <c r="B336" s="822" t="s">
        <v>576</v>
      </c>
      <c r="C336" s="825" t="s">
        <v>619</v>
      </c>
      <c r="D336" s="839" t="s">
        <v>620</v>
      </c>
      <c r="E336" s="825" t="s">
        <v>3852</v>
      </c>
      <c r="F336" s="839" t="s">
        <v>3853</v>
      </c>
      <c r="G336" s="825" t="s">
        <v>4476</v>
      </c>
      <c r="H336" s="825" t="s">
        <v>4477</v>
      </c>
      <c r="I336" s="831">
        <v>0.43999999761581421</v>
      </c>
      <c r="J336" s="831">
        <v>1500</v>
      </c>
      <c r="K336" s="832">
        <v>660</v>
      </c>
    </row>
    <row r="337" spans="1:11" ht="14.45" customHeight="1" x14ac:dyDescent="0.2">
      <c r="A337" s="821" t="s">
        <v>575</v>
      </c>
      <c r="B337" s="822" t="s">
        <v>576</v>
      </c>
      <c r="C337" s="825" t="s">
        <v>619</v>
      </c>
      <c r="D337" s="839" t="s">
        <v>620</v>
      </c>
      <c r="E337" s="825" t="s">
        <v>3852</v>
      </c>
      <c r="F337" s="839" t="s">
        <v>3853</v>
      </c>
      <c r="G337" s="825" t="s">
        <v>3978</v>
      </c>
      <c r="H337" s="825" t="s">
        <v>3979</v>
      </c>
      <c r="I337" s="831">
        <v>157.91999816894531</v>
      </c>
      <c r="J337" s="831">
        <v>2</v>
      </c>
      <c r="K337" s="832">
        <v>315.83999633789063</v>
      </c>
    </row>
    <row r="338" spans="1:11" ht="14.45" customHeight="1" x14ac:dyDescent="0.2">
      <c r="A338" s="821" t="s">
        <v>575</v>
      </c>
      <c r="B338" s="822" t="s">
        <v>576</v>
      </c>
      <c r="C338" s="825" t="s">
        <v>619</v>
      </c>
      <c r="D338" s="839" t="s">
        <v>620</v>
      </c>
      <c r="E338" s="825" t="s">
        <v>3852</v>
      </c>
      <c r="F338" s="839" t="s">
        <v>3853</v>
      </c>
      <c r="G338" s="825" t="s">
        <v>3980</v>
      </c>
      <c r="H338" s="825" t="s">
        <v>3981</v>
      </c>
      <c r="I338" s="831">
        <v>727.260009765625</v>
      </c>
      <c r="J338" s="831">
        <v>4</v>
      </c>
      <c r="K338" s="832">
        <v>2909.0400390625</v>
      </c>
    </row>
    <row r="339" spans="1:11" ht="14.45" customHeight="1" x14ac:dyDescent="0.2">
      <c r="A339" s="821" t="s">
        <v>575</v>
      </c>
      <c r="B339" s="822" t="s">
        <v>576</v>
      </c>
      <c r="C339" s="825" t="s">
        <v>619</v>
      </c>
      <c r="D339" s="839" t="s">
        <v>620</v>
      </c>
      <c r="E339" s="825" t="s">
        <v>3852</v>
      </c>
      <c r="F339" s="839" t="s">
        <v>3853</v>
      </c>
      <c r="G339" s="825" t="s">
        <v>4478</v>
      </c>
      <c r="H339" s="825" t="s">
        <v>4479</v>
      </c>
      <c r="I339" s="831">
        <v>86.379997253417969</v>
      </c>
      <c r="J339" s="831">
        <v>10</v>
      </c>
      <c r="K339" s="832">
        <v>863.77001953125</v>
      </c>
    </row>
    <row r="340" spans="1:11" ht="14.45" customHeight="1" x14ac:dyDescent="0.2">
      <c r="A340" s="821" t="s">
        <v>575</v>
      </c>
      <c r="B340" s="822" t="s">
        <v>576</v>
      </c>
      <c r="C340" s="825" t="s">
        <v>619</v>
      </c>
      <c r="D340" s="839" t="s">
        <v>620</v>
      </c>
      <c r="E340" s="825" t="s">
        <v>3852</v>
      </c>
      <c r="F340" s="839" t="s">
        <v>3853</v>
      </c>
      <c r="G340" s="825" t="s">
        <v>4480</v>
      </c>
      <c r="H340" s="825" t="s">
        <v>4481</v>
      </c>
      <c r="I340" s="831">
        <v>131.83999633789063</v>
      </c>
      <c r="J340" s="831">
        <v>20</v>
      </c>
      <c r="K340" s="832">
        <v>2636.77001953125</v>
      </c>
    </row>
    <row r="341" spans="1:11" ht="14.45" customHeight="1" x14ac:dyDescent="0.2">
      <c r="A341" s="821" t="s">
        <v>575</v>
      </c>
      <c r="B341" s="822" t="s">
        <v>576</v>
      </c>
      <c r="C341" s="825" t="s">
        <v>619</v>
      </c>
      <c r="D341" s="839" t="s">
        <v>620</v>
      </c>
      <c r="E341" s="825" t="s">
        <v>3852</v>
      </c>
      <c r="F341" s="839" t="s">
        <v>3853</v>
      </c>
      <c r="G341" s="825" t="s">
        <v>3986</v>
      </c>
      <c r="H341" s="825" t="s">
        <v>3987</v>
      </c>
      <c r="I341" s="831">
        <v>2.5433332920074463</v>
      </c>
      <c r="J341" s="831">
        <v>210</v>
      </c>
      <c r="K341" s="832">
        <v>534.10000610351563</v>
      </c>
    </row>
    <row r="342" spans="1:11" ht="14.45" customHeight="1" x14ac:dyDescent="0.2">
      <c r="A342" s="821" t="s">
        <v>575</v>
      </c>
      <c r="B342" s="822" t="s">
        <v>576</v>
      </c>
      <c r="C342" s="825" t="s">
        <v>619</v>
      </c>
      <c r="D342" s="839" t="s">
        <v>620</v>
      </c>
      <c r="E342" s="825" t="s">
        <v>3852</v>
      </c>
      <c r="F342" s="839" t="s">
        <v>3853</v>
      </c>
      <c r="G342" s="825" t="s">
        <v>3988</v>
      </c>
      <c r="H342" s="825" t="s">
        <v>3989</v>
      </c>
      <c r="I342" s="831">
        <v>790.875</v>
      </c>
      <c r="J342" s="831">
        <v>2</v>
      </c>
      <c r="K342" s="832">
        <v>1581.75</v>
      </c>
    </row>
    <row r="343" spans="1:11" ht="14.45" customHeight="1" x14ac:dyDescent="0.2">
      <c r="A343" s="821" t="s">
        <v>575</v>
      </c>
      <c r="B343" s="822" t="s">
        <v>576</v>
      </c>
      <c r="C343" s="825" t="s">
        <v>619</v>
      </c>
      <c r="D343" s="839" t="s">
        <v>620</v>
      </c>
      <c r="E343" s="825" t="s">
        <v>3852</v>
      </c>
      <c r="F343" s="839" t="s">
        <v>3853</v>
      </c>
      <c r="G343" s="825" t="s">
        <v>4482</v>
      </c>
      <c r="H343" s="825" t="s">
        <v>4483</v>
      </c>
      <c r="I343" s="831">
        <v>642.09002685546875</v>
      </c>
      <c r="J343" s="831">
        <v>1</v>
      </c>
      <c r="K343" s="832">
        <v>642.09002685546875</v>
      </c>
    </row>
    <row r="344" spans="1:11" ht="14.45" customHeight="1" x14ac:dyDescent="0.2">
      <c r="A344" s="821" t="s">
        <v>575</v>
      </c>
      <c r="B344" s="822" t="s">
        <v>576</v>
      </c>
      <c r="C344" s="825" t="s">
        <v>619</v>
      </c>
      <c r="D344" s="839" t="s">
        <v>620</v>
      </c>
      <c r="E344" s="825" t="s">
        <v>3852</v>
      </c>
      <c r="F344" s="839" t="s">
        <v>3853</v>
      </c>
      <c r="G344" s="825" t="s">
        <v>4484</v>
      </c>
      <c r="H344" s="825" t="s">
        <v>4485</v>
      </c>
      <c r="I344" s="831">
        <v>69.699996948242188</v>
      </c>
      <c r="J344" s="831">
        <v>20</v>
      </c>
      <c r="K344" s="832">
        <v>1393.9200439453125</v>
      </c>
    </row>
    <row r="345" spans="1:11" ht="14.45" customHeight="1" x14ac:dyDescent="0.2">
      <c r="A345" s="821" t="s">
        <v>575</v>
      </c>
      <c r="B345" s="822" t="s">
        <v>576</v>
      </c>
      <c r="C345" s="825" t="s">
        <v>619</v>
      </c>
      <c r="D345" s="839" t="s">
        <v>620</v>
      </c>
      <c r="E345" s="825" t="s">
        <v>3852</v>
      </c>
      <c r="F345" s="839" t="s">
        <v>3853</v>
      </c>
      <c r="G345" s="825" t="s">
        <v>4486</v>
      </c>
      <c r="H345" s="825" t="s">
        <v>4487</v>
      </c>
      <c r="I345" s="831">
        <v>93.449996948242188</v>
      </c>
      <c r="J345" s="831">
        <v>10</v>
      </c>
      <c r="K345" s="832">
        <v>934.46002197265625</v>
      </c>
    </row>
    <row r="346" spans="1:11" ht="14.45" customHeight="1" x14ac:dyDescent="0.2">
      <c r="A346" s="821" t="s">
        <v>575</v>
      </c>
      <c r="B346" s="822" t="s">
        <v>576</v>
      </c>
      <c r="C346" s="825" t="s">
        <v>619</v>
      </c>
      <c r="D346" s="839" t="s">
        <v>620</v>
      </c>
      <c r="E346" s="825" t="s">
        <v>3852</v>
      </c>
      <c r="F346" s="839" t="s">
        <v>3853</v>
      </c>
      <c r="G346" s="825" t="s">
        <v>4488</v>
      </c>
      <c r="H346" s="825" t="s">
        <v>4489</v>
      </c>
      <c r="I346" s="831">
        <v>272.44000244140625</v>
      </c>
      <c r="J346" s="831">
        <v>6</v>
      </c>
      <c r="K346" s="832">
        <v>1634.6400146484375</v>
      </c>
    </row>
    <row r="347" spans="1:11" ht="14.45" customHeight="1" x14ac:dyDescent="0.2">
      <c r="A347" s="821" t="s">
        <v>575</v>
      </c>
      <c r="B347" s="822" t="s">
        <v>576</v>
      </c>
      <c r="C347" s="825" t="s">
        <v>619</v>
      </c>
      <c r="D347" s="839" t="s">
        <v>620</v>
      </c>
      <c r="E347" s="825" t="s">
        <v>3852</v>
      </c>
      <c r="F347" s="839" t="s">
        <v>3853</v>
      </c>
      <c r="G347" s="825" t="s">
        <v>3994</v>
      </c>
      <c r="H347" s="825" t="s">
        <v>3995</v>
      </c>
      <c r="I347" s="831">
        <v>235.1300048828125</v>
      </c>
      <c r="J347" s="831">
        <v>30</v>
      </c>
      <c r="K347" s="832">
        <v>7053.8701171875</v>
      </c>
    </row>
    <row r="348" spans="1:11" ht="14.45" customHeight="1" x14ac:dyDescent="0.2">
      <c r="A348" s="821" t="s">
        <v>575</v>
      </c>
      <c r="B348" s="822" t="s">
        <v>576</v>
      </c>
      <c r="C348" s="825" t="s">
        <v>619</v>
      </c>
      <c r="D348" s="839" t="s">
        <v>620</v>
      </c>
      <c r="E348" s="825" t="s">
        <v>3852</v>
      </c>
      <c r="F348" s="839" t="s">
        <v>3853</v>
      </c>
      <c r="G348" s="825" t="s">
        <v>3996</v>
      </c>
      <c r="H348" s="825" t="s">
        <v>3997</v>
      </c>
      <c r="I348" s="831">
        <v>22.149999618530273</v>
      </c>
      <c r="J348" s="831">
        <v>50</v>
      </c>
      <c r="K348" s="832">
        <v>1107.5</v>
      </c>
    </row>
    <row r="349" spans="1:11" ht="14.45" customHeight="1" x14ac:dyDescent="0.2">
      <c r="A349" s="821" t="s">
        <v>575</v>
      </c>
      <c r="B349" s="822" t="s">
        <v>576</v>
      </c>
      <c r="C349" s="825" t="s">
        <v>619</v>
      </c>
      <c r="D349" s="839" t="s">
        <v>620</v>
      </c>
      <c r="E349" s="825" t="s">
        <v>3852</v>
      </c>
      <c r="F349" s="839" t="s">
        <v>3853</v>
      </c>
      <c r="G349" s="825" t="s">
        <v>3998</v>
      </c>
      <c r="H349" s="825" t="s">
        <v>3999</v>
      </c>
      <c r="I349" s="831">
        <v>30.178000259399415</v>
      </c>
      <c r="J349" s="831">
        <v>225</v>
      </c>
      <c r="K349" s="832">
        <v>6790</v>
      </c>
    </row>
    <row r="350" spans="1:11" ht="14.45" customHeight="1" x14ac:dyDescent="0.2">
      <c r="A350" s="821" t="s">
        <v>575</v>
      </c>
      <c r="B350" s="822" t="s">
        <v>576</v>
      </c>
      <c r="C350" s="825" t="s">
        <v>619</v>
      </c>
      <c r="D350" s="839" t="s">
        <v>620</v>
      </c>
      <c r="E350" s="825" t="s">
        <v>3852</v>
      </c>
      <c r="F350" s="839" t="s">
        <v>3853</v>
      </c>
      <c r="G350" s="825" t="s">
        <v>4000</v>
      </c>
      <c r="H350" s="825" t="s">
        <v>4001</v>
      </c>
      <c r="I350" s="831">
        <v>235.75</v>
      </c>
      <c r="J350" s="831">
        <v>6</v>
      </c>
      <c r="K350" s="832">
        <v>1414.5</v>
      </c>
    </row>
    <row r="351" spans="1:11" ht="14.45" customHeight="1" x14ac:dyDescent="0.2">
      <c r="A351" s="821" t="s">
        <v>575</v>
      </c>
      <c r="B351" s="822" t="s">
        <v>576</v>
      </c>
      <c r="C351" s="825" t="s">
        <v>619</v>
      </c>
      <c r="D351" s="839" t="s">
        <v>620</v>
      </c>
      <c r="E351" s="825" t="s">
        <v>3852</v>
      </c>
      <c r="F351" s="839" t="s">
        <v>3853</v>
      </c>
      <c r="G351" s="825" t="s">
        <v>4490</v>
      </c>
      <c r="H351" s="825" t="s">
        <v>4491</v>
      </c>
      <c r="I351" s="831">
        <v>361.10000610351563</v>
      </c>
      <c r="J351" s="831">
        <v>6</v>
      </c>
      <c r="K351" s="832">
        <v>2166.60009765625</v>
      </c>
    </row>
    <row r="352" spans="1:11" ht="14.45" customHeight="1" x14ac:dyDescent="0.2">
      <c r="A352" s="821" t="s">
        <v>575</v>
      </c>
      <c r="B352" s="822" t="s">
        <v>576</v>
      </c>
      <c r="C352" s="825" t="s">
        <v>619</v>
      </c>
      <c r="D352" s="839" t="s">
        <v>620</v>
      </c>
      <c r="E352" s="825" t="s">
        <v>3852</v>
      </c>
      <c r="F352" s="839" t="s">
        <v>3853</v>
      </c>
      <c r="G352" s="825" t="s">
        <v>4002</v>
      </c>
      <c r="H352" s="825" t="s">
        <v>4003</v>
      </c>
      <c r="I352" s="831">
        <v>5.2699999809265137</v>
      </c>
      <c r="J352" s="831">
        <v>350</v>
      </c>
      <c r="K352" s="832">
        <v>1844.5</v>
      </c>
    </row>
    <row r="353" spans="1:11" ht="14.45" customHeight="1" x14ac:dyDescent="0.2">
      <c r="A353" s="821" t="s">
        <v>575</v>
      </c>
      <c r="B353" s="822" t="s">
        <v>576</v>
      </c>
      <c r="C353" s="825" t="s">
        <v>619</v>
      </c>
      <c r="D353" s="839" t="s">
        <v>620</v>
      </c>
      <c r="E353" s="825" t="s">
        <v>3852</v>
      </c>
      <c r="F353" s="839" t="s">
        <v>3853</v>
      </c>
      <c r="G353" s="825" t="s">
        <v>4492</v>
      </c>
      <c r="H353" s="825" t="s">
        <v>4493</v>
      </c>
      <c r="I353" s="831">
        <v>112.81999969482422</v>
      </c>
      <c r="J353" s="831">
        <v>10</v>
      </c>
      <c r="K353" s="832">
        <v>1128.1500244140625</v>
      </c>
    </row>
    <row r="354" spans="1:11" ht="14.45" customHeight="1" x14ac:dyDescent="0.2">
      <c r="A354" s="821" t="s">
        <v>575</v>
      </c>
      <c r="B354" s="822" t="s">
        <v>576</v>
      </c>
      <c r="C354" s="825" t="s">
        <v>619</v>
      </c>
      <c r="D354" s="839" t="s">
        <v>620</v>
      </c>
      <c r="E354" s="825" t="s">
        <v>3852</v>
      </c>
      <c r="F354" s="839" t="s">
        <v>3853</v>
      </c>
      <c r="G354" s="825" t="s">
        <v>4012</v>
      </c>
      <c r="H354" s="825" t="s">
        <v>4013</v>
      </c>
      <c r="I354" s="831">
        <v>211.94666544596353</v>
      </c>
      <c r="J354" s="831">
        <v>10</v>
      </c>
      <c r="K354" s="832">
        <v>2114.75</v>
      </c>
    </row>
    <row r="355" spans="1:11" ht="14.45" customHeight="1" x14ac:dyDescent="0.2">
      <c r="A355" s="821" t="s">
        <v>575</v>
      </c>
      <c r="B355" s="822" t="s">
        <v>576</v>
      </c>
      <c r="C355" s="825" t="s">
        <v>619</v>
      </c>
      <c r="D355" s="839" t="s">
        <v>620</v>
      </c>
      <c r="E355" s="825" t="s">
        <v>3852</v>
      </c>
      <c r="F355" s="839" t="s">
        <v>3853</v>
      </c>
      <c r="G355" s="825" t="s">
        <v>4016</v>
      </c>
      <c r="H355" s="825" t="s">
        <v>4017</v>
      </c>
      <c r="I355" s="831">
        <v>38.400001525878906</v>
      </c>
      <c r="J355" s="831">
        <v>20</v>
      </c>
      <c r="K355" s="832">
        <v>768.02001953125</v>
      </c>
    </row>
    <row r="356" spans="1:11" ht="14.45" customHeight="1" x14ac:dyDescent="0.2">
      <c r="A356" s="821" t="s">
        <v>575</v>
      </c>
      <c r="B356" s="822" t="s">
        <v>576</v>
      </c>
      <c r="C356" s="825" t="s">
        <v>619</v>
      </c>
      <c r="D356" s="839" t="s">
        <v>620</v>
      </c>
      <c r="E356" s="825" t="s">
        <v>3852</v>
      </c>
      <c r="F356" s="839" t="s">
        <v>3853</v>
      </c>
      <c r="G356" s="825" t="s">
        <v>4494</v>
      </c>
      <c r="H356" s="825" t="s">
        <v>4495</v>
      </c>
      <c r="I356" s="831">
        <v>293.25</v>
      </c>
      <c r="J356" s="831">
        <v>5</v>
      </c>
      <c r="K356" s="832">
        <v>1466.25</v>
      </c>
    </row>
    <row r="357" spans="1:11" ht="14.45" customHeight="1" x14ac:dyDescent="0.2">
      <c r="A357" s="821" t="s">
        <v>575</v>
      </c>
      <c r="B357" s="822" t="s">
        <v>576</v>
      </c>
      <c r="C357" s="825" t="s">
        <v>619</v>
      </c>
      <c r="D357" s="839" t="s">
        <v>620</v>
      </c>
      <c r="E357" s="825" t="s">
        <v>3852</v>
      </c>
      <c r="F357" s="839" t="s">
        <v>3853</v>
      </c>
      <c r="G357" s="825" t="s">
        <v>4496</v>
      </c>
      <c r="H357" s="825" t="s">
        <v>4497</v>
      </c>
      <c r="I357" s="831">
        <v>129.25999450683594</v>
      </c>
      <c r="J357" s="831">
        <v>5</v>
      </c>
      <c r="K357" s="832">
        <v>646.29998779296875</v>
      </c>
    </row>
    <row r="358" spans="1:11" ht="14.45" customHeight="1" x14ac:dyDescent="0.2">
      <c r="A358" s="821" t="s">
        <v>575</v>
      </c>
      <c r="B358" s="822" t="s">
        <v>576</v>
      </c>
      <c r="C358" s="825" t="s">
        <v>619</v>
      </c>
      <c r="D358" s="839" t="s">
        <v>620</v>
      </c>
      <c r="E358" s="825" t="s">
        <v>3852</v>
      </c>
      <c r="F358" s="839" t="s">
        <v>3853</v>
      </c>
      <c r="G358" s="825" t="s">
        <v>4022</v>
      </c>
      <c r="H358" s="825" t="s">
        <v>4023</v>
      </c>
      <c r="I358" s="831">
        <v>283.010009765625</v>
      </c>
      <c r="J358" s="831">
        <v>5</v>
      </c>
      <c r="K358" s="832">
        <v>1415.050048828125</v>
      </c>
    </row>
    <row r="359" spans="1:11" ht="14.45" customHeight="1" x14ac:dyDescent="0.2">
      <c r="A359" s="821" t="s">
        <v>575</v>
      </c>
      <c r="B359" s="822" t="s">
        <v>576</v>
      </c>
      <c r="C359" s="825" t="s">
        <v>619</v>
      </c>
      <c r="D359" s="839" t="s">
        <v>620</v>
      </c>
      <c r="E359" s="825" t="s">
        <v>3852</v>
      </c>
      <c r="F359" s="839" t="s">
        <v>3853</v>
      </c>
      <c r="G359" s="825" t="s">
        <v>4498</v>
      </c>
      <c r="H359" s="825" t="s">
        <v>4499</v>
      </c>
      <c r="I359" s="831">
        <v>656.6400146484375</v>
      </c>
      <c r="J359" s="831">
        <v>3</v>
      </c>
      <c r="K359" s="832">
        <v>1969.9200439453125</v>
      </c>
    </row>
    <row r="360" spans="1:11" ht="14.45" customHeight="1" x14ac:dyDescent="0.2">
      <c r="A360" s="821" t="s">
        <v>575</v>
      </c>
      <c r="B360" s="822" t="s">
        <v>576</v>
      </c>
      <c r="C360" s="825" t="s">
        <v>619</v>
      </c>
      <c r="D360" s="839" t="s">
        <v>620</v>
      </c>
      <c r="E360" s="825" t="s">
        <v>3852</v>
      </c>
      <c r="F360" s="839" t="s">
        <v>3853</v>
      </c>
      <c r="G360" s="825" t="s">
        <v>4500</v>
      </c>
      <c r="H360" s="825" t="s">
        <v>4501</v>
      </c>
      <c r="I360" s="831">
        <v>895.17999267578125</v>
      </c>
      <c r="J360" s="831">
        <v>1</v>
      </c>
      <c r="K360" s="832">
        <v>895.17999267578125</v>
      </c>
    </row>
    <row r="361" spans="1:11" ht="14.45" customHeight="1" x14ac:dyDescent="0.2">
      <c r="A361" s="821" t="s">
        <v>575</v>
      </c>
      <c r="B361" s="822" t="s">
        <v>576</v>
      </c>
      <c r="C361" s="825" t="s">
        <v>619</v>
      </c>
      <c r="D361" s="839" t="s">
        <v>620</v>
      </c>
      <c r="E361" s="825" t="s">
        <v>3852</v>
      </c>
      <c r="F361" s="839" t="s">
        <v>3853</v>
      </c>
      <c r="G361" s="825" t="s">
        <v>4502</v>
      </c>
      <c r="H361" s="825" t="s">
        <v>4503</v>
      </c>
      <c r="I361" s="831">
        <v>5.8400001525878906</v>
      </c>
      <c r="J361" s="831">
        <v>100</v>
      </c>
      <c r="K361" s="832">
        <v>584</v>
      </c>
    </row>
    <row r="362" spans="1:11" ht="14.45" customHeight="1" x14ac:dyDescent="0.2">
      <c r="A362" s="821" t="s">
        <v>575</v>
      </c>
      <c r="B362" s="822" t="s">
        <v>576</v>
      </c>
      <c r="C362" s="825" t="s">
        <v>619</v>
      </c>
      <c r="D362" s="839" t="s">
        <v>620</v>
      </c>
      <c r="E362" s="825" t="s">
        <v>3852</v>
      </c>
      <c r="F362" s="839" t="s">
        <v>3853</v>
      </c>
      <c r="G362" s="825" t="s">
        <v>4026</v>
      </c>
      <c r="H362" s="825" t="s">
        <v>4027</v>
      </c>
      <c r="I362" s="831">
        <v>14.121999931335449</v>
      </c>
      <c r="J362" s="831">
        <v>300</v>
      </c>
      <c r="K362" s="832">
        <v>4237</v>
      </c>
    </row>
    <row r="363" spans="1:11" ht="14.45" customHeight="1" x14ac:dyDescent="0.2">
      <c r="A363" s="821" t="s">
        <v>575</v>
      </c>
      <c r="B363" s="822" t="s">
        <v>576</v>
      </c>
      <c r="C363" s="825" t="s">
        <v>619</v>
      </c>
      <c r="D363" s="839" t="s">
        <v>620</v>
      </c>
      <c r="E363" s="825" t="s">
        <v>3852</v>
      </c>
      <c r="F363" s="839" t="s">
        <v>3853</v>
      </c>
      <c r="G363" s="825" t="s">
        <v>4504</v>
      </c>
      <c r="H363" s="825" t="s">
        <v>4505</v>
      </c>
      <c r="I363" s="831">
        <v>230.08999633789063</v>
      </c>
      <c r="J363" s="831">
        <v>100</v>
      </c>
      <c r="K363" s="832">
        <v>23009.19921875</v>
      </c>
    </row>
    <row r="364" spans="1:11" ht="14.45" customHeight="1" x14ac:dyDescent="0.2">
      <c r="A364" s="821" t="s">
        <v>575</v>
      </c>
      <c r="B364" s="822" t="s">
        <v>576</v>
      </c>
      <c r="C364" s="825" t="s">
        <v>619</v>
      </c>
      <c r="D364" s="839" t="s">
        <v>620</v>
      </c>
      <c r="E364" s="825" t="s">
        <v>3852</v>
      </c>
      <c r="F364" s="839" t="s">
        <v>3853</v>
      </c>
      <c r="G364" s="825" t="s">
        <v>4028</v>
      </c>
      <c r="H364" s="825" t="s">
        <v>4029</v>
      </c>
      <c r="I364" s="831">
        <v>228.66999816894531</v>
      </c>
      <c r="J364" s="831">
        <v>25</v>
      </c>
      <c r="K364" s="832">
        <v>5716.7001953125</v>
      </c>
    </row>
    <row r="365" spans="1:11" ht="14.45" customHeight="1" x14ac:dyDescent="0.2">
      <c r="A365" s="821" t="s">
        <v>575</v>
      </c>
      <c r="B365" s="822" t="s">
        <v>576</v>
      </c>
      <c r="C365" s="825" t="s">
        <v>619</v>
      </c>
      <c r="D365" s="839" t="s">
        <v>620</v>
      </c>
      <c r="E365" s="825" t="s">
        <v>3852</v>
      </c>
      <c r="F365" s="839" t="s">
        <v>3853</v>
      </c>
      <c r="G365" s="825" t="s">
        <v>4030</v>
      </c>
      <c r="H365" s="825" t="s">
        <v>4031</v>
      </c>
      <c r="I365" s="831">
        <v>259.89999389648438</v>
      </c>
      <c r="J365" s="831">
        <v>1</v>
      </c>
      <c r="K365" s="832">
        <v>259.89999389648438</v>
      </c>
    </row>
    <row r="366" spans="1:11" ht="14.45" customHeight="1" x14ac:dyDescent="0.2">
      <c r="A366" s="821" t="s">
        <v>575</v>
      </c>
      <c r="B366" s="822" t="s">
        <v>576</v>
      </c>
      <c r="C366" s="825" t="s">
        <v>619</v>
      </c>
      <c r="D366" s="839" t="s">
        <v>620</v>
      </c>
      <c r="E366" s="825" t="s">
        <v>3852</v>
      </c>
      <c r="F366" s="839" t="s">
        <v>3853</v>
      </c>
      <c r="G366" s="825" t="s">
        <v>4036</v>
      </c>
      <c r="H366" s="825" t="s">
        <v>4037</v>
      </c>
      <c r="I366" s="831">
        <v>1.3799999952316284</v>
      </c>
      <c r="J366" s="831">
        <v>100</v>
      </c>
      <c r="K366" s="832">
        <v>138</v>
      </c>
    </row>
    <row r="367" spans="1:11" ht="14.45" customHeight="1" x14ac:dyDescent="0.2">
      <c r="A367" s="821" t="s">
        <v>575</v>
      </c>
      <c r="B367" s="822" t="s">
        <v>576</v>
      </c>
      <c r="C367" s="825" t="s">
        <v>619</v>
      </c>
      <c r="D367" s="839" t="s">
        <v>620</v>
      </c>
      <c r="E367" s="825" t="s">
        <v>3852</v>
      </c>
      <c r="F367" s="839" t="s">
        <v>3853</v>
      </c>
      <c r="G367" s="825" t="s">
        <v>4040</v>
      </c>
      <c r="H367" s="825" t="s">
        <v>4041</v>
      </c>
      <c r="I367" s="831">
        <v>0.85500001907348633</v>
      </c>
      <c r="J367" s="831">
        <v>700</v>
      </c>
      <c r="K367" s="832">
        <v>599</v>
      </c>
    </row>
    <row r="368" spans="1:11" ht="14.45" customHeight="1" x14ac:dyDescent="0.2">
      <c r="A368" s="821" t="s">
        <v>575</v>
      </c>
      <c r="B368" s="822" t="s">
        <v>576</v>
      </c>
      <c r="C368" s="825" t="s">
        <v>619</v>
      </c>
      <c r="D368" s="839" t="s">
        <v>620</v>
      </c>
      <c r="E368" s="825" t="s">
        <v>3852</v>
      </c>
      <c r="F368" s="839" t="s">
        <v>3853</v>
      </c>
      <c r="G368" s="825" t="s">
        <v>3856</v>
      </c>
      <c r="H368" s="825" t="s">
        <v>3857</v>
      </c>
      <c r="I368" s="831">
        <v>1.5159999847412109</v>
      </c>
      <c r="J368" s="831">
        <v>450</v>
      </c>
      <c r="K368" s="832">
        <v>681.5</v>
      </c>
    </row>
    <row r="369" spans="1:11" ht="14.45" customHeight="1" x14ac:dyDescent="0.2">
      <c r="A369" s="821" t="s">
        <v>575</v>
      </c>
      <c r="B369" s="822" t="s">
        <v>576</v>
      </c>
      <c r="C369" s="825" t="s">
        <v>619</v>
      </c>
      <c r="D369" s="839" t="s">
        <v>620</v>
      </c>
      <c r="E369" s="825" t="s">
        <v>3852</v>
      </c>
      <c r="F369" s="839" t="s">
        <v>3853</v>
      </c>
      <c r="G369" s="825" t="s">
        <v>4042</v>
      </c>
      <c r="H369" s="825" t="s">
        <v>4043</v>
      </c>
      <c r="I369" s="831">
        <v>2.0619999408721923</v>
      </c>
      <c r="J369" s="831">
        <v>400</v>
      </c>
      <c r="K369" s="832">
        <v>825</v>
      </c>
    </row>
    <row r="370" spans="1:11" ht="14.45" customHeight="1" x14ac:dyDescent="0.2">
      <c r="A370" s="821" t="s">
        <v>575</v>
      </c>
      <c r="B370" s="822" t="s">
        <v>576</v>
      </c>
      <c r="C370" s="825" t="s">
        <v>619</v>
      </c>
      <c r="D370" s="839" t="s">
        <v>620</v>
      </c>
      <c r="E370" s="825" t="s">
        <v>3852</v>
      </c>
      <c r="F370" s="839" t="s">
        <v>3853</v>
      </c>
      <c r="G370" s="825" t="s">
        <v>4046</v>
      </c>
      <c r="H370" s="825" t="s">
        <v>4047</v>
      </c>
      <c r="I370" s="831">
        <v>9.2914285659790039</v>
      </c>
      <c r="J370" s="831">
        <v>450</v>
      </c>
      <c r="K370" s="832">
        <v>4181</v>
      </c>
    </row>
    <row r="371" spans="1:11" ht="14.45" customHeight="1" x14ac:dyDescent="0.2">
      <c r="A371" s="821" t="s">
        <v>575</v>
      </c>
      <c r="B371" s="822" t="s">
        <v>576</v>
      </c>
      <c r="C371" s="825" t="s">
        <v>619</v>
      </c>
      <c r="D371" s="839" t="s">
        <v>620</v>
      </c>
      <c r="E371" s="825" t="s">
        <v>3852</v>
      </c>
      <c r="F371" s="839" t="s">
        <v>3853</v>
      </c>
      <c r="G371" s="825" t="s">
        <v>4048</v>
      </c>
      <c r="H371" s="825" t="s">
        <v>4049</v>
      </c>
      <c r="I371" s="831">
        <v>12.006666501363119</v>
      </c>
      <c r="J371" s="831">
        <v>64</v>
      </c>
      <c r="K371" s="832">
        <v>791.03999328613281</v>
      </c>
    </row>
    <row r="372" spans="1:11" ht="14.45" customHeight="1" x14ac:dyDescent="0.2">
      <c r="A372" s="821" t="s">
        <v>575</v>
      </c>
      <c r="B372" s="822" t="s">
        <v>576</v>
      </c>
      <c r="C372" s="825" t="s">
        <v>619</v>
      </c>
      <c r="D372" s="839" t="s">
        <v>620</v>
      </c>
      <c r="E372" s="825" t="s">
        <v>3852</v>
      </c>
      <c r="F372" s="839" t="s">
        <v>3853</v>
      </c>
      <c r="G372" s="825" t="s">
        <v>4052</v>
      </c>
      <c r="H372" s="825" t="s">
        <v>4053</v>
      </c>
      <c r="I372" s="831">
        <v>46</v>
      </c>
      <c r="J372" s="831">
        <v>5</v>
      </c>
      <c r="K372" s="832">
        <v>230</v>
      </c>
    </row>
    <row r="373" spans="1:11" ht="14.45" customHeight="1" x14ac:dyDescent="0.2">
      <c r="A373" s="821" t="s">
        <v>575</v>
      </c>
      <c r="B373" s="822" t="s">
        <v>576</v>
      </c>
      <c r="C373" s="825" t="s">
        <v>619</v>
      </c>
      <c r="D373" s="839" t="s">
        <v>620</v>
      </c>
      <c r="E373" s="825" t="s">
        <v>3852</v>
      </c>
      <c r="F373" s="839" t="s">
        <v>3853</v>
      </c>
      <c r="G373" s="825" t="s">
        <v>4506</v>
      </c>
      <c r="H373" s="825" t="s">
        <v>4507</v>
      </c>
      <c r="I373" s="831">
        <v>26.164999961853027</v>
      </c>
      <c r="J373" s="831">
        <v>3</v>
      </c>
      <c r="K373" s="832">
        <v>78.5</v>
      </c>
    </row>
    <row r="374" spans="1:11" ht="14.45" customHeight="1" x14ac:dyDescent="0.2">
      <c r="A374" s="821" t="s">
        <v>575</v>
      </c>
      <c r="B374" s="822" t="s">
        <v>576</v>
      </c>
      <c r="C374" s="825" t="s">
        <v>619</v>
      </c>
      <c r="D374" s="839" t="s">
        <v>620</v>
      </c>
      <c r="E374" s="825" t="s">
        <v>3852</v>
      </c>
      <c r="F374" s="839" t="s">
        <v>3853</v>
      </c>
      <c r="G374" s="825" t="s">
        <v>4508</v>
      </c>
      <c r="H374" s="825" t="s">
        <v>4509</v>
      </c>
      <c r="I374" s="831">
        <v>15.029999732971191</v>
      </c>
      <c r="J374" s="831">
        <v>24</v>
      </c>
      <c r="K374" s="832">
        <v>360.72000122070313</v>
      </c>
    </row>
    <row r="375" spans="1:11" ht="14.45" customHeight="1" x14ac:dyDescent="0.2">
      <c r="A375" s="821" t="s">
        <v>575</v>
      </c>
      <c r="B375" s="822" t="s">
        <v>576</v>
      </c>
      <c r="C375" s="825" t="s">
        <v>619</v>
      </c>
      <c r="D375" s="839" t="s">
        <v>620</v>
      </c>
      <c r="E375" s="825" t="s">
        <v>3852</v>
      </c>
      <c r="F375" s="839" t="s">
        <v>3853</v>
      </c>
      <c r="G375" s="825" t="s">
        <v>4510</v>
      </c>
      <c r="H375" s="825" t="s">
        <v>4511</v>
      </c>
      <c r="I375" s="831">
        <v>7.8066666920979815</v>
      </c>
      <c r="J375" s="831">
        <v>96</v>
      </c>
      <c r="K375" s="832">
        <v>750.72000122070313</v>
      </c>
    </row>
    <row r="376" spans="1:11" ht="14.45" customHeight="1" x14ac:dyDescent="0.2">
      <c r="A376" s="821" t="s">
        <v>575</v>
      </c>
      <c r="B376" s="822" t="s">
        <v>576</v>
      </c>
      <c r="C376" s="825" t="s">
        <v>619</v>
      </c>
      <c r="D376" s="839" t="s">
        <v>620</v>
      </c>
      <c r="E376" s="825" t="s">
        <v>3852</v>
      </c>
      <c r="F376" s="839" t="s">
        <v>3853</v>
      </c>
      <c r="G376" s="825" t="s">
        <v>4060</v>
      </c>
      <c r="H376" s="825" t="s">
        <v>4061</v>
      </c>
      <c r="I376" s="831">
        <v>13.079999923706055</v>
      </c>
      <c r="J376" s="831">
        <v>36</v>
      </c>
      <c r="K376" s="832">
        <v>470.88002014160156</v>
      </c>
    </row>
    <row r="377" spans="1:11" ht="14.45" customHeight="1" x14ac:dyDescent="0.2">
      <c r="A377" s="821" t="s">
        <v>575</v>
      </c>
      <c r="B377" s="822" t="s">
        <v>576</v>
      </c>
      <c r="C377" s="825" t="s">
        <v>619</v>
      </c>
      <c r="D377" s="839" t="s">
        <v>620</v>
      </c>
      <c r="E377" s="825" t="s">
        <v>3852</v>
      </c>
      <c r="F377" s="839" t="s">
        <v>3853</v>
      </c>
      <c r="G377" s="825" t="s">
        <v>4062</v>
      </c>
      <c r="H377" s="825" t="s">
        <v>4063</v>
      </c>
      <c r="I377" s="831">
        <v>25.559999465942383</v>
      </c>
      <c r="J377" s="831">
        <v>24</v>
      </c>
      <c r="K377" s="832">
        <v>613.469970703125</v>
      </c>
    </row>
    <row r="378" spans="1:11" ht="14.45" customHeight="1" x14ac:dyDescent="0.2">
      <c r="A378" s="821" t="s">
        <v>575</v>
      </c>
      <c r="B378" s="822" t="s">
        <v>576</v>
      </c>
      <c r="C378" s="825" t="s">
        <v>619</v>
      </c>
      <c r="D378" s="839" t="s">
        <v>620</v>
      </c>
      <c r="E378" s="825" t="s">
        <v>3852</v>
      </c>
      <c r="F378" s="839" t="s">
        <v>3853</v>
      </c>
      <c r="G378" s="825" t="s">
        <v>4066</v>
      </c>
      <c r="H378" s="825" t="s">
        <v>4067</v>
      </c>
      <c r="I378" s="831">
        <v>8.7719999313354489</v>
      </c>
      <c r="J378" s="831">
        <v>100</v>
      </c>
      <c r="K378" s="832">
        <v>872.0999755859375</v>
      </c>
    </row>
    <row r="379" spans="1:11" ht="14.45" customHeight="1" x14ac:dyDescent="0.2">
      <c r="A379" s="821" t="s">
        <v>575</v>
      </c>
      <c r="B379" s="822" t="s">
        <v>576</v>
      </c>
      <c r="C379" s="825" t="s">
        <v>619</v>
      </c>
      <c r="D379" s="839" t="s">
        <v>620</v>
      </c>
      <c r="E379" s="825" t="s">
        <v>3852</v>
      </c>
      <c r="F379" s="839" t="s">
        <v>3853</v>
      </c>
      <c r="G379" s="825" t="s">
        <v>4512</v>
      </c>
      <c r="H379" s="825" t="s">
        <v>4513</v>
      </c>
      <c r="I379" s="831">
        <v>3.2999999523162842</v>
      </c>
      <c r="J379" s="831">
        <v>240</v>
      </c>
      <c r="K379" s="832">
        <v>790.40000915527344</v>
      </c>
    </row>
    <row r="380" spans="1:11" ht="14.45" customHeight="1" x14ac:dyDescent="0.2">
      <c r="A380" s="821" t="s">
        <v>575</v>
      </c>
      <c r="B380" s="822" t="s">
        <v>576</v>
      </c>
      <c r="C380" s="825" t="s">
        <v>619</v>
      </c>
      <c r="D380" s="839" t="s">
        <v>620</v>
      </c>
      <c r="E380" s="825" t="s">
        <v>3852</v>
      </c>
      <c r="F380" s="839" t="s">
        <v>3853</v>
      </c>
      <c r="G380" s="825" t="s">
        <v>4514</v>
      </c>
      <c r="H380" s="825" t="s">
        <v>4515</v>
      </c>
      <c r="I380" s="831">
        <v>3.2079999923706053</v>
      </c>
      <c r="J380" s="831">
        <v>160</v>
      </c>
      <c r="K380" s="832">
        <v>638.39999389648438</v>
      </c>
    </row>
    <row r="381" spans="1:11" ht="14.45" customHeight="1" x14ac:dyDescent="0.2">
      <c r="A381" s="821" t="s">
        <v>575</v>
      </c>
      <c r="B381" s="822" t="s">
        <v>576</v>
      </c>
      <c r="C381" s="825" t="s">
        <v>619</v>
      </c>
      <c r="D381" s="839" t="s">
        <v>620</v>
      </c>
      <c r="E381" s="825" t="s">
        <v>3852</v>
      </c>
      <c r="F381" s="839" t="s">
        <v>3853</v>
      </c>
      <c r="G381" s="825" t="s">
        <v>4516</v>
      </c>
      <c r="H381" s="825" t="s">
        <v>4517</v>
      </c>
      <c r="I381" s="831">
        <v>72.220001220703125</v>
      </c>
      <c r="J381" s="831">
        <v>1</v>
      </c>
      <c r="K381" s="832">
        <v>72.220001220703125</v>
      </c>
    </row>
    <row r="382" spans="1:11" ht="14.45" customHeight="1" x14ac:dyDescent="0.2">
      <c r="A382" s="821" t="s">
        <v>575</v>
      </c>
      <c r="B382" s="822" t="s">
        <v>576</v>
      </c>
      <c r="C382" s="825" t="s">
        <v>619</v>
      </c>
      <c r="D382" s="839" t="s">
        <v>620</v>
      </c>
      <c r="E382" s="825" t="s">
        <v>3852</v>
      </c>
      <c r="F382" s="839" t="s">
        <v>3853</v>
      </c>
      <c r="G382" s="825" t="s">
        <v>4086</v>
      </c>
      <c r="H382" s="825" t="s">
        <v>4087</v>
      </c>
      <c r="I382" s="831">
        <v>105.44999694824219</v>
      </c>
      <c r="J382" s="831">
        <v>1</v>
      </c>
      <c r="K382" s="832">
        <v>105.44999694824219</v>
      </c>
    </row>
    <row r="383" spans="1:11" ht="14.45" customHeight="1" x14ac:dyDescent="0.2">
      <c r="A383" s="821" t="s">
        <v>575</v>
      </c>
      <c r="B383" s="822" t="s">
        <v>576</v>
      </c>
      <c r="C383" s="825" t="s">
        <v>619</v>
      </c>
      <c r="D383" s="839" t="s">
        <v>620</v>
      </c>
      <c r="E383" s="825" t="s">
        <v>3852</v>
      </c>
      <c r="F383" s="839" t="s">
        <v>3853</v>
      </c>
      <c r="G383" s="825" t="s">
        <v>4518</v>
      </c>
      <c r="H383" s="825" t="s">
        <v>4519</v>
      </c>
      <c r="I383" s="831">
        <v>32.790000915527344</v>
      </c>
      <c r="J383" s="831">
        <v>98</v>
      </c>
      <c r="K383" s="832">
        <v>3213.419921875</v>
      </c>
    </row>
    <row r="384" spans="1:11" ht="14.45" customHeight="1" x14ac:dyDescent="0.2">
      <c r="A384" s="821" t="s">
        <v>575</v>
      </c>
      <c r="B384" s="822" t="s">
        <v>576</v>
      </c>
      <c r="C384" s="825" t="s">
        <v>619</v>
      </c>
      <c r="D384" s="839" t="s">
        <v>620</v>
      </c>
      <c r="E384" s="825" t="s">
        <v>3852</v>
      </c>
      <c r="F384" s="839" t="s">
        <v>3853</v>
      </c>
      <c r="G384" s="825" t="s">
        <v>4094</v>
      </c>
      <c r="H384" s="825" t="s">
        <v>4095</v>
      </c>
      <c r="I384" s="831">
        <v>12.023333549499512</v>
      </c>
      <c r="J384" s="831">
        <v>225</v>
      </c>
      <c r="K384" s="832">
        <v>2705.9100341796875</v>
      </c>
    </row>
    <row r="385" spans="1:11" ht="14.45" customHeight="1" x14ac:dyDescent="0.2">
      <c r="A385" s="821" t="s">
        <v>575</v>
      </c>
      <c r="B385" s="822" t="s">
        <v>576</v>
      </c>
      <c r="C385" s="825" t="s">
        <v>619</v>
      </c>
      <c r="D385" s="839" t="s">
        <v>620</v>
      </c>
      <c r="E385" s="825" t="s">
        <v>3852</v>
      </c>
      <c r="F385" s="839" t="s">
        <v>3853</v>
      </c>
      <c r="G385" s="825" t="s">
        <v>4100</v>
      </c>
      <c r="H385" s="825" t="s">
        <v>4101</v>
      </c>
      <c r="I385" s="831">
        <v>0.68500002225240075</v>
      </c>
      <c r="J385" s="831">
        <v>6000</v>
      </c>
      <c r="K385" s="832">
        <v>4085</v>
      </c>
    </row>
    <row r="386" spans="1:11" ht="14.45" customHeight="1" x14ac:dyDescent="0.2">
      <c r="A386" s="821" t="s">
        <v>575</v>
      </c>
      <c r="B386" s="822" t="s">
        <v>576</v>
      </c>
      <c r="C386" s="825" t="s">
        <v>619</v>
      </c>
      <c r="D386" s="839" t="s">
        <v>620</v>
      </c>
      <c r="E386" s="825" t="s">
        <v>3852</v>
      </c>
      <c r="F386" s="839" t="s">
        <v>3853</v>
      </c>
      <c r="G386" s="825" t="s">
        <v>4104</v>
      </c>
      <c r="H386" s="825" t="s">
        <v>4105</v>
      </c>
      <c r="I386" s="831">
        <v>3.9433333873748779</v>
      </c>
      <c r="J386" s="831">
        <v>3500</v>
      </c>
      <c r="K386" s="832">
        <v>13804.200012207031</v>
      </c>
    </row>
    <row r="387" spans="1:11" ht="14.45" customHeight="1" x14ac:dyDescent="0.2">
      <c r="A387" s="821" t="s">
        <v>575</v>
      </c>
      <c r="B387" s="822" t="s">
        <v>576</v>
      </c>
      <c r="C387" s="825" t="s">
        <v>619</v>
      </c>
      <c r="D387" s="839" t="s">
        <v>620</v>
      </c>
      <c r="E387" s="825" t="s">
        <v>3852</v>
      </c>
      <c r="F387" s="839" t="s">
        <v>3853</v>
      </c>
      <c r="G387" s="825" t="s">
        <v>4520</v>
      </c>
      <c r="H387" s="825" t="s">
        <v>4521</v>
      </c>
      <c r="I387" s="831">
        <v>1.2100000381469727</v>
      </c>
      <c r="J387" s="831">
        <v>1000</v>
      </c>
      <c r="K387" s="832">
        <v>1210</v>
      </c>
    </row>
    <row r="388" spans="1:11" ht="14.45" customHeight="1" x14ac:dyDescent="0.2">
      <c r="A388" s="821" t="s">
        <v>575</v>
      </c>
      <c r="B388" s="822" t="s">
        <v>576</v>
      </c>
      <c r="C388" s="825" t="s">
        <v>619</v>
      </c>
      <c r="D388" s="839" t="s">
        <v>620</v>
      </c>
      <c r="E388" s="825" t="s">
        <v>3852</v>
      </c>
      <c r="F388" s="839" t="s">
        <v>3853</v>
      </c>
      <c r="G388" s="825" t="s">
        <v>4106</v>
      </c>
      <c r="H388" s="825" t="s">
        <v>4107</v>
      </c>
      <c r="I388" s="831">
        <v>30.420000076293945</v>
      </c>
      <c r="J388" s="831">
        <v>480</v>
      </c>
      <c r="K388" s="832">
        <v>14612.199951171875</v>
      </c>
    </row>
    <row r="389" spans="1:11" ht="14.45" customHeight="1" x14ac:dyDescent="0.2">
      <c r="A389" s="821" t="s">
        <v>575</v>
      </c>
      <c r="B389" s="822" t="s">
        <v>576</v>
      </c>
      <c r="C389" s="825" t="s">
        <v>619</v>
      </c>
      <c r="D389" s="839" t="s">
        <v>620</v>
      </c>
      <c r="E389" s="825" t="s">
        <v>3862</v>
      </c>
      <c r="F389" s="839" t="s">
        <v>3863</v>
      </c>
      <c r="G389" s="825" t="s">
        <v>4522</v>
      </c>
      <c r="H389" s="825" t="s">
        <v>4523</v>
      </c>
      <c r="I389" s="831">
        <v>2.0499999523162842</v>
      </c>
      <c r="J389" s="831">
        <v>200</v>
      </c>
      <c r="K389" s="832">
        <v>410</v>
      </c>
    </row>
    <row r="390" spans="1:11" ht="14.45" customHeight="1" x14ac:dyDescent="0.2">
      <c r="A390" s="821" t="s">
        <v>575</v>
      </c>
      <c r="B390" s="822" t="s">
        <v>576</v>
      </c>
      <c r="C390" s="825" t="s">
        <v>619</v>
      </c>
      <c r="D390" s="839" t="s">
        <v>620</v>
      </c>
      <c r="E390" s="825" t="s">
        <v>3862</v>
      </c>
      <c r="F390" s="839" t="s">
        <v>3863</v>
      </c>
      <c r="G390" s="825" t="s">
        <v>4114</v>
      </c>
      <c r="H390" s="825" t="s">
        <v>4115</v>
      </c>
      <c r="I390" s="831">
        <v>175.00199890136719</v>
      </c>
      <c r="J390" s="831">
        <v>60</v>
      </c>
      <c r="K390" s="832">
        <v>10500.22021484375</v>
      </c>
    </row>
    <row r="391" spans="1:11" ht="14.45" customHeight="1" x14ac:dyDescent="0.2">
      <c r="A391" s="821" t="s">
        <v>575</v>
      </c>
      <c r="B391" s="822" t="s">
        <v>576</v>
      </c>
      <c r="C391" s="825" t="s">
        <v>619</v>
      </c>
      <c r="D391" s="839" t="s">
        <v>620</v>
      </c>
      <c r="E391" s="825" t="s">
        <v>3862</v>
      </c>
      <c r="F391" s="839" t="s">
        <v>3863</v>
      </c>
      <c r="G391" s="825" t="s">
        <v>4524</v>
      </c>
      <c r="H391" s="825" t="s">
        <v>4525</v>
      </c>
      <c r="I391" s="831">
        <v>127.66000366210938</v>
      </c>
      <c r="J391" s="831">
        <v>70</v>
      </c>
      <c r="K391" s="832">
        <v>8935.85009765625</v>
      </c>
    </row>
    <row r="392" spans="1:11" ht="14.45" customHeight="1" x14ac:dyDescent="0.2">
      <c r="A392" s="821" t="s">
        <v>575</v>
      </c>
      <c r="B392" s="822" t="s">
        <v>576</v>
      </c>
      <c r="C392" s="825" t="s">
        <v>619</v>
      </c>
      <c r="D392" s="839" t="s">
        <v>620</v>
      </c>
      <c r="E392" s="825" t="s">
        <v>3862</v>
      </c>
      <c r="F392" s="839" t="s">
        <v>3863</v>
      </c>
      <c r="G392" s="825" t="s">
        <v>4526</v>
      </c>
      <c r="H392" s="825" t="s">
        <v>4527</v>
      </c>
      <c r="I392" s="831">
        <v>2.3599998950958252</v>
      </c>
      <c r="J392" s="831">
        <v>3200</v>
      </c>
      <c r="K392" s="832">
        <v>7552</v>
      </c>
    </row>
    <row r="393" spans="1:11" ht="14.45" customHeight="1" x14ac:dyDescent="0.2">
      <c r="A393" s="821" t="s">
        <v>575</v>
      </c>
      <c r="B393" s="822" t="s">
        <v>576</v>
      </c>
      <c r="C393" s="825" t="s">
        <v>619</v>
      </c>
      <c r="D393" s="839" t="s">
        <v>620</v>
      </c>
      <c r="E393" s="825" t="s">
        <v>3862</v>
      </c>
      <c r="F393" s="839" t="s">
        <v>3863</v>
      </c>
      <c r="G393" s="825" t="s">
        <v>4120</v>
      </c>
      <c r="H393" s="825" t="s">
        <v>4121</v>
      </c>
      <c r="I393" s="831">
        <v>2.3599998950958252</v>
      </c>
      <c r="J393" s="831">
        <v>2700</v>
      </c>
      <c r="K393" s="832">
        <v>6372</v>
      </c>
    </row>
    <row r="394" spans="1:11" ht="14.45" customHeight="1" x14ac:dyDescent="0.2">
      <c r="A394" s="821" t="s">
        <v>575</v>
      </c>
      <c r="B394" s="822" t="s">
        <v>576</v>
      </c>
      <c r="C394" s="825" t="s">
        <v>619</v>
      </c>
      <c r="D394" s="839" t="s">
        <v>620</v>
      </c>
      <c r="E394" s="825" t="s">
        <v>3862</v>
      </c>
      <c r="F394" s="839" t="s">
        <v>3863</v>
      </c>
      <c r="G394" s="825" t="s">
        <v>4122</v>
      </c>
      <c r="H394" s="825" t="s">
        <v>4123</v>
      </c>
      <c r="I394" s="831">
        <v>2.3599998950958252</v>
      </c>
      <c r="J394" s="831">
        <v>2100</v>
      </c>
      <c r="K394" s="832">
        <v>4956</v>
      </c>
    </row>
    <row r="395" spans="1:11" ht="14.45" customHeight="1" x14ac:dyDescent="0.2">
      <c r="A395" s="821" t="s">
        <v>575</v>
      </c>
      <c r="B395" s="822" t="s">
        <v>576</v>
      </c>
      <c r="C395" s="825" t="s">
        <v>619</v>
      </c>
      <c r="D395" s="839" t="s">
        <v>620</v>
      </c>
      <c r="E395" s="825" t="s">
        <v>3862</v>
      </c>
      <c r="F395" s="839" t="s">
        <v>3863</v>
      </c>
      <c r="G395" s="825" t="s">
        <v>4124</v>
      </c>
      <c r="H395" s="825" t="s">
        <v>4125</v>
      </c>
      <c r="I395" s="831">
        <v>9.9999997764825821E-3</v>
      </c>
      <c r="J395" s="831">
        <v>400</v>
      </c>
      <c r="K395" s="832">
        <v>4</v>
      </c>
    </row>
    <row r="396" spans="1:11" ht="14.45" customHeight="1" x14ac:dyDescent="0.2">
      <c r="A396" s="821" t="s">
        <v>575</v>
      </c>
      <c r="B396" s="822" t="s">
        <v>576</v>
      </c>
      <c r="C396" s="825" t="s">
        <v>619</v>
      </c>
      <c r="D396" s="839" t="s">
        <v>620</v>
      </c>
      <c r="E396" s="825" t="s">
        <v>3862</v>
      </c>
      <c r="F396" s="839" t="s">
        <v>3863</v>
      </c>
      <c r="G396" s="825" t="s">
        <v>4528</v>
      </c>
      <c r="H396" s="825" t="s">
        <v>4529</v>
      </c>
      <c r="I396" s="831">
        <v>6.0500001907348633</v>
      </c>
      <c r="J396" s="831">
        <v>40</v>
      </c>
      <c r="K396" s="832">
        <v>242</v>
      </c>
    </row>
    <row r="397" spans="1:11" ht="14.45" customHeight="1" x14ac:dyDescent="0.2">
      <c r="A397" s="821" t="s">
        <v>575</v>
      </c>
      <c r="B397" s="822" t="s">
        <v>576</v>
      </c>
      <c r="C397" s="825" t="s">
        <v>619</v>
      </c>
      <c r="D397" s="839" t="s">
        <v>620</v>
      </c>
      <c r="E397" s="825" t="s">
        <v>3862</v>
      </c>
      <c r="F397" s="839" t="s">
        <v>3863</v>
      </c>
      <c r="G397" s="825" t="s">
        <v>4530</v>
      </c>
      <c r="H397" s="825" t="s">
        <v>4531</v>
      </c>
      <c r="I397" s="831">
        <v>710.27001953125</v>
      </c>
      <c r="J397" s="831">
        <v>1</v>
      </c>
      <c r="K397" s="832">
        <v>710.27001953125</v>
      </c>
    </row>
    <row r="398" spans="1:11" ht="14.45" customHeight="1" x14ac:dyDescent="0.2">
      <c r="A398" s="821" t="s">
        <v>575</v>
      </c>
      <c r="B398" s="822" t="s">
        <v>576</v>
      </c>
      <c r="C398" s="825" t="s">
        <v>619</v>
      </c>
      <c r="D398" s="839" t="s">
        <v>620</v>
      </c>
      <c r="E398" s="825" t="s">
        <v>3862</v>
      </c>
      <c r="F398" s="839" t="s">
        <v>3863</v>
      </c>
      <c r="G398" s="825" t="s">
        <v>4126</v>
      </c>
      <c r="H398" s="825" t="s">
        <v>4127</v>
      </c>
      <c r="I398" s="831">
        <v>1.7000000476837158</v>
      </c>
      <c r="J398" s="831">
        <v>7000</v>
      </c>
      <c r="K398" s="832">
        <v>11903</v>
      </c>
    </row>
    <row r="399" spans="1:11" ht="14.45" customHeight="1" x14ac:dyDescent="0.2">
      <c r="A399" s="821" t="s">
        <v>575</v>
      </c>
      <c r="B399" s="822" t="s">
        <v>576</v>
      </c>
      <c r="C399" s="825" t="s">
        <v>619</v>
      </c>
      <c r="D399" s="839" t="s">
        <v>620</v>
      </c>
      <c r="E399" s="825" t="s">
        <v>3862</v>
      </c>
      <c r="F399" s="839" t="s">
        <v>3863</v>
      </c>
      <c r="G399" s="825" t="s">
        <v>4132</v>
      </c>
      <c r="H399" s="825" t="s">
        <v>4133</v>
      </c>
      <c r="I399" s="831">
        <v>11.140000343322754</v>
      </c>
      <c r="J399" s="831">
        <v>500</v>
      </c>
      <c r="K399" s="832">
        <v>5570</v>
      </c>
    </row>
    <row r="400" spans="1:11" ht="14.45" customHeight="1" x14ac:dyDescent="0.2">
      <c r="A400" s="821" t="s">
        <v>575</v>
      </c>
      <c r="B400" s="822" t="s">
        <v>576</v>
      </c>
      <c r="C400" s="825" t="s">
        <v>619</v>
      </c>
      <c r="D400" s="839" t="s">
        <v>620</v>
      </c>
      <c r="E400" s="825" t="s">
        <v>3862</v>
      </c>
      <c r="F400" s="839" t="s">
        <v>3863</v>
      </c>
      <c r="G400" s="825" t="s">
        <v>4136</v>
      </c>
      <c r="H400" s="825" t="s">
        <v>4137</v>
      </c>
      <c r="I400" s="831">
        <v>40.860000610351563</v>
      </c>
      <c r="J400" s="831">
        <v>20</v>
      </c>
      <c r="K400" s="832">
        <v>817.20001220703125</v>
      </c>
    </row>
    <row r="401" spans="1:11" ht="14.45" customHeight="1" x14ac:dyDescent="0.2">
      <c r="A401" s="821" t="s">
        <v>575</v>
      </c>
      <c r="B401" s="822" t="s">
        <v>576</v>
      </c>
      <c r="C401" s="825" t="s">
        <v>619</v>
      </c>
      <c r="D401" s="839" t="s">
        <v>620</v>
      </c>
      <c r="E401" s="825" t="s">
        <v>3862</v>
      </c>
      <c r="F401" s="839" t="s">
        <v>3863</v>
      </c>
      <c r="G401" s="825" t="s">
        <v>4142</v>
      </c>
      <c r="H401" s="825" t="s">
        <v>4143</v>
      </c>
      <c r="I401" s="831">
        <v>15.573333104451498</v>
      </c>
      <c r="J401" s="831">
        <v>130</v>
      </c>
      <c r="K401" s="832">
        <v>2024.6000061035156</v>
      </c>
    </row>
    <row r="402" spans="1:11" ht="14.45" customHeight="1" x14ac:dyDescent="0.2">
      <c r="A402" s="821" t="s">
        <v>575</v>
      </c>
      <c r="B402" s="822" t="s">
        <v>576</v>
      </c>
      <c r="C402" s="825" t="s">
        <v>619</v>
      </c>
      <c r="D402" s="839" t="s">
        <v>620</v>
      </c>
      <c r="E402" s="825" t="s">
        <v>3862</v>
      </c>
      <c r="F402" s="839" t="s">
        <v>3863</v>
      </c>
      <c r="G402" s="825" t="s">
        <v>4146</v>
      </c>
      <c r="H402" s="825" t="s">
        <v>4147</v>
      </c>
      <c r="I402" s="831">
        <v>5.2650001049041748</v>
      </c>
      <c r="J402" s="831">
        <v>800</v>
      </c>
      <c r="K402" s="832">
        <v>4212</v>
      </c>
    </row>
    <row r="403" spans="1:11" ht="14.45" customHeight="1" x14ac:dyDescent="0.2">
      <c r="A403" s="821" t="s">
        <v>575</v>
      </c>
      <c r="B403" s="822" t="s">
        <v>576</v>
      </c>
      <c r="C403" s="825" t="s">
        <v>619</v>
      </c>
      <c r="D403" s="839" t="s">
        <v>620</v>
      </c>
      <c r="E403" s="825" t="s">
        <v>3862</v>
      </c>
      <c r="F403" s="839" t="s">
        <v>3863</v>
      </c>
      <c r="G403" s="825" t="s">
        <v>4148</v>
      </c>
      <c r="H403" s="825" t="s">
        <v>4149</v>
      </c>
      <c r="I403" s="831">
        <v>3.4820000171661376</v>
      </c>
      <c r="J403" s="831">
        <v>1000</v>
      </c>
      <c r="K403" s="832">
        <v>3482</v>
      </c>
    </row>
    <row r="404" spans="1:11" ht="14.45" customHeight="1" x14ac:dyDescent="0.2">
      <c r="A404" s="821" t="s">
        <v>575</v>
      </c>
      <c r="B404" s="822" t="s">
        <v>576</v>
      </c>
      <c r="C404" s="825" t="s">
        <v>619</v>
      </c>
      <c r="D404" s="839" t="s">
        <v>620</v>
      </c>
      <c r="E404" s="825" t="s">
        <v>3862</v>
      </c>
      <c r="F404" s="839" t="s">
        <v>3863</v>
      </c>
      <c r="G404" s="825" t="s">
        <v>4170</v>
      </c>
      <c r="H404" s="825" t="s">
        <v>4171</v>
      </c>
      <c r="I404" s="831">
        <v>21.899999618530273</v>
      </c>
      <c r="J404" s="831">
        <v>50</v>
      </c>
      <c r="K404" s="832">
        <v>1095.050048828125</v>
      </c>
    </row>
    <row r="405" spans="1:11" ht="14.45" customHeight="1" x14ac:dyDescent="0.2">
      <c r="A405" s="821" t="s">
        <v>575</v>
      </c>
      <c r="B405" s="822" t="s">
        <v>576</v>
      </c>
      <c r="C405" s="825" t="s">
        <v>619</v>
      </c>
      <c r="D405" s="839" t="s">
        <v>620</v>
      </c>
      <c r="E405" s="825" t="s">
        <v>3862</v>
      </c>
      <c r="F405" s="839" t="s">
        <v>3863</v>
      </c>
      <c r="G405" s="825" t="s">
        <v>4172</v>
      </c>
      <c r="H405" s="825" t="s">
        <v>4173</v>
      </c>
      <c r="I405" s="831">
        <v>21.899999618530273</v>
      </c>
      <c r="J405" s="831">
        <v>100</v>
      </c>
      <c r="K405" s="832">
        <v>2190.10009765625</v>
      </c>
    </row>
    <row r="406" spans="1:11" ht="14.45" customHeight="1" x14ac:dyDescent="0.2">
      <c r="A406" s="821" t="s">
        <v>575</v>
      </c>
      <c r="B406" s="822" t="s">
        <v>576</v>
      </c>
      <c r="C406" s="825" t="s">
        <v>619</v>
      </c>
      <c r="D406" s="839" t="s">
        <v>620</v>
      </c>
      <c r="E406" s="825" t="s">
        <v>3862</v>
      </c>
      <c r="F406" s="839" t="s">
        <v>3863</v>
      </c>
      <c r="G406" s="825" t="s">
        <v>4532</v>
      </c>
      <c r="H406" s="825" t="s">
        <v>4533</v>
      </c>
      <c r="I406" s="831">
        <v>527.969970703125</v>
      </c>
      <c r="J406" s="831">
        <v>10</v>
      </c>
      <c r="K406" s="832">
        <v>5279.64990234375</v>
      </c>
    </row>
    <row r="407" spans="1:11" ht="14.45" customHeight="1" x14ac:dyDescent="0.2">
      <c r="A407" s="821" t="s">
        <v>575</v>
      </c>
      <c r="B407" s="822" t="s">
        <v>576</v>
      </c>
      <c r="C407" s="825" t="s">
        <v>619</v>
      </c>
      <c r="D407" s="839" t="s">
        <v>620</v>
      </c>
      <c r="E407" s="825" t="s">
        <v>3862</v>
      </c>
      <c r="F407" s="839" t="s">
        <v>3863</v>
      </c>
      <c r="G407" s="825" t="s">
        <v>4534</v>
      </c>
      <c r="H407" s="825" t="s">
        <v>4535</v>
      </c>
      <c r="I407" s="831">
        <v>414.45999145507813</v>
      </c>
      <c r="J407" s="831">
        <v>2</v>
      </c>
      <c r="K407" s="832">
        <v>828.91998291015625</v>
      </c>
    </row>
    <row r="408" spans="1:11" ht="14.45" customHeight="1" x14ac:dyDescent="0.2">
      <c r="A408" s="821" t="s">
        <v>575</v>
      </c>
      <c r="B408" s="822" t="s">
        <v>576</v>
      </c>
      <c r="C408" s="825" t="s">
        <v>619</v>
      </c>
      <c r="D408" s="839" t="s">
        <v>620</v>
      </c>
      <c r="E408" s="825" t="s">
        <v>3862</v>
      </c>
      <c r="F408" s="839" t="s">
        <v>3863</v>
      </c>
      <c r="G408" s="825" t="s">
        <v>4536</v>
      </c>
      <c r="H408" s="825" t="s">
        <v>4537</v>
      </c>
      <c r="I408" s="831">
        <v>695.40997314453125</v>
      </c>
      <c r="J408" s="831">
        <v>2</v>
      </c>
      <c r="K408" s="832">
        <v>1390.81005859375</v>
      </c>
    </row>
    <row r="409" spans="1:11" ht="14.45" customHeight="1" x14ac:dyDescent="0.2">
      <c r="A409" s="821" t="s">
        <v>575</v>
      </c>
      <c r="B409" s="822" t="s">
        <v>576</v>
      </c>
      <c r="C409" s="825" t="s">
        <v>619</v>
      </c>
      <c r="D409" s="839" t="s">
        <v>620</v>
      </c>
      <c r="E409" s="825" t="s">
        <v>3862</v>
      </c>
      <c r="F409" s="839" t="s">
        <v>3863</v>
      </c>
      <c r="G409" s="825" t="s">
        <v>4538</v>
      </c>
      <c r="H409" s="825" t="s">
        <v>4539</v>
      </c>
      <c r="I409" s="831">
        <v>484.04000854492188</v>
      </c>
      <c r="J409" s="831">
        <v>5</v>
      </c>
      <c r="K409" s="832">
        <v>2420.2000122070313</v>
      </c>
    </row>
    <row r="410" spans="1:11" ht="14.45" customHeight="1" x14ac:dyDescent="0.2">
      <c r="A410" s="821" t="s">
        <v>575</v>
      </c>
      <c r="B410" s="822" t="s">
        <v>576</v>
      </c>
      <c r="C410" s="825" t="s">
        <v>619</v>
      </c>
      <c r="D410" s="839" t="s">
        <v>620</v>
      </c>
      <c r="E410" s="825" t="s">
        <v>3862</v>
      </c>
      <c r="F410" s="839" t="s">
        <v>3863</v>
      </c>
      <c r="G410" s="825" t="s">
        <v>4176</v>
      </c>
      <c r="H410" s="825" t="s">
        <v>4177</v>
      </c>
      <c r="I410" s="831">
        <v>646.760009765625</v>
      </c>
      <c r="J410" s="831">
        <v>6</v>
      </c>
      <c r="K410" s="832">
        <v>3880.56005859375</v>
      </c>
    </row>
    <row r="411" spans="1:11" ht="14.45" customHeight="1" x14ac:dyDescent="0.2">
      <c r="A411" s="821" t="s">
        <v>575</v>
      </c>
      <c r="B411" s="822" t="s">
        <v>576</v>
      </c>
      <c r="C411" s="825" t="s">
        <v>619</v>
      </c>
      <c r="D411" s="839" t="s">
        <v>620</v>
      </c>
      <c r="E411" s="825" t="s">
        <v>3862</v>
      </c>
      <c r="F411" s="839" t="s">
        <v>3863</v>
      </c>
      <c r="G411" s="825" t="s">
        <v>4540</v>
      </c>
      <c r="H411" s="825" t="s">
        <v>4541</v>
      </c>
      <c r="I411" s="831">
        <v>484.04000854492188</v>
      </c>
      <c r="J411" s="831">
        <v>5</v>
      </c>
      <c r="K411" s="832">
        <v>2420.199951171875</v>
      </c>
    </row>
    <row r="412" spans="1:11" ht="14.45" customHeight="1" x14ac:dyDescent="0.2">
      <c r="A412" s="821" t="s">
        <v>575</v>
      </c>
      <c r="B412" s="822" t="s">
        <v>576</v>
      </c>
      <c r="C412" s="825" t="s">
        <v>619</v>
      </c>
      <c r="D412" s="839" t="s">
        <v>620</v>
      </c>
      <c r="E412" s="825" t="s">
        <v>3862</v>
      </c>
      <c r="F412" s="839" t="s">
        <v>3863</v>
      </c>
      <c r="G412" s="825" t="s">
        <v>4542</v>
      </c>
      <c r="H412" s="825" t="s">
        <v>4543</v>
      </c>
      <c r="I412" s="831">
        <v>713</v>
      </c>
      <c r="J412" s="831">
        <v>12</v>
      </c>
      <c r="K412" s="832">
        <v>8556</v>
      </c>
    </row>
    <row r="413" spans="1:11" ht="14.45" customHeight="1" x14ac:dyDescent="0.2">
      <c r="A413" s="821" t="s">
        <v>575</v>
      </c>
      <c r="B413" s="822" t="s">
        <v>576</v>
      </c>
      <c r="C413" s="825" t="s">
        <v>619</v>
      </c>
      <c r="D413" s="839" t="s">
        <v>620</v>
      </c>
      <c r="E413" s="825" t="s">
        <v>3862</v>
      </c>
      <c r="F413" s="839" t="s">
        <v>3863</v>
      </c>
      <c r="G413" s="825" t="s">
        <v>4544</v>
      </c>
      <c r="H413" s="825" t="s">
        <v>4545</v>
      </c>
      <c r="I413" s="831">
        <v>527.96665445963538</v>
      </c>
      <c r="J413" s="831">
        <v>30</v>
      </c>
      <c r="K413" s="832">
        <v>15838.9501953125</v>
      </c>
    </row>
    <row r="414" spans="1:11" ht="14.45" customHeight="1" x14ac:dyDescent="0.2">
      <c r="A414" s="821" t="s">
        <v>575</v>
      </c>
      <c r="B414" s="822" t="s">
        <v>576</v>
      </c>
      <c r="C414" s="825" t="s">
        <v>619</v>
      </c>
      <c r="D414" s="839" t="s">
        <v>620</v>
      </c>
      <c r="E414" s="825" t="s">
        <v>3862</v>
      </c>
      <c r="F414" s="839" t="s">
        <v>3863</v>
      </c>
      <c r="G414" s="825" t="s">
        <v>4178</v>
      </c>
      <c r="H414" s="825" t="s">
        <v>4179</v>
      </c>
      <c r="I414" s="831">
        <v>646.760009765625</v>
      </c>
      <c r="J414" s="831">
        <v>8</v>
      </c>
      <c r="K414" s="832">
        <v>5174.080078125</v>
      </c>
    </row>
    <row r="415" spans="1:11" ht="14.45" customHeight="1" x14ac:dyDescent="0.2">
      <c r="A415" s="821" t="s">
        <v>575</v>
      </c>
      <c r="B415" s="822" t="s">
        <v>576</v>
      </c>
      <c r="C415" s="825" t="s">
        <v>619</v>
      </c>
      <c r="D415" s="839" t="s">
        <v>620</v>
      </c>
      <c r="E415" s="825" t="s">
        <v>3862</v>
      </c>
      <c r="F415" s="839" t="s">
        <v>3863</v>
      </c>
      <c r="G415" s="825" t="s">
        <v>4546</v>
      </c>
      <c r="H415" s="825" t="s">
        <v>4547</v>
      </c>
      <c r="I415" s="831">
        <v>527.96499633789063</v>
      </c>
      <c r="J415" s="831">
        <v>20</v>
      </c>
      <c r="K415" s="832">
        <v>10559.25</v>
      </c>
    </row>
    <row r="416" spans="1:11" ht="14.45" customHeight="1" x14ac:dyDescent="0.2">
      <c r="A416" s="821" t="s">
        <v>575</v>
      </c>
      <c r="B416" s="822" t="s">
        <v>576</v>
      </c>
      <c r="C416" s="825" t="s">
        <v>619</v>
      </c>
      <c r="D416" s="839" t="s">
        <v>620</v>
      </c>
      <c r="E416" s="825" t="s">
        <v>3862</v>
      </c>
      <c r="F416" s="839" t="s">
        <v>3863</v>
      </c>
      <c r="G416" s="825" t="s">
        <v>4548</v>
      </c>
      <c r="H416" s="825" t="s">
        <v>4549</v>
      </c>
      <c r="I416" s="831">
        <v>527.969970703125</v>
      </c>
      <c r="J416" s="831">
        <v>10</v>
      </c>
      <c r="K416" s="832">
        <v>5279.64990234375</v>
      </c>
    </row>
    <row r="417" spans="1:11" ht="14.45" customHeight="1" x14ac:dyDescent="0.2">
      <c r="A417" s="821" t="s">
        <v>575</v>
      </c>
      <c r="B417" s="822" t="s">
        <v>576</v>
      </c>
      <c r="C417" s="825" t="s">
        <v>619</v>
      </c>
      <c r="D417" s="839" t="s">
        <v>620</v>
      </c>
      <c r="E417" s="825" t="s">
        <v>3862</v>
      </c>
      <c r="F417" s="839" t="s">
        <v>3863</v>
      </c>
      <c r="G417" s="825" t="s">
        <v>4180</v>
      </c>
      <c r="H417" s="825" t="s">
        <v>4181</v>
      </c>
      <c r="I417" s="831">
        <v>646.760009765625</v>
      </c>
      <c r="J417" s="831">
        <v>14</v>
      </c>
      <c r="K417" s="832">
        <v>9054.64013671875</v>
      </c>
    </row>
    <row r="418" spans="1:11" ht="14.45" customHeight="1" x14ac:dyDescent="0.2">
      <c r="A418" s="821" t="s">
        <v>575</v>
      </c>
      <c r="B418" s="822" t="s">
        <v>576</v>
      </c>
      <c r="C418" s="825" t="s">
        <v>619</v>
      </c>
      <c r="D418" s="839" t="s">
        <v>620</v>
      </c>
      <c r="E418" s="825" t="s">
        <v>3862</v>
      </c>
      <c r="F418" s="839" t="s">
        <v>3863</v>
      </c>
      <c r="G418" s="825" t="s">
        <v>4550</v>
      </c>
      <c r="H418" s="825" t="s">
        <v>4551</v>
      </c>
      <c r="I418" s="831">
        <v>713</v>
      </c>
      <c r="J418" s="831">
        <v>1</v>
      </c>
      <c r="K418" s="832">
        <v>713</v>
      </c>
    </row>
    <row r="419" spans="1:11" ht="14.45" customHeight="1" x14ac:dyDescent="0.2">
      <c r="A419" s="821" t="s">
        <v>575</v>
      </c>
      <c r="B419" s="822" t="s">
        <v>576</v>
      </c>
      <c r="C419" s="825" t="s">
        <v>619</v>
      </c>
      <c r="D419" s="839" t="s">
        <v>620</v>
      </c>
      <c r="E419" s="825" t="s">
        <v>3862</v>
      </c>
      <c r="F419" s="839" t="s">
        <v>3863</v>
      </c>
      <c r="G419" s="825" t="s">
        <v>4552</v>
      </c>
      <c r="H419" s="825" t="s">
        <v>4553</v>
      </c>
      <c r="I419" s="831">
        <v>713</v>
      </c>
      <c r="J419" s="831">
        <v>5</v>
      </c>
      <c r="K419" s="832">
        <v>3565</v>
      </c>
    </row>
    <row r="420" spans="1:11" ht="14.45" customHeight="1" x14ac:dyDescent="0.2">
      <c r="A420" s="821" t="s">
        <v>575</v>
      </c>
      <c r="B420" s="822" t="s">
        <v>576</v>
      </c>
      <c r="C420" s="825" t="s">
        <v>619</v>
      </c>
      <c r="D420" s="839" t="s">
        <v>620</v>
      </c>
      <c r="E420" s="825" t="s">
        <v>3862</v>
      </c>
      <c r="F420" s="839" t="s">
        <v>3863</v>
      </c>
      <c r="G420" s="825" t="s">
        <v>4554</v>
      </c>
      <c r="H420" s="825" t="s">
        <v>4555</v>
      </c>
      <c r="I420" s="831">
        <v>17.979999542236328</v>
      </c>
      <c r="J420" s="831">
        <v>50</v>
      </c>
      <c r="K420" s="832">
        <v>899</v>
      </c>
    </row>
    <row r="421" spans="1:11" ht="14.45" customHeight="1" x14ac:dyDescent="0.2">
      <c r="A421" s="821" t="s">
        <v>575</v>
      </c>
      <c r="B421" s="822" t="s">
        <v>576</v>
      </c>
      <c r="C421" s="825" t="s">
        <v>619</v>
      </c>
      <c r="D421" s="839" t="s">
        <v>620</v>
      </c>
      <c r="E421" s="825" t="s">
        <v>3862</v>
      </c>
      <c r="F421" s="839" t="s">
        <v>3863</v>
      </c>
      <c r="G421" s="825" t="s">
        <v>4556</v>
      </c>
      <c r="H421" s="825" t="s">
        <v>4557</v>
      </c>
      <c r="I421" s="831">
        <v>70.199996948242188</v>
      </c>
      <c r="J421" s="831">
        <v>20</v>
      </c>
      <c r="K421" s="832">
        <v>1404</v>
      </c>
    </row>
    <row r="422" spans="1:11" ht="14.45" customHeight="1" x14ac:dyDescent="0.2">
      <c r="A422" s="821" t="s">
        <v>575</v>
      </c>
      <c r="B422" s="822" t="s">
        <v>576</v>
      </c>
      <c r="C422" s="825" t="s">
        <v>619</v>
      </c>
      <c r="D422" s="839" t="s">
        <v>620</v>
      </c>
      <c r="E422" s="825" t="s">
        <v>3862</v>
      </c>
      <c r="F422" s="839" t="s">
        <v>3863</v>
      </c>
      <c r="G422" s="825" t="s">
        <v>4558</v>
      </c>
      <c r="H422" s="825" t="s">
        <v>4559</v>
      </c>
      <c r="I422" s="831">
        <v>13.199999809265137</v>
      </c>
      <c r="J422" s="831">
        <v>20</v>
      </c>
      <c r="K422" s="832">
        <v>264</v>
      </c>
    </row>
    <row r="423" spans="1:11" ht="14.45" customHeight="1" x14ac:dyDescent="0.2">
      <c r="A423" s="821" t="s">
        <v>575</v>
      </c>
      <c r="B423" s="822" t="s">
        <v>576</v>
      </c>
      <c r="C423" s="825" t="s">
        <v>619</v>
      </c>
      <c r="D423" s="839" t="s">
        <v>620</v>
      </c>
      <c r="E423" s="825" t="s">
        <v>3862</v>
      </c>
      <c r="F423" s="839" t="s">
        <v>3863</v>
      </c>
      <c r="G423" s="825" t="s">
        <v>4186</v>
      </c>
      <c r="H423" s="825" t="s">
        <v>4187</v>
      </c>
      <c r="I423" s="831">
        <v>22.989999771118164</v>
      </c>
      <c r="J423" s="831">
        <v>110</v>
      </c>
      <c r="K423" s="832">
        <v>2528.8999938964844</v>
      </c>
    </row>
    <row r="424" spans="1:11" ht="14.45" customHeight="1" x14ac:dyDescent="0.2">
      <c r="A424" s="821" t="s">
        <v>575</v>
      </c>
      <c r="B424" s="822" t="s">
        <v>576</v>
      </c>
      <c r="C424" s="825" t="s">
        <v>619</v>
      </c>
      <c r="D424" s="839" t="s">
        <v>620</v>
      </c>
      <c r="E424" s="825" t="s">
        <v>3862</v>
      </c>
      <c r="F424" s="839" t="s">
        <v>3863</v>
      </c>
      <c r="G424" s="825" t="s">
        <v>4188</v>
      </c>
      <c r="H424" s="825" t="s">
        <v>4189</v>
      </c>
      <c r="I424" s="831">
        <v>22.989999771118164</v>
      </c>
      <c r="J424" s="831">
        <v>110</v>
      </c>
      <c r="K424" s="832">
        <v>2528.8999938964844</v>
      </c>
    </row>
    <row r="425" spans="1:11" ht="14.45" customHeight="1" x14ac:dyDescent="0.2">
      <c r="A425" s="821" t="s">
        <v>575</v>
      </c>
      <c r="B425" s="822" t="s">
        <v>576</v>
      </c>
      <c r="C425" s="825" t="s">
        <v>619</v>
      </c>
      <c r="D425" s="839" t="s">
        <v>620</v>
      </c>
      <c r="E425" s="825" t="s">
        <v>3862</v>
      </c>
      <c r="F425" s="839" t="s">
        <v>3863</v>
      </c>
      <c r="G425" s="825" t="s">
        <v>4560</v>
      </c>
      <c r="H425" s="825" t="s">
        <v>4561</v>
      </c>
      <c r="I425" s="831">
        <v>22.989999771118164</v>
      </c>
      <c r="J425" s="831">
        <v>10</v>
      </c>
      <c r="K425" s="832">
        <v>229.89999389648438</v>
      </c>
    </row>
    <row r="426" spans="1:11" ht="14.45" customHeight="1" x14ac:dyDescent="0.2">
      <c r="A426" s="821" t="s">
        <v>575</v>
      </c>
      <c r="B426" s="822" t="s">
        <v>576</v>
      </c>
      <c r="C426" s="825" t="s">
        <v>619</v>
      </c>
      <c r="D426" s="839" t="s">
        <v>620</v>
      </c>
      <c r="E426" s="825" t="s">
        <v>3862</v>
      </c>
      <c r="F426" s="839" t="s">
        <v>3863</v>
      </c>
      <c r="G426" s="825" t="s">
        <v>3868</v>
      </c>
      <c r="H426" s="825" t="s">
        <v>3869</v>
      </c>
      <c r="I426" s="831">
        <v>4.0300002098083496</v>
      </c>
      <c r="J426" s="831">
        <v>350</v>
      </c>
      <c r="K426" s="832">
        <v>1410.5</v>
      </c>
    </row>
    <row r="427" spans="1:11" ht="14.45" customHeight="1" x14ac:dyDescent="0.2">
      <c r="A427" s="821" t="s">
        <v>575</v>
      </c>
      <c r="B427" s="822" t="s">
        <v>576</v>
      </c>
      <c r="C427" s="825" t="s">
        <v>619</v>
      </c>
      <c r="D427" s="839" t="s">
        <v>620</v>
      </c>
      <c r="E427" s="825" t="s">
        <v>3862</v>
      </c>
      <c r="F427" s="839" t="s">
        <v>3863</v>
      </c>
      <c r="G427" s="825" t="s">
        <v>4194</v>
      </c>
      <c r="H427" s="825" t="s">
        <v>4195</v>
      </c>
      <c r="I427" s="831">
        <v>103.15000152587891</v>
      </c>
      <c r="J427" s="831">
        <v>5</v>
      </c>
      <c r="K427" s="832">
        <v>515.77001953125</v>
      </c>
    </row>
    <row r="428" spans="1:11" ht="14.45" customHeight="1" x14ac:dyDescent="0.2">
      <c r="A428" s="821" t="s">
        <v>575</v>
      </c>
      <c r="B428" s="822" t="s">
        <v>576</v>
      </c>
      <c r="C428" s="825" t="s">
        <v>619</v>
      </c>
      <c r="D428" s="839" t="s">
        <v>620</v>
      </c>
      <c r="E428" s="825" t="s">
        <v>3862</v>
      </c>
      <c r="F428" s="839" t="s">
        <v>3863</v>
      </c>
      <c r="G428" s="825" t="s">
        <v>4196</v>
      </c>
      <c r="H428" s="825" t="s">
        <v>4197</v>
      </c>
      <c r="I428" s="831">
        <v>12.100000381469727</v>
      </c>
      <c r="J428" s="831">
        <v>500</v>
      </c>
      <c r="K428" s="832">
        <v>6050</v>
      </c>
    </row>
    <row r="429" spans="1:11" ht="14.45" customHeight="1" x14ac:dyDescent="0.2">
      <c r="A429" s="821" t="s">
        <v>575</v>
      </c>
      <c r="B429" s="822" t="s">
        <v>576</v>
      </c>
      <c r="C429" s="825" t="s">
        <v>619</v>
      </c>
      <c r="D429" s="839" t="s">
        <v>620</v>
      </c>
      <c r="E429" s="825" t="s">
        <v>3862</v>
      </c>
      <c r="F429" s="839" t="s">
        <v>3863</v>
      </c>
      <c r="G429" s="825" t="s">
        <v>4198</v>
      </c>
      <c r="H429" s="825" t="s">
        <v>4199</v>
      </c>
      <c r="I429" s="831">
        <v>8.4700002670288086</v>
      </c>
      <c r="J429" s="831">
        <v>510</v>
      </c>
      <c r="K429" s="832">
        <v>4319.699951171875</v>
      </c>
    </row>
    <row r="430" spans="1:11" ht="14.45" customHeight="1" x14ac:dyDescent="0.2">
      <c r="A430" s="821" t="s">
        <v>575</v>
      </c>
      <c r="B430" s="822" t="s">
        <v>576</v>
      </c>
      <c r="C430" s="825" t="s">
        <v>619</v>
      </c>
      <c r="D430" s="839" t="s">
        <v>620</v>
      </c>
      <c r="E430" s="825" t="s">
        <v>3862</v>
      </c>
      <c r="F430" s="839" t="s">
        <v>3863</v>
      </c>
      <c r="G430" s="825" t="s">
        <v>4200</v>
      </c>
      <c r="H430" s="825" t="s">
        <v>4201</v>
      </c>
      <c r="I430" s="831">
        <v>7.8683332602183027</v>
      </c>
      <c r="J430" s="831">
        <v>1500</v>
      </c>
      <c r="K430" s="832">
        <v>11802</v>
      </c>
    </row>
    <row r="431" spans="1:11" ht="14.45" customHeight="1" x14ac:dyDescent="0.2">
      <c r="A431" s="821" t="s">
        <v>575</v>
      </c>
      <c r="B431" s="822" t="s">
        <v>576</v>
      </c>
      <c r="C431" s="825" t="s">
        <v>619</v>
      </c>
      <c r="D431" s="839" t="s">
        <v>620</v>
      </c>
      <c r="E431" s="825" t="s">
        <v>3862</v>
      </c>
      <c r="F431" s="839" t="s">
        <v>3863</v>
      </c>
      <c r="G431" s="825" t="s">
        <v>4202</v>
      </c>
      <c r="H431" s="825" t="s">
        <v>4203</v>
      </c>
      <c r="I431" s="831">
        <v>10.076666514078775</v>
      </c>
      <c r="J431" s="831">
        <v>270</v>
      </c>
      <c r="K431" s="832">
        <v>2721.3000183105469</v>
      </c>
    </row>
    <row r="432" spans="1:11" ht="14.45" customHeight="1" x14ac:dyDescent="0.2">
      <c r="A432" s="821" t="s">
        <v>575</v>
      </c>
      <c r="B432" s="822" t="s">
        <v>576</v>
      </c>
      <c r="C432" s="825" t="s">
        <v>619</v>
      </c>
      <c r="D432" s="839" t="s">
        <v>620</v>
      </c>
      <c r="E432" s="825" t="s">
        <v>3862</v>
      </c>
      <c r="F432" s="839" t="s">
        <v>3863</v>
      </c>
      <c r="G432" s="825" t="s">
        <v>4562</v>
      </c>
      <c r="H432" s="825" t="s">
        <v>4563</v>
      </c>
      <c r="I432" s="831">
        <v>10.069999694824219</v>
      </c>
      <c r="J432" s="831">
        <v>90</v>
      </c>
      <c r="K432" s="832">
        <v>906.30001831054688</v>
      </c>
    </row>
    <row r="433" spans="1:11" ht="14.45" customHeight="1" x14ac:dyDescent="0.2">
      <c r="A433" s="821" t="s">
        <v>575</v>
      </c>
      <c r="B433" s="822" t="s">
        <v>576</v>
      </c>
      <c r="C433" s="825" t="s">
        <v>619</v>
      </c>
      <c r="D433" s="839" t="s">
        <v>620</v>
      </c>
      <c r="E433" s="825" t="s">
        <v>3862</v>
      </c>
      <c r="F433" s="839" t="s">
        <v>3863</v>
      </c>
      <c r="G433" s="825" t="s">
        <v>4564</v>
      </c>
      <c r="H433" s="825" t="s">
        <v>4565</v>
      </c>
      <c r="I433" s="831">
        <v>10.077499866485596</v>
      </c>
      <c r="J433" s="831">
        <v>300</v>
      </c>
      <c r="K433" s="832">
        <v>3023.4000244140625</v>
      </c>
    </row>
    <row r="434" spans="1:11" ht="14.45" customHeight="1" x14ac:dyDescent="0.2">
      <c r="A434" s="821" t="s">
        <v>575</v>
      </c>
      <c r="B434" s="822" t="s">
        <v>576</v>
      </c>
      <c r="C434" s="825" t="s">
        <v>619</v>
      </c>
      <c r="D434" s="839" t="s">
        <v>620</v>
      </c>
      <c r="E434" s="825" t="s">
        <v>3862</v>
      </c>
      <c r="F434" s="839" t="s">
        <v>3863</v>
      </c>
      <c r="G434" s="825" t="s">
        <v>4566</v>
      </c>
      <c r="H434" s="825" t="s">
        <v>4567</v>
      </c>
      <c r="I434" s="831">
        <v>10.079999923706055</v>
      </c>
      <c r="J434" s="831">
        <v>30</v>
      </c>
      <c r="K434" s="832">
        <v>302.39999389648438</v>
      </c>
    </row>
    <row r="435" spans="1:11" ht="14.45" customHeight="1" x14ac:dyDescent="0.2">
      <c r="A435" s="821" t="s">
        <v>575</v>
      </c>
      <c r="B435" s="822" t="s">
        <v>576</v>
      </c>
      <c r="C435" s="825" t="s">
        <v>619</v>
      </c>
      <c r="D435" s="839" t="s">
        <v>620</v>
      </c>
      <c r="E435" s="825" t="s">
        <v>3862</v>
      </c>
      <c r="F435" s="839" t="s">
        <v>3863</v>
      </c>
      <c r="G435" s="825" t="s">
        <v>4568</v>
      </c>
      <c r="H435" s="825" t="s">
        <v>4569</v>
      </c>
      <c r="I435" s="831">
        <v>762.69000244140625</v>
      </c>
      <c r="J435" s="831">
        <v>10</v>
      </c>
      <c r="K435" s="832">
        <v>7626.85986328125</v>
      </c>
    </row>
    <row r="436" spans="1:11" ht="14.45" customHeight="1" x14ac:dyDescent="0.2">
      <c r="A436" s="821" t="s">
        <v>575</v>
      </c>
      <c r="B436" s="822" t="s">
        <v>576</v>
      </c>
      <c r="C436" s="825" t="s">
        <v>619</v>
      </c>
      <c r="D436" s="839" t="s">
        <v>620</v>
      </c>
      <c r="E436" s="825" t="s">
        <v>3862</v>
      </c>
      <c r="F436" s="839" t="s">
        <v>3863</v>
      </c>
      <c r="G436" s="825" t="s">
        <v>4210</v>
      </c>
      <c r="H436" s="825" t="s">
        <v>4211</v>
      </c>
      <c r="I436" s="831">
        <v>80.575000762939453</v>
      </c>
      <c r="J436" s="831">
        <v>600</v>
      </c>
      <c r="K436" s="832">
        <v>48345.19970703125</v>
      </c>
    </row>
    <row r="437" spans="1:11" ht="14.45" customHeight="1" x14ac:dyDescent="0.2">
      <c r="A437" s="821" t="s">
        <v>575</v>
      </c>
      <c r="B437" s="822" t="s">
        <v>576</v>
      </c>
      <c r="C437" s="825" t="s">
        <v>619</v>
      </c>
      <c r="D437" s="839" t="s">
        <v>620</v>
      </c>
      <c r="E437" s="825" t="s">
        <v>3862</v>
      </c>
      <c r="F437" s="839" t="s">
        <v>3863</v>
      </c>
      <c r="G437" s="825" t="s">
        <v>4218</v>
      </c>
      <c r="H437" s="825" t="s">
        <v>4219</v>
      </c>
      <c r="I437" s="831">
        <v>0.25999999046325684</v>
      </c>
      <c r="J437" s="831">
        <v>200</v>
      </c>
      <c r="K437" s="832">
        <v>52</v>
      </c>
    </row>
    <row r="438" spans="1:11" ht="14.45" customHeight="1" x14ac:dyDescent="0.2">
      <c r="A438" s="821" t="s">
        <v>575</v>
      </c>
      <c r="B438" s="822" t="s">
        <v>576</v>
      </c>
      <c r="C438" s="825" t="s">
        <v>619</v>
      </c>
      <c r="D438" s="839" t="s">
        <v>620</v>
      </c>
      <c r="E438" s="825" t="s">
        <v>3862</v>
      </c>
      <c r="F438" s="839" t="s">
        <v>3863</v>
      </c>
      <c r="G438" s="825" t="s">
        <v>4570</v>
      </c>
      <c r="H438" s="825" t="s">
        <v>4571</v>
      </c>
      <c r="I438" s="831">
        <v>302.39999389648438</v>
      </c>
      <c r="J438" s="831">
        <v>3</v>
      </c>
      <c r="K438" s="832">
        <v>907.20001220703125</v>
      </c>
    </row>
    <row r="439" spans="1:11" ht="14.45" customHeight="1" x14ac:dyDescent="0.2">
      <c r="A439" s="821" t="s">
        <v>575</v>
      </c>
      <c r="B439" s="822" t="s">
        <v>576</v>
      </c>
      <c r="C439" s="825" t="s">
        <v>619</v>
      </c>
      <c r="D439" s="839" t="s">
        <v>620</v>
      </c>
      <c r="E439" s="825" t="s">
        <v>3862</v>
      </c>
      <c r="F439" s="839" t="s">
        <v>3863</v>
      </c>
      <c r="G439" s="825" t="s">
        <v>4572</v>
      </c>
      <c r="H439" s="825" t="s">
        <v>4573</v>
      </c>
      <c r="I439" s="831">
        <v>11.737999725341798</v>
      </c>
      <c r="J439" s="831">
        <v>210</v>
      </c>
      <c r="K439" s="832">
        <v>2465.1000061035156</v>
      </c>
    </row>
    <row r="440" spans="1:11" ht="14.45" customHeight="1" x14ac:dyDescent="0.2">
      <c r="A440" s="821" t="s">
        <v>575</v>
      </c>
      <c r="B440" s="822" t="s">
        <v>576</v>
      </c>
      <c r="C440" s="825" t="s">
        <v>619</v>
      </c>
      <c r="D440" s="839" t="s">
        <v>620</v>
      </c>
      <c r="E440" s="825" t="s">
        <v>3862</v>
      </c>
      <c r="F440" s="839" t="s">
        <v>3863</v>
      </c>
      <c r="G440" s="825" t="s">
        <v>3870</v>
      </c>
      <c r="H440" s="825" t="s">
        <v>3871</v>
      </c>
      <c r="I440" s="831">
        <v>13.310000419616699</v>
      </c>
      <c r="J440" s="831">
        <v>220</v>
      </c>
      <c r="K440" s="832">
        <v>2928.199951171875</v>
      </c>
    </row>
    <row r="441" spans="1:11" ht="14.45" customHeight="1" x14ac:dyDescent="0.2">
      <c r="A441" s="821" t="s">
        <v>575</v>
      </c>
      <c r="B441" s="822" t="s">
        <v>576</v>
      </c>
      <c r="C441" s="825" t="s">
        <v>619</v>
      </c>
      <c r="D441" s="839" t="s">
        <v>620</v>
      </c>
      <c r="E441" s="825" t="s">
        <v>3862</v>
      </c>
      <c r="F441" s="839" t="s">
        <v>3863</v>
      </c>
      <c r="G441" s="825" t="s">
        <v>4574</v>
      </c>
      <c r="H441" s="825" t="s">
        <v>4575</v>
      </c>
      <c r="I441" s="831">
        <v>5.320000171661377</v>
      </c>
      <c r="J441" s="831">
        <v>100</v>
      </c>
      <c r="K441" s="832">
        <v>532.4000244140625</v>
      </c>
    </row>
    <row r="442" spans="1:11" ht="14.45" customHeight="1" x14ac:dyDescent="0.2">
      <c r="A442" s="821" t="s">
        <v>575</v>
      </c>
      <c r="B442" s="822" t="s">
        <v>576</v>
      </c>
      <c r="C442" s="825" t="s">
        <v>619</v>
      </c>
      <c r="D442" s="839" t="s">
        <v>620</v>
      </c>
      <c r="E442" s="825" t="s">
        <v>3862</v>
      </c>
      <c r="F442" s="839" t="s">
        <v>3863</v>
      </c>
      <c r="G442" s="825" t="s">
        <v>4576</v>
      </c>
      <c r="H442" s="825" t="s">
        <v>4577</v>
      </c>
      <c r="I442" s="831">
        <v>179.5</v>
      </c>
      <c r="J442" s="831">
        <v>2</v>
      </c>
      <c r="K442" s="832">
        <v>359</v>
      </c>
    </row>
    <row r="443" spans="1:11" ht="14.45" customHeight="1" x14ac:dyDescent="0.2">
      <c r="A443" s="821" t="s">
        <v>575</v>
      </c>
      <c r="B443" s="822" t="s">
        <v>576</v>
      </c>
      <c r="C443" s="825" t="s">
        <v>619</v>
      </c>
      <c r="D443" s="839" t="s">
        <v>620</v>
      </c>
      <c r="E443" s="825" t="s">
        <v>3862</v>
      </c>
      <c r="F443" s="839" t="s">
        <v>3863</v>
      </c>
      <c r="G443" s="825" t="s">
        <v>4236</v>
      </c>
      <c r="H443" s="825" t="s">
        <v>4237</v>
      </c>
      <c r="I443" s="831">
        <v>18.202222400241428</v>
      </c>
      <c r="J443" s="831">
        <v>500</v>
      </c>
      <c r="K443" s="832">
        <v>10252.170149803162</v>
      </c>
    </row>
    <row r="444" spans="1:11" ht="14.45" customHeight="1" x14ac:dyDescent="0.2">
      <c r="A444" s="821" t="s">
        <v>575</v>
      </c>
      <c r="B444" s="822" t="s">
        <v>576</v>
      </c>
      <c r="C444" s="825" t="s">
        <v>619</v>
      </c>
      <c r="D444" s="839" t="s">
        <v>620</v>
      </c>
      <c r="E444" s="825" t="s">
        <v>3862</v>
      </c>
      <c r="F444" s="839" t="s">
        <v>3863</v>
      </c>
      <c r="G444" s="825" t="s">
        <v>4578</v>
      </c>
      <c r="H444" s="825" t="s">
        <v>4579</v>
      </c>
      <c r="I444" s="831">
        <v>399.6300048828125</v>
      </c>
      <c r="J444" s="831">
        <v>3</v>
      </c>
      <c r="K444" s="832">
        <v>1198.8900146484375</v>
      </c>
    </row>
    <row r="445" spans="1:11" ht="14.45" customHeight="1" x14ac:dyDescent="0.2">
      <c r="A445" s="821" t="s">
        <v>575</v>
      </c>
      <c r="B445" s="822" t="s">
        <v>576</v>
      </c>
      <c r="C445" s="825" t="s">
        <v>619</v>
      </c>
      <c r="D445" s="839" t="s">
        <v>620</v>
      </c>
      <c r="E445" s="825" t="s">
        <v>3862</v>
      </c>
      <c r="F445" s="839" t="s">
        <v>3863</v>
      </c>
      <c r="G445" s="825" t="s">
        <v>4244</v>
      </c>
      <c r="H445" s="825" t="s">
        <v>4245</v>
      </c>
      <c r="I445" s="831">
        <v>9.1999998092651367</v>
      </c>
      <c r="J445" s="831">
        <v>750</v>
      </c>
      <c r="K445" s="832">
        <v>6900</v>
      </c>
    </row>
    <row r="446" spans="1:11" ht="14.45" customHeight="1" x14ac:dyDescent="0.2">
      <c r="A446" s="821" t="s">
        <v>575</v>
      </c>
      <c r="B446" s="822" t="s">
        <v>576</v>
      </c>
      <c r="C446" s="825" t="s">
        <v>619</v>
      </c>
      <c r="D446" s="839" t="s">
        <v>620</v>
      </c>
      <c r="E446" s="825" t="s">
        <v>3862</v>
      </c>
      <c r="F446" s="839" t="s">
        <v>3863</v>
      </c>
      <c r="G446" s="825" t="s">
        <v>4246</v>
      </c>
      <c r="H446" s="825" t="s">
        <v>4247</v>
      </c>
      <c r="I446" s="831">
        <v>58.369998931884766</v>
      </c>
      <c r="J446" s="831">
        <v>10</v>
      </c>
      <c r="K446" s="832">
        <v>583.70001220703125</v>
      </c>
    </row>
    <row r="447" spans="1:11" ht="14.45" customHeight="1" x14ac:dyDescent="0.2">
      <c r="A447" s="821" t="s">
        <v>575</v>
      </c>
      <c r="B447" s="822" t="s">
        <v>576</v>
      </c>
      <c r="C447" s="825" t="s">
        <v>619</v>
      </c>
      <c r="D447" s="839" t="s">
        <v>620</v>
      </c>
      <c r="E447" s="825" t="s">
        <v>3862</v>
      </c>
      <c r="F447" s="839" t="s">
        <v>3863</v>
      </c>
      <c r="G447" s="825" t="s">
        <v>4252</v>
      </c>
      <c r="H447" s="825" t="s">
        <v>4253</v>
      </c>
      <c r="I447" s="831">
        <v>172.5</v>
      </c>
      <c r="J447" s="831">
        <v>1</v>
      </c>
      <c r="K447" s="832">
        <v>172.5</v>
      </c>
    </row>
    <row r="448" spans="1:11" ht="14.45" customHeight="1" x14ac:dyDescent="0.2">
      <c r="A448" s="821" t="s">
        <v>575</v>
      </c>
      <c r="B448" s="822" t="s">
        <v>576</v>
      </c>
      <c r="C448" s="825" t="s">
        <v>619</v>
      </c>
      <c r="D448" s="839" t="s">
        <v>620</v>
      </c>
      <c r="E448" s="825" t="s">
        <v>3862</v>
      </c>
      <c r="F448" s="839" t="s">
        <v>3863</v>
      </c>
      <c r="G448" s="825" t="s">
        <v>4580</v>
      </c>
      <c r="H448" s="825" t="s">
        <v>4581</v>
      </c>
      <c r="I448" s="831">
        <v>7.5914286204746793</v>
      </c>
      <c r="J448" s="831">
        <v>1390</v>
      </c>
      <c r="K448" s="832">
        <v>10489.100006103516</v>
      </c>
    </row>
    <row r="449" spans="1:11" ht="14.45" customHeight="1" x14ac:dyDescent="0.2">
      <c r="A449" s="821" t="s">
        <v>575</v>
      </c>
      <c r="B449" s="822" t="s">
        <v>576</v>
      </c>
      <c r="C449" s="825" t="s">
        <v>619</v>
      </c>
      <c r="D449" s="839" t="s">
        <v>620</v>
      </c>
      <c r="E449" s="825" t="s">
        <v>3862</v>
      </c>
      <c r="F449" s="839" t="s">
        <v>3863</v>
      </c>
      <c r="G449" s="825" t="s">
        <v>4258</v>
      </c>
      <c r="H449" s="825" t="s">
        <v>4259</v>
      </c>
      <c r="I449" s="831">
        <v>6.1700000762939453</v>
      </c>
      <c r="J449" s="831">
        <v>190</v>
      </c>
      <c r="K449" s="832">
        <v>1172.300048828125</v>
      </c>
    </row>
    <row r="450" spans="1:11" ht="14.45" customHeight="1" x14ac:dyDescent="0.2">
      <c r="A450" s="821" t="s">
        <v>575</v>
      </c>
      <c r="B450" s="822" t="s">
        <v>576</v>
      </c>
      <c r="C450" s="825" t="s">
        <v>619</v>
      </c>
      <c r="D450" s="839" t="s">
        <v>620</v>
      </c>
      <c r="E450" s="825" t="s">
        <v>3862</v>
      </c>
      <c r="F450" s="839" t="s">
        <v>3863</v>
      </c>
      <c r="G450" s="825" t="s">
        <v>4582</v>
      </c>
      <c r="H450" s="825" t="s">
        <v>4583</v>
      </c>
      <c r="I450" s="831">
        <v>86.975716727120542</v>
      </c>
      <c r="J450" s="831">
        <v>990</v>
      </c>
      <c r="K450" s="832">
        <v>86105.499755859375</v>
      </c>
    </row>
    <row r="451" spans="1:11" ht="14.45" customHeight="1" x14ac:dyDescent="0.2">
      <c r="A451" s="821" t="s">
        <v>575</v>
      </c>
      <c r="B451" s="822" t="s">
        <v>576</v>
      </c>
      <c r="C451" s="825" t="s">
        <v>619</v>
      </c>
      <c r="D451" s="839" t="s">
        <v>620</v>
      </c>
      <c r="E451" s="825" t="s">
        <v>3862</v>
      </c>
      <c r="F451" s="839" t="s">
        <v>3863</v>
      </c>
      <c r="G451" s="825" t="s">
        <v>4584</v>
      </c>
      <c r="H451" s="825" t="s">
        <v>4585</v>
      </c>
      <c r="I451" s="831">
        <v>14.15749979019165</v>
      </c>
      <c r="J451" s="831">
        <v>40</v>
      </c>
      <c r="K451" s="832">
        <v>566.25001525878906</v>
      </c>
    </row>
    <row r="452" spans="1:11" ht="14.45" customHeight="1" x14ac:dyDescent="0.2">
      <c r="A452" s="821" t="s">
        <v>575</v>
      </c>
      <c r="B452" s="822" t="s">
        <v>576</v>
      </c>
      <c r="C452" s="825" t="s">
        <v>619</v>
      </c>
      <c r="D452" s="839" t="s">
        <v>620</v>
      </c>
      <c r="E452" s="825" t="s">
        <v>3862</v>
      </c>
      <c r="F452" s="839" t="s">
        <v>3863</v>
      </c>
      <c r="G452" s="825" t="s">
        <v>4586</v>
      </c>
      <c r="H452" s="825" t="s">
        <v>4587</v>
      </c>
      <c r="I452" s="831">
        <v>13.310000419616699</v>
      </c>
      <c r="J452" s="831">
        <v>150</v>
      </c>
      <c r="K452" s="832">
        <v>1996.5</v>
      </c>
    </row>
    <row r="453" spans="1:11" ht="14.45" customHeight="1" x14ac:dyDescent="0.2">
      <c r="A453" s="821" t="s">
        <v>575</v>
      </c>
      <c r="B453" s="822" t="s">
        <v>576</v>
      </c>
      <c r="C453" s="825" t="s">
        <v>619</v>
      </c>
      <c r="D453" s="839" t="s">
        <v>620</v>
      </c>
      <c r="E453" s="825" t="s">
        <v>3862</v>
      </c>
      <c r="F453" s="839" t="s">
        <v>3863</v>
      </c>
      <c r="G453" s="825" t="s">
        <v>4278</v>
      </c>
      <c r="H453" s="825" t="s">
        <v>4279</v>
      </c>
      <c r="I453" s="831">
        <v>13.310000419616699</v>
      </c>
      <c r="J453" s="831">
        <v>50</v>
      </c>
      <c r="K453" s="832">
        <v>665.5</v>
      </c>
    </row>
    <row r="454" spans="1:11" ht="14.45" customHeight="1" x14ac:dyDescent="0.2">
      <c r="A454" s="821" t="s">
        <v>575</v>
      </c>
      <c r="B454" s="822" t="s">
        <v>576</v>
      </c>
      <c r="C454" s="825" t="s">
        <v>619</v>
      </c>
      <c r="D454" s="839" t="s">
        <v>620</v>
      </c>
      <c r="E454" s="825" t="s">
        <v>3862</v>
      </c>
      <c r="F454" s="839" t="s">
        <v>3863</v>
      </c>
      <c r="G454" s="825" t="s">
        <v>4280</v>
      </c>
      <c r="H454" s="825" t="s">
        <v>4281</v>
      </c>
      <c r="I454" s="831">
        <v>13.310000419616699</v>
      </c>
      <c r="J454" s="831">
        <v>50</v>
      </c>
      <c r="K454" s="832">
        <v>665.5</v>
      </c>
    </row>
    <row r="455" spans="1:11" ht="14.45" customHeight="1" x14ac:dyDescent="0.2">
      <c r="A455" s="821" t="s">
        <v>575</v>
      </c>
      <c r="B455" s="822" t="s">
        <v>576</v>
      </c>
      <c r="C455" s="825" t="s">
        <v>619</v>
      </c>
      <c r="D455" s="839" t="s">
        <v>620</v>
      </c>
      <c r="E455" s="825" t="s">
        <v>3862</v>
      </c>
      <c r="F455" s="839" t="s">
        <v>3863</v>
      </c>
      <c r="G455" s="825" t="s">
        <v>4588</v>
      </c>
      <c r="H455" s="825" t="s">
        <v>4589</v>
      </c>
      <c r="I455" s="831">
        <v>123.17749977111816</v>
      </c>
      <c r="J455" s="831">
        <v>200</v>
      </c>
      <c r="K455" s="832">
        <v>24635.5</v>
      </c>
    </row>
    <row r="456" spans="1:11" ht="14.45" customHeight="1" x14ac:dyDescent="0.2">
      <c r="A456" s="821" t="s">
        <v>575</v>
      </c>
      <c r="B456" s="822" t="s">
        <v>576</v>
      </c>
      <c r="C456" s="825" t="s">
        <v>619</v>
      </c>
      <c r="D456" s="839" t="s">
        <v>620</v>
      </c>
      <c r="E456" s="825" t="s">
        <v>3862</v>
      </c>
      <c r="F456" s="839" t="s">
        <v>3863</v>
      </c>
      <c r="G456" s="825" t="s">
        <v>4282</v>
      </c>
      <c r="H456" s="825" t="s">
        <v>4283</v>
      </c>
      <c r="I456" s="831">
        <v>16.457999420166015</v>
      </c>
      <c r="J456" s="831">
        <v>250</v>
      </c>
      <c r="K456" s="832">
        <v>4114.5</v>
      </c>
    </row>
    <row r="457" spans="1:11" ht="14.45" customHeight="1" x14ac:dyDescent="0.2">
      <c r="A457" s="821" t="s">
        <v>575</v>
      </c>
      <c r="B457" s="822" t="s">
        <v>576</v>
      </c>
      <c r="C457" s="825" t="s">
        <v>619</v>
      </c>
      <c r="D457" s="839" t="s">
        <v>620</v>
      </c>
      <c r="E457" s="825" t="s">
        <v>3862</v>
      </c>
      <c r="F457" s="839" t="s">
        <v>3863</v>
      </c>
      <c r="G457" s="825" t="s">
        <v>4284</v>
      </c>
      <c r="H457" s="825" t="s">
        <v>4285</v>
      </c>
      <c r="I457" s="831">
        <v>2649.89990234375</v>
      </c>
      <c r="J457" s="831">
        <v>1</v>
      </c>
      <c r="K457" s="832">
        <v>2649.89990234375</v>
      </c>
    </row>
    <row r="458" spans="1:11" ht="14.45" customHeight="1" x14ac:dyDescent="0.2">
      <c r="A458" s="821" t="s">
        <v>575</v>
      </c>
      <c r="B458" s="822" t="s">
        <v>576</v>
      </c>
      <c r="C458" s="825" t="s">
        <v>619</v>
      </c>
      <c r="D458" s="839" t="s">
        <v>620</v>
      </c>
      <c r="E458" s="825" t="s">
        <v>3862</v>
      </c>
      <c r="F458" s="839" t="s">
        <v>3863</v>
      </c>
      <c r="G458" s="825" t="s">
        <v>4590</v>
      </c>
      <c r="H458" s="825" t="s">
        <v>4591</v>
      </c>
      <c r="I458" s="831">
        <v>72.599998474121094</v>
      </c>
      <c r="J458" s="831">
        <v>8</v>
      </c>
      <c r="K458" s="832">
        <v>580.80000305175781</v>
      </c>
    </row>
    <row r="459" spans="1:11" ht="14.45" customHeight="1" x14ac:dyDescent="0.2">
      <c r="A459" s="821" t="s">
        <v>575</v>
      </c>
      <c r="B459" s="822" t="s">
        <v>576</v>
      </c>
      <c r="C459" s="825" t="s">
        <v>619</v>
      </c>
      <c r="D459" s="839" t="s">
        <v>620</v>
      </c>
      <c r="E459" s="825" t="s">
        <v>3862</v>
      </c>
      <c r="F459" s="839" t="s">
        <v>3863</v>
      </c>
      <c r="G459" s="825" t="s">
        <v>4592</v>
      </c>
      <c r="H459" s="825" t="s">
        <v>4593</v>
      </c>
      <c r="I459" s="831">
        <v>18.873999786376952</v>
      </c>
      <c r="J459" s="831">
        <v>250</v>
      </c>
      <c r="K459" s="832">
        <v>5891.7999801635742</v>
      </c>
    </row>
    <row r="460" spans="1:11" ht="14.45" customHeight="1" x14ac:dyDescent="0.2">
      <c r="A460" s="821" t="s">
        <v>575</v>
      </c>
      <c r="B460" s="822" t="s">
        <v>576</v>
      </c>
      <c r="C460" s="825" t="s">
        <v>619</v>
      </c>
      <c r="D460" s="839" t="s">
        <v>620</v>
      </c>
      <c r="E460" s="825" t="s">
        <v>3862</v>
      </c>
      <c r="F460" s="839" t="s">
        <v>3863</v>
      </c>
      <c r="G460" s="825" t="s">
        <v>3872</v>
      </c>
      <c r="H460" s="825" t="s">
        <v>3873</v>
      </c>
      <c r="I460" s="831">
        <v>0.82499998807907104</v>
      </c>
      <c r="J460" s="831">
        <v>6300</v>
      </c>
      <c r="K460" s="832">
        <v>5179</v>
      </c>
    </row>
    <row r="461" spans="1:11" ht="14.45" customHeight="1" x14ac:dyDescent="0.2">
      <c r="A461" s="821" t="s">
        <v>575</v>
      </c>
      <c r="B461" s="822" t="s">
        <v>576</v>
      </c>
      <c r="C461" s="825" t="s">
        <v>619</v>
      </c>
      <c r="D461" s="839" t="s">
        <v>620</v>
      </c>
      <c r="E461" s="825" t="s">
        <v>3862</v>
      </c>
      <c r="F461" s="839" t="s">
        <v>3863</v>
      </c>
      <c r="G461" s="825" t="s">
        <v>4594</v>
      </c>
      <c r="H461" s="825" t="s">
        <v>4595</v>
      </c>
      <c r="I461" s="831">
        <v>0.43500000238418579</v>
      </c>
      <c r="J461" s="831">
        <v>2300</v>
      </c>
      <c r="K461" s="832">
        <v>1002</v>
      </c>
    </row>
    <row r="462" spans="1:11" ht="14.45" customHeight="1" x14ac:dyDescent="0.2">
      <c r="A462" s="821" t="s">
        <v>575</v>
      </c>
      <c r="B462" s="822" t="s">
        <v>576</v>
      </c>
      <c r="C462" s="825" t="s">
        <v>619</v>
      </c>
      <c r="D462" s="839" t="s">
        <v>620</v>
      </c>
      <c r="E462" s="825" t="s">
        <v>3862</v>
      </c>
      <c r="F462" s="839" t="s">
        <v>3863</v>
      </c>
      <c r="G462" s="825" t="s">
        <v>3874</v>
      </c>
      <c r="H462" s="825" t="s">
        <v>3875</v>
      </c>
      <c r="I462" s="831">
        <v>1.1349999904632568</v>
      </c>
      <c r="J462" s="831">
        <v>8080</v>
      </c>
      <c r="K462" s="832">
        <v>9166.4000244140625</v>
      </c>
    </row>
    <row r="463" spans="1:11" ht="14.45" customHeight="1" x14ac:dyDescent="0.2">
      <c r="A463" s="821" t="s">
        <v>575</v>
      </c>
      <c r="B463" s="822" t="s">
        <v>576</v>
      </c>
      <c r="C463" s="825" t="s">
        <v>619</v>
      </c>
      <c r="D463" s="839" t="s">
        <v>620</v>
      </c>
      <c r="E463" s="825" t="s">
        <v>3862</v>
      </c>
      <c r="F463" s="839" t="s">
        <v>3863</v>
      </c>
      <c r="G463" s="825" t="s">
        <v>3876</v>
      </c>
      <c r="H463" s="825" t="s">
        <v>3877</v>
      </c>
      <c r="I463" s="831">
        <v>0.58166664838790894</v>
      </c>
      <c r="J463" s="831">
        <v>5700</v>
      </c>
      <c r="K463" s="832">
        <v>3316</v>
      </c>
    </row>
    <row r="464" spans="1:11" ht="14.45" customHeight="1" x14ac:dyDescent="0.2">
      <c r="A464" s="821" t="s">
        <v>575</v>
      </c>
      <c r="B464" s="822" t="s">
        <v>576</v>
      </c>
      <c r="C464" s="825" t="s">
        <v>619</v>
      </c>
      <c r="D464" s="839" t="s">
        <v>620</v>
      </c>
      <c r="E464" s="825" t="s">
        <v>3862</v>
      </c>
      <c r="F464" s="839" t="s">
        <v>3863</v>
      </c>
      <c r="G464" s="825" t="s">
        <v>4300</v>
      </c>
      <c r="H464" s="825" t="s">
        <v>4301</v>
      </c>
      <c r="I464" s="831">
        <v>6.3140000343322757</v>
      </c>
      <c r="J464" s="831">
        <v>700</v>
      </c>
      <c r="K464" s="832">
        <v>4420.0900268554688</v>
      </c>
    </row>
    <row r="465" spans="1:11" ht="14.45" customHeight="1" x14ac:dyDescent="0.2">
      <c r="A465" s="821" t="s">
        <v>575</v>
      </c>
      <c r="B465" s="822" t="s">
        <v>576</v>
      </c>
      <c r="C465" s="825" t="s">
        <v>619</v>
      </c>
      <c r="D465" s="839" t="s">
        <v>620</v>
      </c>
      <c r="E465" s="825" t="s">
        <v>3862</v>
      </c>
      <c r="F465" s="839" t="s">
        <v>3863</v>
      </c>
      <c r="G465" s="825" t="s">
        <v>4302</v>
      </c>
      <c r="H465" s="825" t="s">
        <v>4303</v>
      </c>
      <c r="I465" s="831">
        <v>9.1379999160766605</v>
      </c>
      <c r="J465" s="831">
        <v>800</v>
      </c>
      <c r="K465" s="832">
        <v>7310.659912109375</v>
      </c>
    </row>
    <row r="466" spans="1:11" ht="14.45" customHeight="1" x14ac:dyDescent="0.2">
      <c r="A466" s="821" t="s">
        <v>575</v>
      </c>
      <c r="B466" s="822" t="s">
        <v>576</v>
      </c>
      <c r="C466" s="825" t="s">
        <v>619</v>
      </c>
      <c r="D466" s="839" t="s">
        <v>620</v>
      </c>
      <c r="E466" s="825" t="s">
        <v>3862</v>
      </c>
      <c r="F466" s="839" t="s">
        <v>3863</v>
      </c>
      <c r="G466" s="825" t="s">
        <v>4596</v>
      </c>
      <c r="H466" s="825" t="s">
        <v>4597</v>
      </c>
      <c r="I466" s="831">
        <v>5.3033332824707031</v>
      </c>
      <c r="J466" s="831">
        <v>2975</v>
      </c>
      <c r="K466" s="832">
        <v>15707.150024414063</v>
      </c>
    </row>
    <row r="467" spans="1:11" ht="14.45" customHeight="1" x14ac:dyDescent="0.2">
      <c r="A467" s="821" t="s">
        <v>575</v>
      </c>
      <c r="B467" s="822" t="s">
        <v>576</v>
      </c>
      <c r="C467" s="825" t="s">
        <v>619</v>
      </c>
      <c r="D467" s="839" t="s">
        <v>620</v>
      </c>
      <c r="E467" s="825" t="s">
        <v>3862</v>
      </c>
      <c r="F467" s="839" t="s">
        <v>3863</v>
      </c>
      <c r="G467" s="825" t="s">
        <v>4598</v>
      </c>
      <c r="H467" s="825" t="s">
        <v>4599</v>
      </c>
      <c r="I467" s="831">
        <v>15.729999542236328</v>
      </c>
      <c r="J467" s="831">
        <v>120</v>
      </c>
      <c r="K467" s="832">
        <v>1887.5999755859375</v>
      </c>
    </row>
    <row r="468" spans="1:11" ht="14.45" customHeight="1" x14ac:dyDescent="0.2">
      <c r="A468" s="821" t="s">
        <v>575</v>
      </c>
      <c r="B468" s="822" t="s">
        <v>576</v>
      </c>
      <c r="C468" s="825" t="s">
        <v>619</v>
      </c>
      <c r="D468" s="839" t="s">
        <v>620</v>
      </c>
      <c r="E468" s="825" t="s">
        <v>3862</v>
      </c>
      <c r="F468" s="839" t="s">
        <v>3863</v>
      </c>
      <c r="G468" s="825" t="s">
        <v>4306</v>
      </c>
      <c r="H468" s="825" t="s">
        <v>4307</v>
      </c>
      <c r="I468" s="831">
        <v>8.8328571319580078</v>
      </c>
      <c r="J468" s="831">
        <v>2400</v>
      </c>
      <c r="K468" s="832">
        <v>21199</v>
      </c>
    </row>
    <row r="469" spans="1:11" ht="14.45" customHeight="1" x14ac:dyDescent="0.2">
      <c r="A469" s="821" t="s">
        <v>575</v>
      </c>
      <c r="B469" s="822" t="s">
        <v>576</v>
      </c>
      <c r="C469" s="825" t="s">
        <v>619</v>
      </c>
      <c r="D469" s="839" t="s">
        <v>620</v>
      </c>
      <c r="E469" s="825" t="s">
        <v>3862</v>
      </c>
      <c r="F469" s="839" t="s">
        <v>3863</v>
      </c>
      <c r="G469" s="825" t="s">
        <v>4600</v>
      </c>
      <c r="H469" s="825" t="s">
        <v>4601</v>
      </c>
      <c r="I469" s="831">
        <v>31.034999847412109</v>
      </c>
      <c r="J469" s="831">
        <v>100</v>
      </c>
      <c r="K469" s="832">
        <v>3103.64990234375</v>
      </c>
    </row>
    <row r="470" spans="1:11" ht="14.45" customHeight="1" x14ac:dyDescent="0.2">
      <c r="A470" s="821" t="s">
        <v>575</v>
      </c>
      <c r="B470" s="822" t="s">
        <v>576</v>
      </c>
      <c r="C470" s="825" t="s">
        <v>619</v>
      </c>
      <c r="D470" s="839" t="s">
        <v>620</v>
      </c>
      <c r="E470" s="825" t="s">
        <v>3862</v>
      </c>
      <c r="F470" s="839" t="s">
        <v>3863</v>
      </c>
      <c r="G470" s="825" t="s">
        <v>4602</v>
      </c>
      <c r="H470" s="825" t="s">
        <v>4603</v>
      </c>
      <c r="I470" s="831">
        <v>2.1785714966910228</v>
      </c>
      <c r="J470" s="831">
        <v>2300</v>
      </c>
      <c r="K470" s="832">
        <v>5006.9799957275391</v>
      </c>
    </row>
    <row r="471" spans="1:11" ht="14.45" customHeight="1" x14ac:dyDescent="0.2">
      <c r="A471" s="821" t="s">
        <v>575</v>
      </c>
      <c r="B471" s="822" t="s">
        <v>576</v>
      </c>
      <c r="C471" s="825" t="s">
        <v>619</v>
      </c>
      <c r="D471" s="839" t="s">
        <v>620</v>
      </c>
      <c r="E471" s="825" t="s">
        <v>3862</v>
      </c>
      <c r="F471" s="839" t="s">
        <v>3863</v>
      </c>
      <c r="G471" s="825" t="s">
        <v>4310</v>
      </c>
      <c r="H471" s="825" t="s">
        <v>4311</v>
      </c>
      <c r="I471" s="831">
        <v>6.231249988079071</v>
      </c>
      <c r="J471" s="831">
        <v>2105</v>
      </c>
      <c r="K471" s="832">
        <v>13117.150024414063</v>
      </c>
    </row>
    <row r="472" spans="1:11" ht="14.45" customHeight="1" x14ac:dyDescent="0.2">
      <c r="A472" s="821" t="s">
        <v>575</v>
      </c>
      <c r="B472" s="822" t="s">
        <v>576</v>
      </c>
      <c r="C472" s="825" t="s">
        <v>619</v>
      </c>
      <c r="D472" s="839" t="s">
        <v>620</v>
      </c>
      <c r="E472" s="825" t="s">
        <v>3862</v>
      </c>
      <c r="F472" s="839" t="s">
        <v>3863</v>
      </c>
      <c r="G472" s="825" t="s">
        <v>4316</v>
      </c>
      <c r="H472" s="825" t="s">
        <v>4317</v>
      </c>
      <c r="I472" s="831">
        <v>229.89999389648438</v>
      </c>
      <c r="J472" s="831">
        <v>80</v>
      </c>
      <c r="K472" s="832">
        <v>18392</v>
      </c>
    </row>
    <row r="473" spans="1:11" ht="14.45" customHeight="1" x14ac:dyDescent="0.2">
      <c r="A473" s="821" t="s">
        <v>575</v>
      </c>
      <c r="B473" s="822" t="s">
        <v>576</v>
      </c>
      <c r="C473" s="825" t="s">
        <v>619</v>
      </c>
      <c r="D473" s="839" t="s">
        <v>620</v>
      </c>
      <c r="E473" s="825" t="s">
        <v>3862</v>
      </c>
      <c r="F473" s="839" t="s">
        <v>3863</v>
      </c>
      <c r="G473" s="825" t="s">
        <v>4318</v>
      </c>
      <c r="H473" s="825" t="s">
        <v>4319</v>
      </c>
      <c r="I473" s="831">
        <v>229.89999389648438</v>
      </c>
      <c r="J473" s="831">
        <v>20</v>
      </c>
      <c r="K473" s="832">
        <v>4598</v>
      </c>
    </row>
    <row r="474" spans="1:11" ht="14.45" customHeight="1" x14ac:dyDescent="0.2">
      <c r="A474" s="821" t="s">
        <v>575</v>
      </c>
      <c r="B474" s="822" t="s">
        <v>576</v>
      </c>
      <c r="C474" s="825" t="s">
        <v>619</v>
      </c>
      <c r="D474" s="839" t="s">
        <v>620</v>
      </c>
      <c r="E474" s="825" t="s">
        <v>3862</v>
      </c>
      <c r="F474" s="839" t="s">
        <v>3863</v>
      </c>
      <c r="G474" s="825" t="s">
        <v>4604</v>
      </c>
      <c r="H474" s="825" t="s">
        <v>4605</v>
      </c>
      <c r="I474" s="831">
        <v>195.21400451660156</v>
      </c>
      <c r="J474" s="831">
        <v>160</v>
      </c>
      <c r="K474" s="832">
        <v>31298.80029296875</v>
      </c>
    </row>
    <row r="475" spans="1:11" ht="14.45" customHeight="1" x14ac:dyDescent="0.2">
      <c r="A475" s="821" t="s">
        <v>575</v>
      </c>
      <c r="B475" s="822" t="s">
        <v>576</v>
      </c>
      <c r="C475" s="825" t="s">
        <v>619</v>
      </c>
      <c r="D475" s="839" t="s">
        <v>620</v>
      </c>
      <c r="E475" s="825" t="s">
        <v>3862</v>
      </c>
      <c r="F475" s="839" t="s">
        <v>3863</v>
      </c>
      <c r="G475" s="825" t="s">
        <v>4320</v>
      </c>
      <c r="H475" s="825" t="s">
        <v>4321</v>
      </c>
      <c r="I475" s="831">
        <v>79.879997253417969</v>
      </c>
      <c r="J475" s="831">
        <v>2</v>
      </c>
      <c r="K475" s="832">
        <v>159.75999450683594</v>
      </c>
    </row>
    <row r="476" spans="1:11" ht="14.45" customHeight="1" x14ac:dyDescent="0.2">
      <c r="A476" s="821" t="s">
        <v>575</v>
      </c>
      <c r="B476" s="822" t="s">
        <v>576</v>
      </c>
      <c r="C476" s="825" t="s">
        <v>619</v>
      </c>
      <c r="D476" s="839" t="s">
        <v>620</v>
      </c>
      <c r="E476" s="825" t="s">
        <v>3862</v>
      </c>
      <c r="F476" s="839" t="s">
        <v>3863</v>
      </c>
      <c r="G476" s="825" t="s">
        <v>4328</v>
      </c>
      <c r="H476" s="825" t="s">
        <v>4329</v>
      </c>
      <c r="I476" s="831">
        <v>1.2100000381469727</v>
      </c>
      <c r="J476" s="831">
        <v>450</v>
      </c>
      <c r="K476" s="832">
        <v>544.5</v>
      </c>
    </row>
    <row r="477" spans="1:11" ht="14.45" customHeight="1" x14ac:dyDescent="0.2">
      <c r="A477" s="821" t="s">
        <v>575</v>
      </c>
      <c r="B477" s="822" t="s">
        <v>576</v>
      </c>
      <c r="C477" s="825" t="s">
        <v>619</v>
      </c>
      <c r="D477" s="839" t="s">
        <v>620</v>
      </c>
      <c r="E477" s="825" t="s">
        <v>3862</v>
      </c>
      <c r="F477" s="839" t="s">
        <v>3863</v>
      </c>
      <c r="G477" s="825" t="s">
        <v>4330</v>
      </c>
      <c r="H477" s="825" t="s">
        <v>4331</v>
      </c>
      <c r="I477" s="831">
        <v>5.809999942779541</v>
      </c>
      <c r="J477" s="831">
        <v>3000</v>
      </c>
      <c r="K477" s="832">
        <v>17430</v>
      </c>
    </row>
    <row r="478" spans="1:11" ht="14.45" customHeight="1" x14ac:dyDescent="0.2">
      <c r="A478" s="821" t="s">
        <v>575</v>
      </c>
      <c r="B478" s="822" t="s">
        <v>576</v>
      </c>
      <c r="C478" s="825" t="s">
        <v>619</v>
      </c>
      <c r="D478" s="839" t="s">
        <v>620</v>
      </c>
      <c r="E478" s="825" t="s">
        <v>3862</v>
      </c>
      <c r="F478" s="839" t="s">
        <v>3863</v>
      </c>
      <c r="G478" s="825" t="s">
        <v>4606</v>
      </c>
      <c r="H478" s="825" t="s">
        <v>4607</v>
      </c>
      <c r="I478" s="831">
        <v>3.1375001072883606</v>
      </c>
      <c r="J478" s="831">
        <v>1200</v>
      </c>
      <c r="K478" s="832">
        <v>3765</v>
      </c>
    </row>
    <row r="479" spans="1:11" ht="14.45" customHeight="1" x14ac:dyDescent="0.2">
      <c r="A479" s="821" t="s">
        <v>575</v>
      </c>
      <c r="B479" s="822" t="s">
        <v>576</v>
      </c>
      <c r="C479" s="825" t="s">
        <v>619</v>
      </c>
      <c r="D479" s="839" t="s">
        <v>620</v>
      </c>
      <c r="E479" s="825" t="s">
        <v>3862</v>
      </c>
      <c r="F479" s="839" t="s">
        <v>3863</v>
      </c>
      <c r="G479" s="825" t="s">
        <v>4334</v>
      </c>
      <c r="H479" s="825" t="s">
        <v>4335</v>
      </c>
      <c r="I479" s="831">
        <v>0.4699999988079071</v>
      </c>
      <c r="J479" s="831">
        <v>4500</v>
      </c>
      <c r="K479" s="832">
        <v>2115</v>
      </c>
    </row>
    <row r="480" spans="1:11" ht="14.45" customHeight="1" x14ac:dyDescent="0.2">
      <c r="A480" s="821" t="s">
        <v>575</v>
      </c>
      <c r="B480" s="822" t="s">
        <v>576</v>
      </c>
      <c r="C480" s="825" t="s">
        <v>619</v>
      </c>
      <c r="D480" s="839" t="s">
        <v>620</v>
      </c>
      <c r="E480" s="825" t="s">
        <v>3862</v>
      </c>
      <c r="F480" s="839" t="s">
        <v>3863</v>
      </c>
      <c r="G480" s="825" t="s">
        <v>4608</v>
      </c>
      <c r="H480" s="825" t="s">
        <v>4609</v>
      </c>
      <c r="I480" s="831">
        <v>397.73001098632813</v>
      </c>
      <c r="J480" s="831">
        <v>10</v>
      </c>
      <c r="K480" s="832">
        <v>3977.280029296875</v>
      </c>
    </row>
    <row r="481" spans="1:11" ht="14.45" customHeight="1" x14ac:dyDescent="0.2">
      <c r="A481" s="821" t="s">
        <v>575</v>
      </c>
      <c r="B481" s="822" t="s">
        <v>576</v>
      </c>
      <c r="C481" s="825" t="s">
        <v>619</v>
      </c>
      <c r="D481" s="839" t="s">
        <v>620</v>
      </c>
      <c r="E481" s="825" t="s">
        <v>3862</v>
      </c>
      <c r="F481" s="839" t="s">
        <v>3863</v>
      </c>
      <c r="G481" s="825" t="s">
        <v>4344</v>
      </c>
      <c r="H481" s="825" t="s">
        <v>4345</v>
      </c>
      <c r="I481" s="831">
        <v>1.9850000143051147</v>
      </c>
      <c r="J481" s="831">
        <v>550</v>
      </c>
      <c r="K481" s="832">
        <v>1092</v>
      </c>
    </row>
    <row r="482" spans="1:11" ht="14.45" customHeight="1" x14ac:dyDescent="0.2">
      <c r="A482" s="821" t="s">
        <v>575</v>
      </c>
      <c r="B482" s="822" t="s">
        <v>576</v>
      </c>
      <c r="C482" s="825" t="s">
        <v>619</v>
      </c>
      <c r="D482" s="839" t="s">
        <v>620</v>
      </c>
      <c r="E482" s="825" t="s">
        <v>3862</v>
      </c>
      <c r="F482" s="839" t="s">
        <v>3863</v>
      </c>
      <c r="G482" s="825" t="s">
        <v>4610</v>
      </c>
      <c r="H482" s="825" t="s">
        <v>4611</v>
      </c>
      <c r="I482" s="831">
        <v>2.0449999570846558</v>
      </c>
      <c r="J482" s="831">
        <v>100</v>
      </c>
      <c r="K482" s="832">
        <v>204.5</v>
      </c>
    </row>
    <row r="483" spans="1:11" ht="14.45" customHeight="1" x14ac:dyDescent="0.2">
      <c r="A483" s="821" t="s">
        <v>575</v>
      </c>
      <c r="B483" s="822" t="s">
        <v>576</v>
      </c>
      <c r="C483" s="825" t="s">
        <v>619</v>
      </c>
      <c r="D483" s="839" t="s">
        <v>620</v>
      </c>
      <c r="E483" s="825" t="s">
        <v>3862</v>
      </c>
      <c r="F483" s="839" t="s">
        <v>3863</v>
      </c>
      <c r="G483" s="825" t="s">
        <v>4612</v>
      </c>
      <c r="H483" s="825" t="s">
        <v>4613</v>
      </c>
      <c r="I483" s="831">
        <v>1.9249999523162842</v>
      </c>
      <c r="J483" s="831">
        <v>100</v>
      </c>
      <c r="K483" s="832">
        <v>192.5</v>
      </c>
    </row>
    <row r="484" spans="1:11" ht="14.45" customHeight="1" x14ac:dyDescent="0.2">
      <c r="A484" s="821" t="s">
        <v>575</v>
      </c>
      <c r="B484" s="822" t="s">
        <v>576</v>
      </c>
      <c r="C484" s="825" t="s">
        <v>619</v>
      </c>
      <c r="D484" s="839" t="s">
        <v>620</v>
      </c>
      <c r="E484" s="825" t="s">
        <v>3862</v>
      </c>
      <c r="F484" s="839" t="s">
        <v>3863</v>
      </c>
      <c r="G484" s="825" t="s">
        <v>4346</v>
      </c>
      <c r="H484" s="825" t="s">
        <v>4347</v>
      </c>
      <c r="I484" s="831">
        <v>3.0749999284744263</v>
      </c>
      <c r="J484" s="831">
        <v>500</v>
      </c>
      <c r="K484" s="832">
        <v>1538</v>
      </c>
    </row>
    <row r="485" spans="1:11" ht="14.45" customHeight="1" x14ac:dyDescent="0.2">
      <c r="A485" s="821" t="s">
        <v>575</v>
      </c>
      <c r="B485" s="822" t="s">
        <v>576</v>
      </c>
      <c r="C485" s="825" t="s">
        <v>619</v>
      </c>
      <c r="D485" s="839" t="s">
        <v>620</v>
      </c>
      <c r="E485" s="825" t="s">
        <v>3862</v>
      </c>
      <c r="F485" s="839" t="s">
        <v>3863</v>
      </c>
      <c r="G485" s="825" t="s">
        <v>4614</v>
      </c>
      <c r="H485" s="825" t="s">
        <v>4615</v>
      </c>
      <c r="I485" s="831">
        <v>3.0966665744781494</v>
      </c>
      <c r="J485" s="831">
        <v>300</v>
      </c>
      <c r="K485" s="832">
        <v>929</v>
      </c>
    </row>
    <row r="486" spans="1:11" ht="14.45" customHeight="1" x14ac:dyDescent="0.2">
      <c r="A486" s="821" t="s">
        <v>575</v>
      </c>
      <c r="B486" s="822" t="s">
        <v>576</v>
      </c>
      <c r="C486" s="825" t="s">
        <v>619</v>
      </c>
      <c r="D486" s="839" t="s">
        <v>620</v>
      </c>
      <c r="E486" s="825" t="s">
        <v>3862</v>
      </c>
      <c r="F486" s="839" t="s">
        <v>3863</v>
      </c>
      <c r="G486" s="825" t="s">
        <v>4616</v>
      </c>
      <c r="H486" s="825" t="s">
        <v>4617</v>
      </c>
      <c r="I486" s="831">
        <v>1.9199999570846558</v>
      </c>
      <c r="J486" s="831">
        <v>100</v>
      </c>
      <c r="K486" s="832">
        <v>192</v>
      </c>
    </row>
    <row r="487" spans="1:11" ht="14.45" customHeight="1" x14ac:dyDescent="0.2">
      <c r="A487" s="821" t="s">
        <v>575</v>
      </c>
      <c r="B487" s="822" t="s">
        <v>576</v>
      </c>
      <c r="C487" s="825" t="s">
        <v>619</v>
      </c>
      <c r="D487" s="839" t="s">
        <v>620</v>
      </c>
      <c r="E487" s="825" t="s">
        <v>3862</v>
      </c>
      <c r="F487" s="839" t="s">
        <v>3863</v>
      </c>
      <c r="G487" s="825" t="s">
        <v>4618</v>
      </c>
      <c r="H487" s="825" t="s">
        <v>4619</v>
      </c>
      <c r="I487" s="831">
        <v>4.429999828338623</v>
      </c>
      <c r="J487" s="831">
        <v>50</v>
      </c>
      <c r="K487" s="832">
        <v>221.5</v>
      </c>
    </row>
    <row r="488" spans="1:11" ht="14.45" customHeight="1" x14ac:dyDescent="0.2">
      <c r="A488" s="821" t="s">
        <v>575</v>
      </c>
      <c r="B488" s="822" t="s">
        <v>576</v>
      </c>
      <c r="C488" s="825" t="s">
        <v>619</v>
      </c>
      <c r="D488" s="839" t="s">
        <v>620</v>
      </c>
      <c r="E488" s="825" t="s">
        <v>3862</v>
      </c>
      <c r="F488" s="839" t="s">
        <v>3863</v>
      </c>
      <c r="G488" s="825" t="s">
        <v>4348</v>
      </c>
      <c r="H488" s="825" t="s">
        <v>4349</v>
      </c>
      <c r="I488" s="831">
        <v>2.1666667461395264</v>
      </c>
      <c r="J488" s="831">
        <v>600</v>
      </c>
      <c r="K488" s="832">
        <v>1300.5</v>
      </c>
    </row>
    <row r="489" spans="1:11" ht="14.45" customHeight="1" x14ac:dyDescent="0.2">
      <c r="A489" s="821" t="s">
        <v>575</v>
      </c>
      <c r="B489" s="822" t="s">
        <v>576</v>
      </c>
      <c r="C489" s="825" t="s">
        <v>619</v>
      </c>
      <c r="D489" s="839" t="s">
        <v>620</v>
      </c>
      <c r="E489" s="825" t="s">
        <v>3862</v>
      </c>
      <c r="F489" s="839" t="s">
        <v>3863</v>
      </c>
      <c r="G489" s="825" t="s">
        <v>4620</v>
      </c>
      <c r="H489" s="825" t="s">
        <v>4621</v>
      </c>
      <c r="I489" s="831">
        <v>1.9966666698455811</v>
      </c>
      <c r="J489" s="831">
        <v>150</v>
      </c>
      <c r="K489" s="832">
        <v>299.5</v>
      </c>
    </row>
    <row r="490" spans="1:11" ht="14.45" customHeight="1" x14ac:dyDescent="0.2">
      <c r="A490" s="821" t="s">
        <v>575</v>
      </c>
      <c r="B490" s="822" t="s">
        <v>576</v>
      </c>
      <c r="C490" s="825" t="s">
        <v>619</v>
      </c>
      <c r="D490" s="839" t="s">
        <v>620</v>
      </c>
      <c r="E490" s="825" t="s">
        <v>3862</v>
      </c>
      <c r="F490" s="839" t="s">
        <v>3863</v>
      </c>
      <c r="G490" s="825" t="s">
        <v>4350</v>
      </c>
      <c r="H490" s="825" t="s">
        <v>4351</v>
      </c>
      <c r="I490" s="831">
        <v>21.236666361490887</v>
      </c>
      <c r="J490" s="831">
        <v>300</v>
      </c>
      <c r="K490" s="832">
        <v>6371</v>
      </c>
    </row>
    <row r="491" spans="1:11" ht="14.45" customHeight="1" x14ac:dyDescent="0.2">
      <c r="A491" s="821" t="s">
        <v>575</v>
      </c>
      <c r="B491" s="822" t="s">
        <v>576</v>
      </c>
      <c r="C491" s="825" t="s">
        <v>619</v>
      </c>
      <c r="D491" s="839" t="s">
        <v>620</v>
      </c>
      <c r="E491" s="825" t="s">
        <v>3862</v>
      </c>
      <c r="F491" s="839" t="s">
        <v>3863</v>
      </c>
      <c r="G491" s="825" t="s">
        <v>4354</v>
      </c>
      <c r="H491" s="825" t="s">
        <v>4355</v>
      </c>
      <c r="I491" s="831">
        <v>2.5183333158493042</v>
      </c>
      <c r="J491" s="831">
        <v>350</v>
      </c>
      <c r="K491" s="832">
        <v>881.5</v>
      </c>
    </row>
    <row r="492" spans="1:11" ht="14.45" customHeight="1" x14ac:dyDescent="0.2">
      <c r="A492" s="821" t="s">
        <v>575</v>
      </c>
      <c r="B492" s="822" t="s">
        <v>576</v>
      </c>
      <c r="C492" s="825" t="s">
        <v>619</v>
      </c>
      <c r="D492" s="839" t="s">
        <v>620</v>
      </c>
      <c r="E492" s="825" t="s">
        <v>3862</v>
      </c>
      <c r="F492" s="839" t="s">
        <v>3863</v>
      </c>
      <c r="G492" s="825" t="s">
        <v>4356</v>
      </c>
      <c r="H492" s="825" t="s">
        <v>4357</v>
      </c>
      <c r="I492" s="831">
        <v>21.229999542236328</v>
      </c>
      <c r="J492" s="831">
        <v>50</v>
      </c>
      <c r="K492" s="832">
        <v>1061.5</v>
      </c>
    </row>
    <row r="493" spans="1:11" ht="14.45" customHeight="1" x14ac:dyDescent="0.2">
      <c r="A493" s="821" t="s">
        <v>575</v>
      </c>
      <c r="B493" s="822" t="s">
        <v>576</v>
      </c>
      <c r="C493" s="825" t="s">
        <v>619</v>
      </c>
      <c r="D493" s="839" t="s">
        <v>620</v>
      </c>
      <c r="E493" s="825" t="s">
        <v>3862</v>
      </c>
      <c r="F493" s="839" t="s">
        <v>3863</v>
      </c>
      <c r="G493" s="825" t="s">
        <v>4358</v>
      </c>
      <c r="H493" s="825" t="s">
        <v>4359</v>
      </c>
      <c r="I493" s="831">
        <v>21.979999542236328</v>
      </c>
      <c r="J493" s="831">
        <v>150</v>
      </c>
      <c r="K493" s="832">
        <v>3297</v>
      </c>
    </row>
    <row r="494" spans="1:11" ht="14.45" customHeight="1" x14ac:dyDescent="0.2">
      <c r="A494" s="821" t="s">
        <v>575</v>
      </c>
      <c r="B494" s="822" t="s">
        <v>576</v>
      </c>
      <c r="C494" s="825" t="s">
        <v>619</v>
      </c>
      <c r="D494" s="839" t="s">
        <v>620</v>
      </c>
      <c r="E494" s="825" t="s">
        <v>4368</v>
      </c>
      <c r="F494" s="839" t="s">
        <v>4369</v>
      </c>
      <c r="G494" s="825" t="s">
        <v>4372</v>
      </c>
      <c r="H494" s="825" t="s">
        <v>4373</v>
      </c>
      <c r="I494" s="831">
        <v>10.166666666666666</v>
      </c>
      <c r="J494" s="831">
        <v>1970</v>
      </c>
      <c r="K494" s="832">
        <v>20029.900024414063</v>
      </c>
    </row>
    <row r="495" spans="1:11" ht="14.45" customHeight="1" x14ac:dyDescent="0.2">
      <c r="A495" s="821" t="s">
        <v>575</v>
      </c>
      <c r="B495" s="822" t="s">
        <v>576</v>
      </c>
      <c r="C495" s="825" t="s">
        <v>619</v>
      </c>
      <c r="D495" s="839" t="s">
        <v>620</v>
      </c>
      <c r="E495" s="825" t="s">
        <v>4368</v>
      </c>
      <c r="F495" s="839" t="s">
        <v>4369</v>
      </c>
      <c r="G495" s="825" t="s">
        <v>4622</v>
      </c>
      <c r="H495" s="825" t="s">
        <v>4623</v>
      </c>
      <c r="I495" s="831">
        <v>62.655000686645508</v>
      </c>
      <c r="J495" s="831">
        <v>66</v>
      </c>
      <c r="K495" s="832">
        <v>4135.14990234375</v>
      </c>
    </row>
    <row r="496" spans="1:11" ht="14.45" customHeight="1" x14ac:dyDescent="0.2">
      <c r="A496" s="821" t="s">
        <v>575</v>
      </c>
      <c r="B496" s="822" t="s">
        <v>576</v>
      </c>
      <c r="C496" s="825" t="s">
        <v>619</v>
      </c>
      <c r="D496" s="839" t="s">
        <v>620</v>
      </c>
      <c r="E496" s="825" t="s">
        <v>4368</v>
      </c>
      <c r="F496" s="839" t="s">
        <v>4369</v>
      </c>
      <c r="G496" s="825" t="s">
        <v>4624</v>
      </c>
      <c r="H496" s="825" t="s">
        <v>4625</v>
      </c>
      <c r="I496" s="831">
        <v>56.740001678466797</v>
      </c>
      <c r="J496" s="831">
        <v>239</v>
      </c>
      <c r="K496" s="832">
        <v>13560.119873046875</v>
      </c>
    </row>
    <row r="497" spans="1:11" ht="14.45" customHeight="1" x14ac:dyDescent="0.2">
      <c r="A497" s="821" t="s">
        <v>575</v>
      </c>
      <c r="B497" s="822" t="s">
        <v>576</v>
      </c>
      <c r="C497" s="825" t="s">
        <v>619</v>
      </c>
      <c r="D497" s="839" t="s">
        <v>620</v>
      </c>
      <c r="E497" s="825" t="s">
        <v>4368</v>
      </c>
      <c r="F497" s="839" t="s">
        <v>4369</v>
      </c>
      <c r="G497" s="825" t="s">
        <v>4626</v>
      </c>
      <c r="H497" s="825" t="s">
        <v>4627</v>
      </c>
      <c r="I497" s="831">
        <v>7</v>
      </c>
      <c r="J497" s="831">
        <v>25</v>
      </c>
      <c r="K497" s="832">
        <v>175</v>
      </c>
    </row>
    <row r="498" spans="1:11" ht="14.45" customHeight="1" x14ac:dyDescent="0.2">
      <c r="A498" s="821" t="s">
        <v>575</v>
      </c>
      <c r="B498" s="822" t="s">
        <v>576</v>
      </c>
      <c r="C498" s="825" t="s">
        <v>619</v>
      </c>
      <c r="D498" s="839" t="s">
        <v>620</v>
      </c>
      <c r="E498" s="825" t="s">
        <v>4368</v>
      </c>
      <c r="F498" s="839" t="s">
        <v>4369</v>
      </c>
      <c r="G498" s="825" t="s">
        <v>4376</v>
      </c>
      <c r="H498" s="825" t="s">
        <v>4377</v>
      </c>
      <c r="I498" s="831">
        <v>65.449996948242188</v>
      </c>
      <c r="J498" s="831">
        <v>140</v>
      </c>
      <c r="K498" s="832">
        <v>9162.85986328125</v>
      </c>
    </row>
    <row r="499" spans="1:11" ht="14.45" customHeight="1" x14ac:dyDescent="0.2">
      <c r="A499" s="821" t="s">
        <v>575</v>
      </c>
      <c r="B499" s="822" t="s">
        <v>576</v>
      </c>
      <c r="C499" s="825" t="s">
        <v>619</v>
      </c>
      <c r="D499" s="839" t="s">
        <v>620</v>
      </c>
      <c r="E499" s="825" t="s">
        <v>4378</v>
      </c>
      <c r="F499" s="839" t="s">
        <v>4379</v>
      </c>
      <c r="G499" s="825" t="s">
        <v>4628</v>
      </c>
      <c r="H499" s="825" t="s">
        <v>4629</v>
      </c>
      <c r="I499" s="831">
        <v>26.559999465942383</v>
      </c>
      <c r="J499" s="831">
        <v>36</v>
      </c>
      <c r="K499" s="832">
        <v>956.15997314453125</v>
      </c>
    </row>
    <row r="500" spans="1:11" ht="14.45" customHeight="1" x14ac:dyDescent="0.2">
      <c r="A500" s="821" t="s">
        <v>575</v>
      </c>
      <c r="B500" s="822" t="s">
        <v>576</v>
      </c>
      <c r="C500" s="825" t="s">
        <v>619</v>
      </c>
      <c r="D500" s="839" t="s">
        <v>620</v>
      </c>
      <c r="E500" s="825" t="s">
        <v>3878</v>
      </c>
      <c r="F500" s="839" t="s">
        <v>3879</v>
      </c>
      <c r="G500" s="825" t="s">
        <v>4630</v>
      </c>
      <c r="H500" s="825" t="s">
        <v>4631</v>
      </c>
      <c r="I500" s="831">
        <v>0.47999998927116394</v>
      </c>
      <c r="J500" s="831">
        <v>200</v>
      </c>
      <c r="K500" s="832">
        <v>96</v>
      </c>
    </row>
    <row r="501" spans="1:11" ht="14.45" customHeight="1" x14ac:dyDescent="0.2">
      <c r="A501" s="821" t="s">
        <v>575</v>
      </c>
      <c r="B501" s="822" t="s">
        <v>576</v>
      </c>
      <c r="C501" s="825" t="s">
        <v>619</v>
      </c>
      <c r="D501" s="839" t="s">
        <v>620</v>
      </c>
      <c r="E501" s="825" t="s">
        <v>3878</v>
      </c>
      <c r="F501" s="839" t="s">
        <v>3879</v>
      </c>
      <c r="G501" s="825" t="s">
        <v>3880</v>
      </c>
      <c r="H501" s="825" t="s">
        <v>3881</v>
      </c>
      <c r="I501" s="831">
        <v>0.3033333420753479</v>
      </c>
      <c r="J501" s="831">
        <v>1100</v>
      </c>
      <c r="K501" s="832">
        <v>333</v>
      </c>
    </row>
    <row r="502" spans="1:11" ht="14.45" customHeight="1" x14ac:dyDescent="0.2">
      <c r="A502" s="821" t="s">
        <v>575</v>
      </c>
      <c r="B502" s="822" t="s">
        <v>576</v>
      </c>
      <c r="C502" s="825" t="s">
        <v>619</v>
      </c>
      <c r="D502" s="839" t="s">
        <v>620</v>
      </c>
      <c r="E502" s="825" t="s">
        <v>3878</v>
      </c>
      <c r="F502" s="839" t="s">
        <v>3879</v>
      </c>
      <c r="G502" s="825" t="s">
        <v>3884</v>
      </c>
      <c r="H502" s="825" t="s">
        <v>3885</v>
      </c>
      <c r="I502" s="831">
        <v>0.30000001192092896</v>
      </c>
      <c r="J502" s="831">
        <v>1400</v>
      </c>
      <c r="K502" s="832">
        <v>420</v>
      </c>
    </row>
    <row r="503" spans="1:11" ht="14.45" customHeight="1" x14ac:dyDescent="0.2">
      <c r="A503" s="821" t="s">
        <v>575</v>
      </c>
      <c r="B503" s="822" t="s">
        <v>576</v>
      </c>
      <c r="C503" s="825" t="s">
        <v>619</v>
      </c>
      <c r="D503" s="839" t="s">
        <v>620</v>
      </c>
      <c r="E503" s="825" t="s">
        <v>3878</v>
      </c>
      <c r="F503" s="839" t="s">
        <v>3879</v>
      </c>
      <c r="G503" s="825" t="s">
        <v>3886</v>
      </c>
      <c r="H503" s="825" t="s">
        <v>3887</v>
      </c>
      <c r="I503" s="831">
        <v>0.54666668176651001</v>
      </c>
      <c r="J503" s="831">
        <v>10700</v>
      </c>
      <c r="K503" s="832">
        <v>5850</v>
      </c>
    </row>
    <row r="504" spans="1:11" ht="14.45" customHeight="1" x14ac:dyDescent="0.2">
      <c r="A504" s="821" t="s">
        <v>575</v>
      </c>
      <c r="B504" s="822" t="s">
        <v>576</v>
      </c>
      <c r="C504" s="825" t="s">
        <v>619</v>
      </c>
      <c r="D504" s="839" t="s">
        <v>620</v>
      </c>
      <c r="E504" s="825" t="s">
        <v>3878</v>
      </c>
      <c r="F504" s="839" t="s">
        <v>3879</v>
      </c>
      <c r="G504" s="825" t="s">
        <v>4632</v>
      </c>
      <c r="H504" s="825" t="s">
        <v>4633</v>
      </c>
      <c r="I504" s="831">
        <v>1.6599999666213989</v>
      </c>
      <c r="J504" s="831">
        <v>100</v>
      </c>
      <c r="K504" s="832">
        <v>166.17999267578125</v>
      </c>
    </row>
    <row r="505" spans="1:11" ht="14.45" customHeight="1" x14ac:dyDescent="0.2">
      <c r="A505" s="821" t="s">
        <v>575</v>
      </c>
      <c r="B505" s="822" t="s">
        <v>576</v>
      </c>
      <c r="C505" s="825" t="s">
        <v>619</v>
      </c>
      <c r="D505" s="839" t="s">
        <v>620</v>
      </c>
      <c r="E505" s="825" t="s">
        <v>3878</v>
      </c>
      <c r="F505" s="839" t="s">
        <v>3879</v>
      </c>
      <c r="G505" s="825" t="s">
        <v>4634</v>
      </c>
      <c r="H505" s="825" t="s">
        <v>4635</v>
      </c>
      <c r="I505" s="831">
        <v>29.639999389648438</v>
      </c>
      <c r="J505" s="831">
        <v>50</v>
      </c>
      <c r="K505" s="832">
        <v>1482</v>
      </c>
    </row>
    <row r="506" spans="1:11" ht="14.45" customHeight="1" x14ac:dyDescent="0.2">
      <c r="A506" s="821" t="s">
        <v>575</v>
      </c>
      <c r="B506" s="822" t="s">
        <v>576</v>
      </c>
      <c r="C506" s="825" t="s">
        <v>619</v>
      </c>
      <c r="D506" s="839" t="s">
        <v>620</v>
      </c>
      <c r="E506" s="825" t="s">
        <v>3878</v>
      </c>
      <c r="F506" s="839" t="s">
        <v>3879</v>
      </c>
      <c r="G506" s="825" t="s">
        <v>4390</v>
      </c>
      <c r="H506" s="825" t="s">
        <v>4391</v>
      </c>
      <c r="I506" s="831">
        <v>1.7999999523162842</v>
      </c>
      <c r="J506" s="831">
        <v>100</v>
      </c>
      <c r="K506" s="832">
        <v>180</v>
      </c>
    </row>
    <row r="507" spans="1:11" ht="14.45" customHeight="1" x14ac:dyDescent="0.2">
      <c r="A507" s="821" t="s">
        <v>575</v>
      </c>
      <c r="B507" s="822" t="s">
        <v>576</v>
      </c>
      <c r="C507" s="825" t="s">
        <v>619</v>
      </c>
      <c r="D507" s="839" t="s">
        <v>620</v>
      </c>
      <c r="E507" s="825" t="s">
        <v>3878</v>
      </c>
      <c r="F507" s="839" t="s">
        <v>3879</v>
      </c>
      <c r="G507" s="825" t="s">
        <v>4392</v>
      </c>
      <c r="H507" s="825" t="s">
        <v>4393</v>
      </c>
      <c r="I507" s="831">
        <v>1.7999999523162842</v>
      </c>
      <c r="J507" s="831">
        <v>200</v>
      </c>
      <c r="K507" s="832">
        <v>360</v>
      </c>
    </row>
    <row r="508" spans="1:11" ht="14.45" customHeight="1" x14ac:dyDescent="0.2">
      <c r="A508" s="821" t="s">
        <v>575</v>
      </c>
      <c r="B508" s="822" t="s">
        <v>576</v>
      </c>
      <c r="C508" s="825" t="s">
        <v>619</v>
      </c>
      <c r="D508" s="839" t="s">
        <v>620</v>
      </c>
      <c r="E508" s="825" t="s">
        <v>3900</v>
      </c>
      <c r="F508" s="839" t="s">
        <v>3901</v>
      </c>
      <c r="G508" s="825" t="s">
        <v>4636</v>
      </c>
      <c r="H508" s="825" t="s">
        <v>4637</v>
      </c>
      <c r="I508" s="831">
        <v>15.729999542236328</v>
      </c>
      <c r="J508" s="831">
        <v>100</v>
      </c>
      <c r="K508" s="832">
        <v>1573</v>
      </c>
    </row>
    <row r="509" spans="1:11" ht="14.45" customHeight="1" x14ac:dyDescent="0.2">
      <c r="A509" s="821" t="s">
        <v>575</v>
      </c>
      <c r="B509" s="822" t="s">
        <v>576</v>
      </c>
      <c r="C509" s="825" t="s">
        <v>619</v>
      </c>
      <c r="D509" s="839" t="s">
        <v>620</v>
      </c>
      <c r="E509" s="825" t="s">
        <v>3900</v>
      </c>
      <c r="F509" s="839" t="s">
        <v>3901</v>
      </c>
      <c r="G509" s="825" t="s">
        <v>4394</v>
      </c>
      <c r="H509" s="825" t="s">
        <v>4395</v>
      </c>
      <c r="I509" s="831">
        <v>15.729999542236328</v>
      </c>
      <c r="J509" s="831">
        <v>150</v>
      </c>
      <c r="K509" s="832">
        <v>2359.5</v>
      </c>
    </row>
    <row r="510" spans="1:11" ht="14.45" customHeight="1" x14ac:dyDescent="0.2">
      <c r="A510" s="821" t="s">
        <v>575</v>
      </c>
      <c r="B510" s="822" t="s">
        <v>576</v>
      </c>
      <c r="C510" s="825" t="s">
        <v>619</v>
      </c>
      <c r="D510" s="839" t="s">
        <v>620</v>
      </c>
      <c r="E510" s="825" t="s">
        <v>3900</v>
      </c>
      <c r="F510" s="839" t="s">
        <v>3901</v>
      </c>
      <c r="G510" s="825" t="s">
        <v>4396</v>
      </c>
      <c r="H510" s="825" t="s">
        <v>4397</v>
      </c>
      <c r="I510" s="831">
        <v>15.729999542236328</v>
      </c>
      <c r="J510" s="831">
        <v>50</v>
      </c>
      <c r="K510" s="832">
        <v>786.5</v>
      </c>
    </row>
    <row r="511" spans="1:11" ht="14.45" customHeight="1" x14ac:dyDescent="0.2">
      <c r="A511" s="821" t="s">
        <v>575</v>
      </c>
      <c r="B511" s="822" t="s">
        <v>576</v>
      </c>
      <c r="C511" s="825" t="s">
        <v>619</v>
      </c>
      <c r="D511" s="839" t="s">
        <v>620</v>
      </c>
      <c r="E511" s="825" t="s">
        <v>3900</v>
      </c>
      <c r="F511" s="839" t="s">
        <v>3901</v>
      </c>
      <c r="G511" s="825" t="s">
        <v>4638</v>
      </c>
      <c r="H511" s="825" t="s">
        <v>4639</v>
      </c>
      <c r="I511" s="831">
        <v>15.729999542236328</v>
      </c>
      <c r="J511" s="831">
        <v>50</v>
      </c>
      <c r="K511" s="832">
        <v>786.5</v>
      </c>
    </row>
    <row r="512" spans="1:11" ht="14.45" customHeight="1" x14ac:dyDescent="0.2">
      <c r="A512" s="821" t="s">
        <v>575</v>
      </c>
      <c r="B512" s="822" t="s">
        <v>576</v>
      </c>
      <c r="C512" s="825" t="s">
        <v>619</v>
      </c>
      <c r="D512" s="839" t="s">
        <v>620</v>
      </c>
      <c r="E512" s="825" t="s">
        <v>3900</v>
      </c>
      <c r="F512" s="839" t="s">
        <v>3901</v>
      </c>
      <c r="G512" s="825" t="s">
        <v>4400</v>
      </c>
      <c r="H512" s="825" t="s">
        <v>4401</v>
      </c>
      <c r="I512" s="831">
        <v>15.729999542236328</v>
      </c>
      <c r="J512" s="831">
        <v>50</v>
      </c>
      <c r="K512" s="832">
        <v>786.5</v>
      </c>
    </row>
    <row r="513" spans="1:11" ht="14.45" customHeight="1" x14ac:dyDescent="0.2">
      <c r="A513" s="821" t="s">
        <v>575</v>
      </c>
      <c r="B513" s="822" t="s">
        <v>576</v>
      </c>
      <c r="C513" s="825" t="s">
        <v>619</v>
      </c>
      <c r="D513" s="839" t="s">
        <v>620</v>
      </c>
      <c r="E513" s="825" t="s">
        <v>3900</v>
      </c>
      <c r="F513" s="839" t="s">
        <v>3901</v>
      </c>
      <c r="G513" s="825" t="s">
        <v>3906</v>
      </c>
      <c r="H513" s="825" t="s">
        <v>3907</v>
      </c>
      <c r="I513" s="831">
        <v>0.69285714626312256</v>
      </c>
      <c r="J513" s="831">
        <v>36000</v>
      </c>
      <c r="K513" s="832">
        <v>24820</v>
      </c>
    </row>
    <row r="514" spans="1:11" ht="14.45" customHeight="1" x14ac:dyDescent="0.2">
      <c r="A514" s="821" t="s">
        <v>575</v>
      </c>
      <c r="B514" s="822" t="s">
        <v>576</v>
      </c>
      <c r="C514" s="825" t="s">
        <v>619</v>
      </c>
      <c r="D514" s="839" t="s">
        <v>620</v>
      </c>
      <c r="E514" s="825" t="s">
        <v>3900</v>
      </c>
      <c r="F514" s="839" t="s">
        <v>3901</v>
      </c>
      <c r="G514" s="825" t="s">
        <v>3908</v>
      </c>
      <c r="H514" s="825" t="s">
        <v>3909</v>
      </c>
      <c r="I514" s="831">
        <v>0.70142857517514912</v>
      </c>
      <c r="J514" s="831">
        <v>49000</v>
      </c>
      <c r="K514" s="832">
        <v>34320</v>
      </c>
    </row>
    <row r="515" spans="1:11" ht="14.45" customHeight="1" x14ac:dyDescent="0.2">
      <c r="A515" s="821" t="s">
        <v>575</v>
      </c>
      <c r="B515" s="822" t="s">
        <v>576</v>
      </c>
      <c r="C515" s="825" t="s">
        <v>619</v>
      </c>
      <c r="D515" s="839" t="s">
        <v>620</v>
      </c>
      <c r="E515" s="825" t="s">
        <v>3900</v>
      </c>
      <c r="F515" s="839" t="s">
        <v>3901</v>
      </c>
      <c r="G515" s="825" t="s">
        <v>4402</v>
      </c>
      <c r="H515" s="825" t="s">
        <v>4403</v>
      </c>
      <c r="I515" s="831">
        <v>0.68142856018883846</v>
      </c>
      <c r="J515" s="831">
        <v>39000</v>
      </c>
      <c r="K515" s="832">
        <v>26380</v>
      </c>
    </row>
    <row r="516" spans="1:11" ht="14.45" customHeight="1" x14ac:dyDescent="0.2">
      <c r="A516" s="821" t="s">
        <v>575</v>
      </c>
      <c r="B516" s="822" t="s">
        <v>576</v>
      </c>
      <c r="C516" s="825" t="s">
        <v>619</v>
      </c>
      <c r="D516" s="839" t="s">
        <v>620</v>
      </c>
      <c r="E516" s="825" t="s">
        <v>4426</v>
      </c>
      <c r="F516" s="839" t="s">
        <v>4427</v>
      </c>
      <c r="G516" s="825" t="s">
        <v>4432</v>
      </c>
      <c r="H516" s="825" t="s">
        <v>4433</v>
      </c>
      <c r="I516" s="831">
        <v>15.804999828338623</v>
      </c>
      <c r="J516" s="831">
        <v>200</v>
      </c>
      <c r="K516" s="832">
        <v>3161</v>
      </c>
    </row>
    <row r="517" spans="1:11" ht="14.45" customHeight="1" x14ac:dyDescent="0.2">
      <c r="A517" s="821" t="s">
        <v>575</v>
      </c>
      <c r="B517" s="822" t="s">
        <v>576</v>
      </c>
      <c r="C517" s="825" t="s">
        <v>619</v>
      </c>
      <c r="D517" s="839" t="s">
        <v>620</v>
      </c>
      <c r="E517" s="825" t="s">
        <v>4426</v>
      </c>
      <c r="F517" s="839" t="s">
        <v>4427</v>
      </c>
      <c r="G517" s="825" t="s">
        <v>4640</v>
      </c>
      <c r="H517" s="825" t="s">
        <v>4641</v>
      </c>
      <c r="I517" s="831">
        <v>24.079999923706055</v>
      </c>
      <c r="J517" s="831">
        <v>60</v>
      </c>
      <c r="K517" s="832">
        <v>1444.739990234375</v>
      </c>
    </row>
    <row r="518" spans="1:11" ht="14.45" customHeight="1" x14ac:dyDescent="0.2">
      <c r="A518" s="821" t="s">
        <v>575</v>
      </c>
      <c r="B518" s="822" t="s">
        <v>576</v>
      </c>
      <c r="C518" s="825" t="s">
        <v>619</v>
      </c>
      <c r="D518" s="839" t="s">
        <v>620</v>
      </c>
      <c r="E518" s="825" t="s">
        <v>4426</v>
      </c>
      <c r="F518" s="839" t="s">
        <v>4427</v>
      </c>
      <c r="G518" s="825" t="s">
        <v>4642</v>
      </c>
      <c r="H518" s="825" t="s">
        <v>4643</v>
      </c>
      <c r="I518" s="831">
        <v>66.400001525878906</v>
      </c>
      <c r="J518" s="831">
        <v>100</v>
      </c>
      <c r="K518" s="832">
        <v>6640.47998046875</v>
      </c>
    </row>
    <row r="519" spans="1:11" ht="14.45" customHeight="1" x14ac:dyDescent="0.2">
      <c r="A519" s="821" t="s">
        <v>575</v>
      </c>
      <c r="B519" s="822" t="s">
        <v>576</v>
      </c>
      <c r="C519" s="825" t="s">
        <v>619</v>
      </c>
      <c r="D519" s="839" t="s">
        <v>620</v>
      </c>
      <c r="E519" s="825" t="s">
        <v>4426</v>
      </c>
      <c r="F519" s="839" t="s">
        <v>4427</v>
      </c>
      <c r="G519" s="825" t="s">
        <v>4644</v>
      </c>
      <c r="H519" s="825" t="s">
        <v>4645</v>
      </c>
      <c r="I519" s="831">
        <v>36.299999237060547</v>
      </c>
      <c r="J519" s="831">
        <v>250</v>
      </c>
      <c r="K519" s="832">
        <v>9075</v>
      </c>
    </row>
    <row r="520" spans="1:11" ht="14.45" customHeight="1" x14ac:dyDescent="0.2">
      <c r="A520" s="821" t="s">
        <v>575</v>
      </c>
      <c r="B520" s="822" t="s">
        <v>576</v>
      </c>
      <c r="C520" s="825" t="s">
        <v>619</v>
      </c>
      <c r="D520" s="839" t="s">
        <v>620</v>
      </c>
      <c r="E520" s="825" t="s">
        <v>4426</v>
      </c>
      <c r="F520" s="839" t="s">
        <v>4427</v>
      </c>
      <c r="G520" s="825" t="s">
        <v>4442</v>
      </c>
      <c r="H520" s="825" t="s">
        <v>4443</v>
      </c>
      <c r="I520" s="831">
        <v>15.238333066304525</v>
      </c>
      <c r="J520" s="831">
        <v>360</v>
      </c>
      <c r="K520" s="832">
        <v>5485.1940002441406</v>
      </c>
    </row>
    <row r="521" spans="1:11" ht="14.45" customHeight="1" x14ac:dyDescent="0.2">
      <c r="A521" s="821" t="s">
        <v>575</v>
      </c>
      <c r="B521" s="822" t="s">
        <v>576</v>
      </c>
      <c r="C521" s="825" t="s">
        <v>619</v>
      </c>
      <c r="D521" s="839" t="s">
        <v>620</v>
      </c>
      <c r="E521" s="825" t="s">
        <v>4426</v>
      </c>
      <c r="F521" s="839" t="s">
        <v>4427</v>
      </c>
      <c r="G521" s="825" t="s">
        <v>4646</v>
      </c>
      <c r="H521" s="825" t="s">
        <v>4647</v>
      </c>
      <c r="I521" s="831">
        <v>502.09500885009766</v>
      </c>
      <c r="J521" s="831">
        <v>50</v>
      </c>
      <c r="K521" s="832">
        <v>28727.579643249512</v>
      </c>
    </row>
    <row r="522" spans="1:11" ht="14.45" customHeight="1" x14ac:dyDescent="0.2">
      <c r="A522" s="821" t="s">
        <v>575</v>
      </c>
      <c r="B522" s="822" t="s">
        <v>576</v>
      </c>
      <c r="C522" s="825" t="s">
        <v>619</v>
      </c>
      <c r="D522" s="839" t="s">
        <v>620</v>
      </c>
      <c r="E522" s="825" t="s">
        <v>4426</v>
      </c>
      <c r="F522" s="839" t="s">
        <v>4427</v>
      </c>
      <c r="G522" s="825" t="s">
        <v>4450</v>
      </c>
      <c r="H522" s="825" t="s">
        <v>4451</v>
      </c>
      <c r="I522" s="831">
        <v>302.5</v>
      </c>
      <c r="J522" s="831">
        <v>10</v>
      </c>
      <c r="K522" s="832">
        <v>3025</v>
      </c>
    </row>
    <row r="523" spans="1:11" ht="14.45" customHeight="1" x14ac:dyDescent="0.2">
      <c r="A523" s="821" t="s">
        <v>575</v>
      </c>
      <c r="B523" s="822" t="s">
        <v>576</v>
      </c>
      <c r="C523" s="825" t="s">
        <v>619</v>
      </c>
      <c r="D523" s="839" t="s">
        <v>620</v>
      </c>
      <c r="E523" s="825" t="s">
        <v>4426</v>
      </c>
      <c r="F523" s="839" t="s">
        <v>4427</v>
      </c>
      <c r="G523" s="825" t="s">
        <v>4648</v>
      </c>
      <c r="H523" s="825" t="s">
        <v>4649</v>
      </c>
      <c r="I523" s="831">
        <v>834.576670328776</v>
      </c>
      <c r="J523" s="831">
        <v>40</v>
      </c>
      <c r="K523" s="832">
        <v>40114.850234985352</v>
      </c>
    </row>
    <row r="524" spans="1:11" ht="14.45" customHeight="1" x14ac:dyDescent="0.2">
      <c r="A524" s="821" t="s">
        <v>575</v>
      </c>
      <c r="B524" s="822" t="s">
        <v>576</v>
      </c>
      <c r="C524" s="825" t="s">
        <v>598</v>
      </c>
      <c r="D524" s="839" t="s">
        <v>599</v>
      </c>
      <c r="E524" s="825" t="s">
        <v>3910</v>
      </c>
      <c r="F524" s="839" t="s">
        <v>3911</v>
      </c>
      <c r="G524" s="825" t="s">
        <v>3926</v>
      </c>
      <c r="H524" s="825" t="s">
        <v>3927</v>
      </c>
      <c r="I524" s="831">
        <v>164.55999755859375</v>
      </c>
      <c r="J524" s="831">
        <v>3</v>
      </c>
      <c r="K524" s="832">
        <v>493.67999267578125</v>
      </c>
    </row>
    <row r="525" spans="1:11" ht="14.45" customHeight="1" x14ac:dyDescent="0.2">
      <c r="A525" s="821" t="s">
        <v>575</v>
      </c>
      <c r="B525" s="822" t="s">
        <v>576</v>
      </c>
      <c r="C525" s="825" t="s">
        <v>598</v>
      </c>
      <c r="D525" s="839" t="s">
        <v>599</v>
      </c>
      <c r="E525" s="825" t="s">
        <v>3852</v>
      </c>
      <c r="F525" s="839" t="s">
        <v>3853</v>
      </c>
      <c r="G525" s="825" t="s">
        <v>3974</v>
      </c>
      <c r="H525" s="825" t="s">
        <v>3975</v>
      </c>
      <c r="I525" s="831">
        <v>1</v>
      </c>
      <c r="J525" s="831">
        <v>500</v>
      </c>
      <c r="K525" s="832">
        <v>500</v>
      </c>
    </row>
    <row r="526" spans="1:11" ht="14.45" customHeight="1" x14ac:dyDescent="0.2">
      <c r="A526" s="821" t="s">
        <v>575</v>
      </c>
      <c r="B526" s="822" t="s">
        <v>576</v>
      </c>
      <c r="C526" s="825" t="s">
        <v>598</v>
      </c>
      <c r="D526" s="839" t="s">
        <v>599</v>
      </c>
      <c r="E526" s="825" t="s">
        <v>3852</v>
      </c>
      <c r="F526" s="839" t="s">
        <v>3853</v>
      </c>
      <c r="G526" s="825" t="s">
        <v>4650</v>
      </c>
      <c r="H526" s="825" t="s">
        <v>4651</v>
      </c>
      <c r="I526" s="831">
        <v>0.5949999988079071</v>
      </c>
      <c r="J526" s="831">
        <v>600</v>
      </c>
      <c r="K526" s="832">
        <v>357.5</v>
      </c>
    </row>
    <row r="527" spans="1:11" ht="14.45" customHeight="1" x14ac:dyDescent="0.2">
      <c r="A527" s="821" t="s">
        <v>575</v>
      </c>
      <c r="B527" s="822" t="s">
        <v>576</v>
      </c>
      <c r="C527" s="825" t="s">
        <v>598</v>
      </c>
      <c r="D527" s="839" t="s">
        <v>599</v>
      </c>
      <c r="E527" s="825" t="s">
        <v>3852</v>
      </c>
      <c r="F527" s="839" t="s">
        <v>3853</v>
      </c>
      <c r="G527" s="825" t="s">
        <v>4036</v>
      </c>
      <c r="H527" s="825" t="s">
        <v>4037</v>
      </c>
      <c r="I527" s="831">
        <v>1.3799999952316284</v>
      </c>
      <c r="J527" s="831">
        <v>3000</v>
      </c>
      <c r="K527" s="832">
        <v>4140</v>
      </c>
    </row>
    <row r="528" spans="1:11" ht="14.45" customHeight="1" x14ac:dyDescent="0.2">
      <c r="A528" s="821" t="s">
        <v>575</v>
      </c>
      <c r="B528" s="822" t="s">
        <v>576</v>
      </c>
      <c r="C528" s="825" t="s">
        <v>598</v>
      </c>
      <c r="D528" s="839" t="s">
        <v>599</v>
      </c>
      <c r="E528" s="825" t="s">
        <v>3852</v>
      </c>
      <c r="F528" s="839" t="s">
        <v>3853</v>
      </c>
      <c r="G528" s="825" t="s">
        <v>4040</v>
      </c>
      <c r="H528" s="825" t="s">
        <v>4041</v>
      </c>
      <c r="I528" s="831">
        <v>0.85400002002716069</v>
      </c>
      <c r="J528" s="831">
        <v>1200</v>
      </c>
      <c r="K528" s="832">
        <v>1025</v>
      </c>
    </row>
    <row r="529" spans="1:11" ht="14.45" customHeight="1" x14ac:dyDescent="0.2">
      <c r="A529" s="821" t="s">
        <v>575</v>
      </c>
      <c r="B529" s="822" t="s">
        <v>576</v>
      </c>
      <c r="C529" s="825" t="s">
        <v>598</v>
      </c>
      <c r="D529" s="839" t="s">
        <v>599</v>
      </c>
      <c r="E529" s="825" t="s">
        <v>3852</v>
      </c>
      <c r="F529" s="839" t="s">
        <v>3853</v>
      </c>
      <c r="G529" s="825" t="s">
        <v>3856</v>
      </c>
      <c r="H529" s="825" t="s">
        <v>3857</v>
      </c>
      <c r="I529" s="831">
        <v>1.5177777608235676</v>
      </c>
      <c r="J529" s="831">
        <v>850</v>
      </c>
      <c r="K529" s="832">
        <v>1290.5</v>
      </c>
    </row>
    <row r="530" spans="1:11" ht="14.45" customHeight="1" x14ac:dyDescent="0.2">
      <c r="A530" s="821" t="s">
        <v>575</v>
      </c>
      <c r="B530" s="822" t="s">
        <v>576</v>
      </c>
      <c r="C530" s="825" t="s">
        <v>598</v>
      </c>
      <c r="D530" s="839" t="s">
        <v>599</v>
      </c>
      <c r="E530" s="825" t="s">
        <v>3852</v>
      </c>
      <c r="F530" s="839" t="s">
        <v>3853</v>
      </c>
      <c r="G530" s="825" t="s">
        <v>4652</v>
      </c>
      <c r="H530" s="825" t="s">
        <v>4653</v>
      </c>
      <c r="I530" s="831">
        <v>24.840000152587891</v>
      </c>
      <c r="J530" s="831">
        <v>12</v>
      </c>
      <c r="K530" s="832">
        <v>298.07998657226563</v>
      </c>
    </row>
    <row r="531" spans="1:11" ht="14.45" customHeight="1" x14ac:dyDescent="0.2">
      <c r="A531" s="821" t="s">
        <v>575</v>
      </c>
      <c r="B531" s="822" t="s">
        <v>576</v>
      </c>
      <c r="C531" s="825" t="s">
        <v>598</v>
      </c>
      <c r="D531" s="839" t="s">
        <v>599</v>
      </c>
      <c r="E531" s="825" t="s">
        <v>3852</v>
      </c>
      <c r="F531" s="839" t="s">
        <v>3853</v>
      </c>
      <c r="G531" s="825" t="s">
        <v>4654</v>
      </c>
      <c r="H531" s="825" t="s">
        <v>4655</v>
      </c>
      <c r="I531" s="831">
        <v>7.1100001335144043</v>
      </c>
      <c r="J531" s="831">
        <v>34</v>
      </c>
      <c r="K531" s="832">
        <v>241.73999786376953</v>
      </c>
    </row>
    <row r="532" spans="1:11" ht="14.45" customHeight="1" x14ac:dyDescent="0.2">
      <c r="A532" s="821" t="s">
        <v>575</v>
      </c>
      <c r="B532" s="822" t="s">
        <v>576</v>
      </c>
      <c r="C532" s="825" t="s">
        <v>598</v>
      </c>
      <c r="D532" s="839" t="s">
        <v>599</v>
      </c>
      <c r="E532" s="825" t="s">
        <v>3852</v>
      </c>
      <c r="F532" s="839" t="s">
        <v>3853</v>
      </c>
      <c r="G532" s="825" t="s">
        <v>4048</v>
      </c>
      <c r="H532" s="825" t="s">
        <v>4049</v>
      </c>
      <c r="I532" s="831">
        <v>13.223999977111816</v>
      </c>
      <c r="J532" s="831">
        <v>40</v>
      </c>
      <c r="K532" s="832">
        <v>521.69999694824219</v>
      </c>
    </row>
    <row r="533" spans="1:11" ht="14.45" customHeight="1" x14ac:dyDescent="0.2">
      <c r="A533" s="821" t="s">
        <v>575</v>
      </c>
      <c r="B533" s="822" t="s">
        <v>576</v>
      </c>
      <c r="C533" s="825" t="s">
        <v>598</v>
      </c>
      <c r="D533" s="839" t="s">
        <v>599</v>
      </c>
      <c r="E533" s="825" t="s">
        <v>3852</v>
      </c>
      <c r="F533" s="839" t="s">
        <v>3853</v>
      </c>
      <c r="G533" s="825" t="s">
        <v>4050</v>
      </c>
      <c r="H533" s="825" t="s">
        <v>4051</v>
      </c>
      <c r="I533" s="831">
        <v>11.960000038146973</v>
      </c>
      <c r="J533" s="831">
        <v>5</v>
      </c>
      <c r="K533" s="832">
        <v>59.799999237060547</v>
      </c>
    </row>
    <row r="534" spans="1:11" ht="14.45" customHeight="1" x14ac:dyDescent="0.2">
      <c r="A534" s="821" t="s">
        <v>575</v>
      </c>
      <c r="B534" s="822" t="s">
        <v>576</v>
      </c>
      <c r="C534" s="825" t="s">
        <v>598</v>
      </c>
      <c r="D534" s="839" t="s">
        <v>599</v>
      </c>
      <c r="E534" s="825" t="s">
        <v>3852</v>
      </c>
      <c r="F534" s="839" t="s">
        <v>3853</v>
      </c>
      <c r="G534" s="825" t="s">
        <v>4506</v>
      </c>
      <c r="H534" s="825" t="s">
        <v>4507</v>
      </c>
      <c r="I534" s="831">
        <v>26.168000030517579</v>
      </c>
      <c r="J534" s="831">
        <v>24</v>
      </c>
      <c r="K534" s="832">
        <v>628.01000595092773</v>
      </c>
    </row>
    <row r="535" spans="1:11" ht="14.45" customHeight="1" x14ac:dyDescent="0.2">
      <c r="A535" s="821" t="s">
        <v>575</v>
      </c>
      <c r="B535" s="822" t="s">
        <v>576</v>
      </c>
      <c r="C535" s="825" t="s">
        <v>598</v>
      </c>
      <c r="D535" s="839" t="s">
        <v>599</v>
      </c>
      <c r="E535" s="825" t="s">
        <v>3852</v>
      </c>
      <c r="F535" s="839" t="s">
        <v>3853</v>
      </c>
      <c r="G535" s="825" t="s">
        <v>4508</v>
      </c>
      <c r="H535" s="825" t="s">
        <v>4509</v>
      </c>
      <c r="I535" s="831">
        <v>15.029999732971191</v>
      </c>
      <c r="J535" s="831">
        <v>144</v>
      </c>
      <c r="K535" s="832">
        <v>2163.7099609375</v>
      </c>
    </row>
    <row r="536" spans="1:11" ht="14.45" customHeight="1" x14ac:dyDescent="0.2">
      <c r="A536" s="821" t="s">
        <v>575</v>
      </c>
      <c r="B536" s="822" t="s">
        <v>576</v>
      </c>
      <c r="C536" s="825" t="s">
        <v>598</v>
      </c>
      <c r="D536" s="839" t="s">
        <v>599</v>
      </c>
      <c r="E536" s="825" t="s">
        <v>3852</v>
      </c>
      <c r="F536" s="839" t="s">
        <v>3853</v>
      </c>
      <c r="G536" s="825" t="s">
        <v>4656</v>
      </c>
      <c r="H536" s="825" t="s">
        <v>4657</v>
      </c>
      <c r="I536" s="831">
        <v>23.919090964577414</v>
      </c>
      <c r="J536" s="831">
        <v>82</v>
      </c>
      <c r="K536" s="832">
        <v>1961.3799896240234</v>
      </c>
    </row>
    <row r="537" spans="1:11" ht="14.45" customHeight="1" x14ac:dyDescent="0.2">
      <c r="A537" s="821" t="s">
        <v>575</v>
      </c>
      <c r="B537" s="822" t="s">
        <v>576</v>
      </c>
      <c r="C537" s="825" t="s">
        <v>598</v>
      </c>
      <c r="D537" s="839" t="s">
        <v>599</v>
      </c>
      <c r="E537" s="825" t="s">
        <v>3852</v>
      </c>
      <c r="F537" s="839" t="s">
        <v>3853</v>
      </c>
      <c r="G537" s="825" t="s">
        <v>4658</v>
      </c>
      <c r="H537" s="825" t="s">
        <v>4659</v>
      </c>
      <c r="I537" s="831">
        <v>19.199999491373699</v>
      </c>
      <c r="J537" s="831">
        <v>36</v>
      </c>
      <c r="K537" s="832">
        <v>691.19999694824219</v>
      </c>
    </row>
    <row r="538" spans="1:11" ht="14.45" customHeight="1" x14ac:dyDescent="0.2">
      <c r="A538" s="821" t="s">
        <v>575</v>
      </c>
      <c r="B538" s="822" t="s">
        <v>576</v>
      </c>
      <c r="C538" s="825" t="s">
        <v>598</v>
      </c>
      <c r="D538" s="839" t="s">
        <v>599</v>
      </c>
      <c r="E538" s="825" t="s">
        <v>3852</v>
      </c>
      <c r="F538" s="839" t="s">
        <v>3853</v>
      </c>
      <c r="G538" s="825" t="s">
        <v>4062</v>
      </c>
      <c r="H538" s="825" t="s">
        <v>4063</v>
      </c>
      <c r="I538" s="831">
        <v>25.554999351501465</v>
      </c>
      <c r="J538" s="831">
        <v>48</v>
      </c>
      <c r="K538" s="832">
        <v>1226.6400146484375</v>
      </c>
    </row>
    <row r="539" spans="1:11" ht="14.45" customHeight="1" x14ac:dyDescent="0.2">
      <c r="A539" s="821" t="s">
        <v>575</v>
      </c>
      <c r="B539" s="822" t="s">
        <v>576</v>
      </c>
      <c r="C539" s="825" t="s">
        <v>598</v>
      </c>
      <c r="D539" s="839" t="s">
        <v>599</v>
      </c>
      <c r="E539" s="825" t="s">
        <v>3852</v>
      </c>
      <c r="F539" s="839" t="s">
        <v>3853</v>
      </c>
      <c r="G539" s="825" t="s">
        <v>4084</v>
      </c>
      <c r="H539" s="825" t="s">
        <v>4085</v>
      </c>
      <c r="I539" s="831">
        <v>9.5900001525878906</v>
      </c>
      <c r="J539" s="831">
        <v>2</v>
      </c>
      <c r="K539" s="832">
        <v>19.180000305175781</v>
      </c>
    </row>
    <row r="540" spans="1:11" ht="14.45" customHeight="1" x14ac:dyDescent="0.2">
      <c r="A540" s="821" t="s">
        <v>575</v>
      </c>
      <c r="B540" s="822" t="s">
        <v>576</v>
      </c>
      <c r="C540" s="825" t="s">
        <v>598</v>
      </c>
      <c r="D540" s="839" t="s">
        <v>599</v>
      </c>
      <c r="E540" s="825" t="s">
        <v>3852</v>
      </c>
      <c r="F540" s="839" t="s">
        <v>3853</v>
      </c>
      <c r="G540" s="825" t="s">
        <v>4088</v>
      </c>
      <c r="H540" s="825" t="s">
        <v>4089</v>
      </c>
      <c r="I540" s="831">
        <v>19.959999084472656</v>
      </c>
      <c r="J540" s="831">
        <v>1</v>
      </c>
      <c r="K540" s="832">
        <v>19.959999084472656</v>
      </c>
    </row>
    <row r="541" spans="1:11" ht="14.45" customHeight="1" x14ac:dyDescent="0.2">
      <c r="A541" s="821" t="s">
        <v>575</v>
      </c>
      <c r="B541" s="822" t="s">
        <v>576</v>
      </c>
      <c r="C541" s="825" t="s">
        <v>598</v>
      </c>
      <c r="D541" s="839" t="s">
        <v>599</v>
      </c>
      <c r="E541" s="825" t="s">
        <v>3852</v>
      </c>
      <c r="F541" s="839" t="s">
        <v>3853</v>
      </c>
      <c r="G541" s="825" t="s">
        <v>4090</v>
      </c>
      <c r="H541" s="825" t="s">
        <v>4091</v>
      </c>
      <c r="I541" s="831">
        <v>25.25</v>
      </c>
      <c r="J541" s="831">
        <v>1</v>
      </c>
      <c r="K541" s="832">
        <v>25.25</v>
      </c>
    </row>
    <row r="542" spans="1:11" ht="14.45" customHeight="1" x14ac:dyDescent="0.2">
      <c r="A542" s="821" t="s">
        <v>575</v>
      </c>
      <c r="B542" s="822" t="s">
        <v>576</v>
      </c>
      <c r="C542" s="825" t="s">
        <v>598</v>
      </c>
      <c r="D542" s="839" t="s">
        <v>599</v>
      </c>
      <c r="E542" s="825" t="s">
        <v>3852</v>
      </c>
      <c r="F542" s="839" t="s">
        <v>3853</v>
      </c>
      <c r="G542" s="825" t="s">
        <v>4518</v>
      </c>
      <c r="H542" s="825" t="s">
        <v>4519</v>
      </c>
      <c r="I542" s="831">
        <v>32.790000915527344</v>
      </c>
      <c r="J542" s="831">
        <v>130</v>
      </c>
      <c r="K542" s="832">
        <v>4262.6999816894531</v>
      </c>
    </row>
    <row r="543" spans="1:11" ht="14.45" customHeight="1" x14ac:dyDescent="0.2">
      <c r="A543" s="821" t="s">
        <v>575</v>
      </c>
      <c r="B543" s="822" t="s">
        <v>576</v>
      </c>
      <c r="C543" s="825" t="s">
        <v>598</v>
      </c>
      <c r="D543" s="839" t="s">
        <v>599</v>
      </c>
      <c r="E543" s="825" t="s">
        <v>3852</v>
      </c>
      <c r="F543" s="839" t="s">
        <v>3853</v>
      </c>
      <c r="G543" s="825" t="s">
        <v>4094</v>
      </c>
      <c r="H543" s="825" t="s">
        <v>4095</v>
      </c>
      <c r="I543" s="831">
        <v>12.023333549499512</v>
      </c>
      <c r="J543" s="831">
        <v>180</v>
      </c>
      <c r="K543" s="832">
        <v>2163.8800048828125</v>
      </c>
    </row>
    <row r="544" spans="1:11" ht="14.45" customHeight="1" x14ac:dyDescent="0.2">
      <c r="A544" s="821" t="s">
        <v>575</v>
      </c>
      <c r="B544" s="822" t="s">
        <v>576</v>
      </c>
      <c r="C544" s="825" t="s">
        <v>598</v>
      </c>
      <c r="D544" s="839" t="s">
        <v>599</v>
      </c>
      <c r="E544" s="825" t="s">
        <v>3852</v>
      </c>
      <c r="F544" s="839" t="s">
        <v>3853</v>
      </c>
      <c r="G544" s="825" t="s">
        <v>3860</v>
      </c>
      <c r="H544" s="825" t="s">
        <v>3861</v>
      </c>
      <c r="I544" s="831">
        <v>41.538500595092771</v>
      </c>
      <c r="J544" s="831">
        <v>632</v>
      </c>
      <c r="K544" s="832">
        <v>26251.7001953125</v>
      </c>
    </row>
    <row r="545" spans="1:11" ht="14.45" customHeight="1" x14ac:dyDescent="0.2">
      <c r="A545" s="821" t="s">
        <v>575</v>
      </c>
      <c r="B545" s="822" t="s">
        <v>576</v>
      </c>
      <c r="C545" s="825" t="s">
        <v>598</v>
      </c>
      <c r="D545" s="839" t="s">
        <v>599</v>
      </c>
      <c r="E545" s="825" t="s">
        <v>3852</v>
      </c>
      <c r="F545" s="839" t="s">
        <v>3853</v>
      </c>
      <c r="G545" s="825" t="s">
        <v>4100</v>
      </c>
      <c r="H545" s="825" t="s">
        <v>4101</v>
      </c>
      <c r="I545" s="831">
        <v>0.68708335608243942</v>
      </c>
      <c r="J545" s="831">
        <v>5200</v>
      </c>
      <c r="K545" s="832">
        <v>3579.5</v>
      </c>
    </row>
    <row r="546" spans="1:11" ht="14.45" customHeight="1" x14ac:dyDescent="0.2">
      <c r="A546" s="821" t="s">
        <v>575</v>
      </c>
      <c r="B546" s="822" t="s">
        <v>576</v>
      </c>
      <c r="C546" s="825" t="s">
        <v>598</v>
      </c>
      <c r="D546" s="839" t="s">
        <v>599</v>
      </c>
      <c r="E546" s="825" t="s">
        <v>3862</v>
      </c>
      <c r="F546" s="839" t="s">
        <v>3863</v>
      </c>
      <c r="G546" s="825" t="s">
        <v>4660</v>
      </c>
      <c r="H546" s="825" t="s">
        <v>4661</v>
      </c>
      <c r="I546" s="831">
        <v>650.33001708984375</v>
      </c>
      <c r="J546" s="831">
        <v>5</v>
      </c>
      <c r="K546" s="832">
        <v>3251.6298828125</v>
      </c>
    </row>
    <row r="547" spans="1:11" ht="14.45" customHeight="1" x14ac:dyDescent="0.2">
      <c r="A547" s="821" t="s">
        <v>575</v>
      </c>
      <c r="B547" s="822" t="s">
        <v>576</v>
      </c>
      <c r="C547" s="825" t="s">
        <v>598</v>
      </c>
      <c r="D547" s="839" t="s">
        <v>599</v>
      </c>
      <c r="E547" s="825" t="s">
        <v>3862</v>
      </c>
      <c r="F547" s="839" t="s">
        <v>3863</v>
      </c>
      <c r="G547" s="825" t="s">
        <v>4662</v>
      </c>
      <c r="H547" s="825" t="s">
        <v>4663</v>
      </c>
      <c r="I547" s="831">
        <v>13.810000419616699</v>
      </c>
      <c r="J547" s="831">
        <v>10</v>
      </c>
      <c r="K547" s="832">
        <v>138.10000610351563</v>
      </c>
    </row>
    <row r="548" spans="1:11" ht="14.45" customHeight="1" x14ac:dyDescent="0.2">
      <c r="A548" s="821" t="s">
        <v>575</v>
      </c>
      <c r="B548" s="822" t="s">
        <v>576</v>
      </c>
      <c r="C548" s="825" t="s">
        <v>598</v>
      </c>
      <c r="D548" s="839" t="s">
        <v>599</v>
      </c>
      <c r="E548" s="825" t="s">
        <v>3862</v>
      </c>
      <c r="F548" s="839" t="s">
        <v>3863</v>
      </c>
      <c r="G548" s="825" t="s">
        <v>4526</v>
      </c>
      <c r="H548" s="825" t="s">
        <v>4527</v>
      </c>
      <c r="I548" s="831">
        <v>2.3599998950958252</v>
      </c>
      <c r="J548" s="831">
        <v>50</v>
      </c>
      <c r="K548" s="832">
        <v>118</v>
      </c>
    </row>
    <row r="549" spans="1:11" ht="14.45" customHeight="1" x14ac:dyDescent="0.2">
      <c r="A549" s="821" t="s">
        <v>575</v>
      </c>
      <c r="B549" s="822" t="s">
        <v>576</v>
      </c>
      <c r="C549" s="825" t="s">
        <v>598</v>
      </c>
      <c r="D549" s="839" t="s">
        <v>599</v>
      </c>
      <c r="E549" s="825" t="s">
        <v>3862</v>
      </c>
      <c r="F549" s="839" t="s">
        <v>3863</v>
      </c>
      <c r="G549" s="825" t="s">
        <v>4120</v>
      </c>
      <c r="H549" s="825" t="s">
        <v>4121</v>
      </c>
      <c r="I549" s="831">
        <v>2.3599998950958252</v>
      </c>
      <c r="J549" s="831">
        <v>200</v>
      </c>
      <c r="K549" s="832">
        <v>472</v>
      </c>
    </row>
    <row r="550" spans="1:11" ht="14.45" customHeight="1" x14ac:dyDescent="0.2">
      <c r="A550" s="821" t="s">
        <v>575</v>
      </c>
      <c r="B550" s="822" t="s">
        <v>576</v>
      </c>
      <c r="C550" s="825" t="s">
        <v>598</v>
      </c>
      <c r="D550" s="839" t="s">
        <v>599</v>
      </c>
      <c r="E550" s="825" t="s">
        <v>3862</v>
      </c>
      <c r="F550" s="839" t="s">
        <v>3863</v>
      </c>
      <c r="G550" s="825" t="s">
        <v>4122</v>
      </c>
      <c r="H550" s="825" t="s">
        <v>4123</v>
      </c>
      <c r="I550" s="831">
        <v>2.3583332300186157</v>
      </c>
      <c r="J550" s="831">
        <v>300</v>
      </c>
      <c r="K550" s="832">
        <v>707.5</v>
      </c>
    </row>
    <row r="551" spans="1:11" ht="14.45" customHeight="1" x14ac:dyDescent="0.2">
      <c r="A551" s="821" t="s">
        <v>575</v>
      </c>
      <c r="B551" s="822" t="s">
        <v>576</v>
      </c>
      <c r="C551" s="825" t="s">
        <v>598</v>
      </c>
      <c r="D551" s="839" t="s">
        <v>599</v>
      </c>
      <c r="E551" s="825" t="s">
        <v>3862</v>
      </c>
      <c r="F551" s="839" t="s">
        <v>3863</v>
      </c>
      <c r="G551" s="825" t="s">
        <v>4664</v>
      </c>
      <c r="H551" s="825" t="s">
        <v>4665</v>
      </c>
      <c r="I551" s="831">
        <v>2.3599998950958252</v>
      </c>
      <c r="J551" s="831">
        <v>200</v>
      </c>
      <c r="K551" s="832">
        <v>472</v>
      </c>
    </row>
    <row r="552" spans="1:11" ht="14.45" customHeight="1" x14ac:dyDescent="0.2">
      <c r="A552" s="821" t="s">
        <v>575</v>
      </c>
      <c r="B552" s="822" t="s">
        <v>576</v>
      </c>
      <c r="C552" s="825" t="s">
        <v>598</v>
      </c>
      <c r="D552" s="839" t="s">
        <v>599</v>
      </c>
      <c r="E552" s="825" t="s">
        <v>3862</v>
      </c>
      <c r="F552" s="839" t="s">
        <v>3863</v>
      </c>
      <c r="G552" s="825" t="s">
        <v>4666</v>
      </c>
      <c r="H552" s="825" t="s">
        <v>4667</v>
      </c>
      <c r="I552" s="831">
        <v>1.6940000534057618</v>
      </c>
      <c r="J552" s="831">
        <v>500</v>
      </c>
      <c r="K552" s="832">
        <v>847</v>
      </c>
    </row>
    <row r="553" spans="1:11" ht="14.45" customHeight="1" x14ac:dyDescent="0.2">
      <c r="A553" s="821" t="s">
        <v>575</v>
      </c>
      <c r="B553" s="822" t="s">
        <v>576</v>
      </c>
      <c r="C553" s="825" t="s">
        <v>598</v>
      </c>
      <c r="D553" s="839" t="s">
        <v>599</v>
      </c>
      <c r="E553" s="825" t="s">
        <v>3862</v>
      </c>
      <c r="F553" s="839" t="s">
        <v>3863</v>
      </c>
      <c r="G553" s="825" t="s">
        <v>4668</v>
      </c>
      <c r="H553" s="825" t="s">
        <v>4669</v>
      </c>
      <c r="I553" s="831">
        <v>3.869999885559082</v>
      </c>
      <c r="J553" s="831">
        <v>500</v>
      </c>
      <c r="K553" s="832">
        <v>1937.1199951171875</v>
      </c>
    </row>
    <row r="554" spans="1:11" ht="14.45" customHeight="1" x14ac:dyDescent="0.2">
      <c r="A554" s="821" t="s">
        <v>575</v>
      </c>
      <c r="B554" s="822" t="s">
        <v>576</v>
      </c>
      <c r="C554" s="825" t="s">
        <v>598</v>
      </c>
      <c r="D554" s="839" t="s">
        <v>599</v>
      </c>
      <c r="E554" s="825" t="s">
        <v>3862</v>
      </c>
      <c r="F554" s="839" t="s">
        <v>3863</v>
      </c>
      <c r="G554" s="825" t="s">
        <v>4670</v>
      </c>
      <c r="H554" s="825" t="s">
        <v>4671</v>
      </c>
      <c r="I554" s="831">
        <v>2.3866667747497559</v>
      </c>
      <c r="J554" s="831">
        <v>540</v>
      </c>
      <c r="K554" s="832">
        <v>1289.1000061035156</v>
      </c>
    </row>
    <row r="555" spans="1:11" ht="14.45" customHeight="1" x14ac:dyDescent="0.2">
      <c r="A555" s="821" t="s">
        <v>575</v>
      </c>
      <c r="B555" s="822" t="s">
        <v>576</v>
      </c>
      <c r="C555" s="825" t="s">
        <v>598</v>
      </c>
      <c r="D555" s="839" t="s">
        <v>599</v>
      </c>
      <c r="E555" s="825" t="s">
        <v>3862</v>
      </c>
      <c r="F555" s="839" t="s">
        <v>3863</v>
      </c>
      <c r="G555" s="825" t="s">
        <v>4126</v>
      </c>
      <c r="H555" s="825" t="s">
        <v>4127</v>
      </c>
      <c r="I555" s="831">
        <v>1.7050000429153442</v>
      </c>
      <c r="J555" s="831">
        <v>11400</v>
      </c>
      <c r="K555" s="832">
        <v>19416.5</v>
      </c>
    </row>
    <row r="556" spans="1:11" ht="14.45" customHeight="1" x14ac:dyDescent="0.2">
      <c r="A556" s="821" t="s">
        <v>575</v>
      </c>
      <c r="B556" s="822" t="s">
        <v>576</v>
      </c>
      <c r="C556" s="825" t="s">
        <v>598</v>
      </c>
      <c r="D556" s="839" t="s">
        <v>599</v>
      </c>
      <c r="E556" s="825" t="s">
        <v>3862</v>
      </c>
      <c r="F556" s="839" t="s">
        <v>3863</v>
      </c>
      <c r="G556" s="825" t="s">
        <v>4128</v>
      </c>
      <c r="H556" s="825" t="s">
        <v>4129</v>
      </c>
      <c r="I556" s="831">
        <v>11.495749902725219</v>
      </c>
      <c r="J556" s="831">
        <v>4620</v>
      </c>
      <c r="K556" s="832">
        <v>53106.649993896484</v>
      </c>
    </row>
    <row r="557" spans="1:11" ht="14.45" customHeight="1" x14ac:dyDescent="0.2">
      <c r="A557" s="821" t="s">
        <v>575</v>
      </c>
      <c r="B557" s="822" t="s">
        <v>576</v>
      </c>
      <c r="C557" s="825" t="s">
        <v>598</v>
      </c>
      <c r="D557" s="839" t="s">
        <v>599</v>
      </c>
      <c r="E557" s="825" t="s">
        <v>3862</v>
      </c>
      <c r="F557" s="839" t="s">
        <v>3863</v>
      </c>
      <c r="G557" s="825" t="s">
        <v>4672</v>
      </c>
      <c r="H557" s="825" t="s">
        <v>4673</v>
      </c>
      <c r="I557" s="831">
        <v>38.5</v>
      </c>
      <c r="J557" s="831">
        <v>100</v>
      </c>
      <c r="K557" s="832">
        <v>3850</v>
      </c>
    </row>
    <row r="558" spans="1:11" ht="14.45" customHeight="1" x14ac:dyDescent="0.2">
      <c r="A558" s="821" t="s">
        <v>575</v>
      </c>
      <c r="B558" s="822" t="s">
        <v>576</v>
      </c>
      <c r="C558" s="825" t="s">
        <v>598</v>
      </c>
      <c r="D558" s="839" t="s">
        <v>599</v>
      </c>
      <c r="E558" s="825" t="s">
        <v>3862</v>
      </c>
      <c r="F558" s="839" t="s">
        <v>3863</v>
      </c>
      <c r="G558" s="825" t="s">
        <v>4674</v>
      </c>
      <c r="H558" s="825" t="s">
        <v>4675</v>
      </c>
      <c r="I558" s="831">
        <v>41</v>
      </c>
      <c r="J558" s="831">
        <v>20</v>
      </c>
      <c r="K558" s="832">
        <v>819.9000244140625</v>
      </c>
    </row>
    <row r="559" spans="1:11" ht="14.45" customHeight="1" x14ac:dyDescent="0.2">
      <c r="A559" s="821" t="s">
        <v>575</v>
      </c>
      <c r="B559" s="822" t="s">
        <v>576</v>
      </c>
      <c r="C559" s="825" t="s">
        <v>598</v>
      </c>
      <c r="D559" s="839" t="s">
        <v>599</v>
      </c>
      <c r="E559" s="825" t="s">
        <v>3862</v>
      </c>
      <c r="F559" s="839" t="s">
        <v>3863</v>
      </c>
      <c r="G559" s="825" t="s">
        <v>4676</v>
      </c>
      <c r="H559" s="825" t="s">
        <v>4677</v>
      </c>
      <c r="I559" s="831">
        <v>85.379997253417969</v>
      </c>
      <c r="J559" s="831">
        <v>50</v>
      </c>
      <c r="K559" s="832">
        <v>4268.8798828125</v>
      </c>
    </row>
    <row r="560" spans="1:11" ht="14.45" customHeight="1" x14ac:dyDescent="0.2">
      <c r="A560" s="821" t="s">
        <v>575</v>
      </c>
      <c r="B560" s="822" t="s">
        <v>576</v>
      </c>
      <c r="C560" s="825" t="s">
        <v>598</v>
      </c>
      <c r="D560" s="839" t="s">
        <v>599</v>
      </c>
      <c r="E560" s="825" t="s">
        <v>3862</v>
      </c>
      <c r="F560" s="839" t="s">
        <v>3863</v>
      </c>
      <c r="G560" s="825" t="s">
        <v>4678</v>
      </c>
      <c r="H560" s="825" t="s">
        <v>4679</v>
      </c>
      <c r="I560" s="831">
        <v>96.279998779296875</v>
      </c>
      <c r="J560" s="831">
        <v>50</v>
      </c>
      <c r="K560" s="832">
        <v>4813.989990234375</v>
      </c>
    </row>
    <row r="561" spans="1:11" ht="14.45" customHeight="1" x14ac:dyDescent="0.2">
      <c r="A561" s="821" t="s">
        <v>575</v>
      </c>
      <c r="B561" s="822" t="s">
        <v>576</v>
      </c>
      <c r="C561" s="825" t="s">
        <v>598</v>
      </c>
      <c r="D561" s="839" t="s">
        <v>599</v>
      </c>
      <c r="E561" s="825" t="s">
        <v>3862</v>
      </c>
      <c r="F561" s="839" t="s">
        <v>3863</v>
      </c>
      <c r="G561" s="825" t="s">
        <v>4680</v>
      </c>
      <c r="H561" s="825" t="s">
        <v>4681</v>
      </c>
      <c r="I561" s="831">
        <v>140.36000061035156</v>
      </c>
      <c r="J561" s="831">
        <v>1</v>
      </c>
      <c r="K561" s="832">
        <v>140.36000061035156</v>
      </c>
    </row>
    <row r="562" spans="1:11" ht="14.45" customHeight="1" x14ac:dyDescent="0.2">
      <c r="A562" s="821" t="s">
        <v>575</v>
      </c>
      <c r="B562" s="822" t="s">
        <v>576</v>
      </c>
      <c r="C562" s="825" t="s">
        <v>598</v>
      </c>
      <c r="D562" s="839" t="s">
        <v>599</v>
      </c>
      <c r="E562" s="825" t="s">
        <v>3862</v>
      </c>
      <c r="F562" s="839" t="s">
        <v>3863</v>
      </c>
      <c r="G562" s="825" t="s">
        <v>4146</v>
      </c>
      <c r="H562" s="825" t="s">
        <v>4147</v>
      </c>
      <c r="I562" s="831">
        <v>5.2654839792559223</v>
      </c>
      <c r="J562" s="831">
        <v>3750</v>
      </c>
      <c r="K562" s="832">
        <v>19739.799987792969</v>
      </c>
    </row>
    <row r="563" spans="1:11" ht="14.45" customHeight="1" x14ac:dyDescent="0.2">
      <c r="A563" s="821" t="s">
        <v>575</v>
      </c>
      <c r="B563" s="822" t="s">
        <v>576</v>
      </c>
      <c r="C563" s="825" t="s">
        <v>598</v>
      </c>
      <c r="D563" s="839" t="s">
        <v>599</v>
      </c>
      <c r="E563" s="825" t="s">
        <v>3862</v>
      </c>
      <c r="F563" s="839" t="s">
        <v>3863</v>
      </c>
      <c r="G563" s="825" t="s">
        <v>4148</v>
      </c>
      <c r="H563" s="825" t="s">
        <v>4149</v>
      </c>
      <c r="I563" s="831">
        <v>3.4850000143051147</v>
      </c>
      <c r="J563" s="831">
        <v>5050</v>
      </c>
      <c r="K563" s="832">
        <v>17603.760009765625</v>
      </c>
    </row>
    <row r="564" spans="1:11" ht="14.45" customHeight="1" x14ac:dyDescent="0.2">
      <c r="A564" s="821" t="s">
        <v>575</v>
      </c>
      <c r="B564" s="822" t="s">
        <v>576</v>
      </c>
      <c r="C564" s="825" t="s">
        <v>598</v>
      </c>
      <c r="D564" s="839" t="s">
        <v>599</v>
      </c>
      <c r="E564" s="825" t="s">
        <v>3862</v>
      </c>
      <c r="F564" s="839" t="s">
        <v>3863</v>
      </c>
      <c r="G564" s="825" t="s">
        <v>4682</v>
      </c>
      <c r="H564" s="825" t="s">
        <v>4683</v>
      </c>
      <c r="I564" s="831">
        <v>52.880001068115234</v>
      </c>
      <c r="J564" s="831">
        <v>20</v>
      </c>
      <c r="K564" s="832">
        <v>1057.5400390625</v>
      </c>
    </row>
    <row r="565" spans="1:11" ht="14.45" customHeight="1" x14ac:dyDescent="0.2">
      <c r="A565" s="821" t="s">
        <v>575</v>
      </c>
      <c r="B565" s="822" t="s">
        <v>576</v>
      </c>
      <c r="C565" s="825" t="s">
        <v>598</v>
      </c>
      <c r="D565" s="839" t="s">
        <v>599</v>
      </c>
      <c r="E565" s="825" t="s">
        <v>3862</v>
      </c>
      <c r="F565" s="839" t="s">
        <v>3863</v>
      </c>
      <c r="G565" s="825" t="s">
        <v>4684</v>
      </c>
      <c r="H565" s="825" t="s">
        <v>4685</v>
      </c>
      <c r="I565" s="831">
        <v>217.80000305175781</v>
      </c>
      <c r="J565" s="831">
        <v>10</v>
      </c>
      <c r="K565" s="832">
        <v>2178</v>
      </c>
    </row>
    <row r="566" spans="1:11" ht="14.45" customHeight="1" x14ac:dyDescent="0.2">
      <c r="A566" s="821" t="s">
        <v>575</v>
      </c>
      <c r="B566" s="822" t="s">
        <v>576</v>
      </c>
      <c r="C566" s="825" t="s">
        <v>598</v>
      </c>
      <c r="D566" s="839" t="s">
        <v>599</v>
      </c>
      <c r="E566" s="825" t="s">
        <v>3862</v>
      </c>
      <c r="F566" s="839" t="s">
        <v>3863</v>
      </c>
      <c r="G566" s="825" t="s">
        <v>4686</v>
      </c>
      <c r="H566" s="825" t="s">
        <v>4687</v>
      </c>
      <c r="I566" s="831">
        <v>2568.590087890625</v>
      </c>
      <c r="J566" s="831">
        <v>2</v>
      </c>
      <c r="K566" s="832">
        <v>5137.18017578125</v>
      </c>
    </row>
    <row r="567" spans="1:11" ht="14.45" customHeight="1" x14ac:dyDescent="0.2">
      <c r="A567" s="821" t="s">
        <v>575</v>
      </c>
      <c r="B567" s="822" t="s">
        <v>576</v>
      </c>
      <c r="C567" s="825" t="s">
        <v>598</v>
      </c>
      <c r="D567" s="839" t="s">
        <v>599</v>
      </c>
      <c r="E567" s="825" t="s">
        <v>3862</v>
      </c>
      <c r="F567" s="839" t="s">
        <v>3863</v>
      </c>
      <c r="G567" s="825" t="s">
        <v>4688</v>
      </c>
      <c r="H567" s="825" t="s">
        <v>4689</v>
      </c>
      <c r="I567" s="831">
        <v>17.909999847412109</v>
      </c>
      <c r="J567" s="831">
        <v>10</v>
      </c>
      <c r="K567" s="832">
        <v>179.10000610351563</v>
      </c>
    </row>
    <row r="568" spans="1:11" ht="14.45" customHeight="1" x14ac:dyDescent="0.2">
      <c r="A568" s="821" t="s">
        <v>575</v>
      </c>
      <c r="B568" s="822" t="s">
        <v>576</v>
      </c>
      <c r="C568" s="825" t="s">
        <v>598</v>
      </c>
      <c r="D568" s="839" t="s">
        <v>599</v>
      </c>
      <c r="E568" s="825" t="s">
        <v>3862</v>
      </c>
      <c r="F568" s="839" t="s">
        <v>3863</v>
      </c>
      <c r="G568" s="825" t="s">
        <v>4690</v>
      </c>
      <c r="H568" s="825" t="s">
        <v>4691</v>
      </c>
      <c r="I568" s="831">
        <v>17.909999847412109</v>
      </c>
      <c r="J568" s="831">
        <v>20</v>
      </c>
      <c r="K568" s="832">
        <v>358.20001220703125</v>
      </c>
    </row>
    <row r="569" spans="1:11" ht="14.45" customHeight="1" x14ac:dyDescent="0.2">
      <c r="A569" s="821" t="s">
        <v>575</v>
      </c>
      <c r="B569" s="822" t="s">
        <v>576</v>
      </c>
      <c r="C569" s="825" t="s">
        <v>598</v>
      </c>
      <c r="D569" s="839" t="s">
        <v>599</v>
      </c>
      <c r="E569" s="825" t="s">
        <v>3862</v>
      </c>
      <c r="F569" s="839" t="s">
        <v>3863</v>
      </c>
      <c r="G569" s="825" t="s">
        <v>4692</v>
      </c>
      <c r="H569" s="825" t="s">
        <v>4693</v>
      </c>
      <c r="I569" s="831">
        <v>17.904999732971191</v>
      </c>
      <c r="J569" s="831">
        <v>20</v>
      </c>
      <c r="K569" s="832">
        <v>358.10000610351563</v>
      </c>
    </row>
    <row r="570" spans="1:11" ht="14.45" customHeight="1" x14ac:dyDescent="0.2">
      <c r="A570" s="821" t="s">
        <v>575</v>
      </c>
      <c r="B570" s="822" t="s">
        <v>576</v>
      </c>
      <c r="C570" s="825" t="s">
        <v>598</v>
      </c>
      <c r="D570" s="839" t="s">
        <v>599</v>
      </c>
      <c r="E570" s="825" t="s">
        <v>3862</v>
      </c>
      <c r="F570" s="839" t="s">
        <v>3863</v>
      </c>
      <c r="G570" s="825" t="s">
        <v>4694</v>
      </c>
      <c r="H570" s="825" t="s">
        <v>4695</v>
      </c>
      <c r="I570" s="831">
        <v>17.909999847412109</v>
      </c>
      <c r="J570" s="831">
        <v>20</v>
      </c>
      <c r="K570" s="832">
        <v>358.20001220703125</v>
      </c>
    </row>
    <row r="571" spans="1:11" ht="14.45" customHeight="1" x14ac:dyDescent="0.2">
      <c r="A571" s="821" t="s">
        <v>575</v>
      </c>
      <c r="B571" s="822" t="s">
        <v>576</v>
      </c>
      <c r="C571" s="825" t="s">
        <v>598</v>
      </c>
      <c r="D571" s="839" t="s">
        <v>599</v>
      </c>
      <c r="E571" s="825" t="s">
        <v>3862</v>
      </c>
      <c r="F571" s="839" t="s">
        <v>3863</v>
      </c>
      <c r="G571" s="825" t="s">
        <v>4696</v>
      </c>
      <c r="H571" s="825" t="s">
        <v>4697</v>
      </c>
      <c r="I571" s="831">
        <v>17.905999755859376</v>
      </c>
      <c r="J571" s="831">
        <v>60</v>
      </c>
      <c r="K571" s="832">
        <v>1074.4200286865234</v>
      </c>
    </row>
    <row r="572" spans="1:11" ht="14.45" customHeight="1" x14ac:dyDescent="0.2">
      <c r="A572" s="821" t="s">
        <v>575</v>
      </c>
      <c r="B572" s="822" t="s">
        <v>576</v>
      </c>
      <c r="C572" s="825" t="s">
        <v>598</v>
      </c>
      <c r="D572" s="839" t="s">
        <v>599</v>
      </c>
      <c r="E572" s="825" t="s">
        <v>3862</v>
      </c>
      <c r="F572" s="839" t="s">
        <v>3863</v>
      </c>
      <c r="G572" s="825" t="s">
        <v>4698</v>
      </c>
      <c r="H572" s="825" t="s">
        <v>4699</v>
      </c>
      <c r="I572" s="831">
        <v>17.907999801635743</v>
      </c>
      <c r="J572" s="831">
        <v>60</v>
      </c>
      <c r="K572" s="832">
        <v>1074.4400329589844</v>
      </c>
    </row>
    <row r="573" spans="1:11" ht="14.45" customHeight="1" x14ac:dyDescent="0.2">
      <c r="A573" s="821" t="s">
        <v>575</v>
      </c>
      <c r="B573" s="822" t="s">
        <v>576</v>
      </c>
      <c r="C573" s="825" t="s">
        <v>598</v>
      </c>
      <c r="D573" s="839" t="s">
        <v>599</v>
      </c>
      <c r="E573" s="825" t="s">
        <v>3862</v>
      </c>
      <c r="F573" s="839" t="s">
        <v>3863</v>
      </c>
      <c r="G573" s="825" t="s">
        <v>4700</v>
      </c>
      <c r="H573" s="825" t="s">
        <v>4701</v>
      </c>
      <c r="I573" s="831">
        <v>17.907333119710287</v>
      </c>
      <c r="J573" s="831">
        <v>890</v>
      </c>
      <c r="K573" s="832">
        <v>15937.200012207031</v>
      </c>
    </row>
    <row r="574" spans="1:11" ht="14.45" customHeight="1" x14ac:dyDescent="0.2">
      <c r="A574" s="821" t="s">
        <v>575</v>
      </c>
      <c r="B574" s="822" t="s">
        <v>576</v>
      </c>
      <c r="C574" s="825" t="s">
        <v>598</v>
      </c>
      <c r="D574" s="839" t="s">
        <v>599</v>
      </c>
      <c r="E574" s="825" t="s">
        <v>3862</v>
      </c>
      <c r="F574" s="839" t="s">
        <v>3863</v>
      </c>
      <c r="G574" s="825" t="s">
        <v>4156</v>
      </c>
      <c r="H574" s="825" t="s">
        <v>4157</v>
      </c>
      <c r="I574" s="831">
        <v>17.906999778747558</v>
      </c>
      <c r="J574" s="831">
        <v>390</v>
      </c>
      <c r="K574" s="832">
        <v>6983.8000793457031</v>
      </c>
    </row>
    <row r="575" spans="1:11" ht="14.45" customHeight="1" x14ac:dyDescent="0.2">
      <c r="A575" s="821" t="s">
        <v>575</v>
      </c>
      <c r="B575" s="822" t="s">
        <v>576</v>
      </c>
      <c r="C575" s="825" t="s">
        <v>598</v>
      </c>
      <c r="D575" s="839" t="s">
        <v>599</v>
      </c>
      <c r="E575" s="825" t="s">
        <v>3862</v>
      </c>
      <c r="F575" s="839" t="s">
        <v>3863</v>
      </c>
      <c r="G575" s="825" t="s">
        <v>4160</v>
      </c>
      <c r="H575" s="825" t="s">
        <v>4161</v>
      </c>
      <c r="I575" s="831">
        <v>17.906785488128662</v>
      </c>
      <c r="J575" s="831">
        <v>630</v>
      </c>
      <c r="K575" s="832">
        <v>11281.600036621094</v>
      </c>
    </row>
    <row r="576" spans="1:11" ht="14.45" customHeight="1" x14ac:dyDescent="0.2">
      <c r="A576" s="821" t="s">
        <v>575</v>
      </c>
      <c r="B576" s="822" t="s">
        <v>576</v>
      </c>
      <c r="C576" s="825" t="s">
        <v>598</v>
      </c>
      <c r="D576" s="839" t="s">
        <v>599</v>
      </c>
      <c r="E576" s="825" t="s">
        <v>3862</v>
      </c>
      <c r="F576" s="839" t="s">
        <v>3863</v>
      </c>
      <c r="G576" s="825" t="s">
        <v>4164</v>
      </c>
      <c r="H576" s="825" t="s">
        <v>4165</v>
      </c>
      <c r="I576" s="831">
        <v>17.906249761581421</v>
      </c>
      <c r="J576" s="831">
        <v>230</v>
      </c>
      <c r="K576" s="832">
        <v>4118.2000732421875</v>
      </c>
    </row>
    <row r="577" spans="1:11" ht="14.45" customHeight="1" x14ac:dyDescent="0.2">
      <c r="A577" s="821" t="s">
        <v>575</v>
      </c>
      <c r="B577" s="822" t="s">
        <v>576</v>
      </c>
      <c r="C577" s="825" t="s">
        <v>598</v>
      </c>
      <c r="D577" s="839" t="s">
        <v>599</v>
      </c>
      <c r="E577" s="825" t="s">
        <v>3862</v>
      </c>
      <c r="F577" s="839" t="s">
        <v>3863</v>
      </c>
      <c r="G577" s="825" t="s">
        <v>4702</v>
      </c>
      <c r="H577" s="825" t="s">
        <v>4703</v>
      </c>
      <c r="I577" s="831">
        <v>2057</v>
      </c>
      <c r="J577" s="831">
        <v>1</v>
      </c>
      <c r="K577" s="832">
        <v>2057</v>
      </c>
    </row>
    <row r="578" spans="1:11" ht="14.45" customHeight="1" x14ac:dyDescent="0.2">
      <c r="A578" s="821" t="s">
        <v>575</v>
      </c>
      <c r="B578" s="822" t="s">
        <v>576</v>
      </c>
      <c r="C578" s="825" t="s">
        <v>598</v>
      </c>
      <c r="D578" s="839" t="s">
        <v>599</v>
      </c>
      <c r="E578" s="825" t="s">
        <v>3862</v>
      </c>
      <c r="F578" s="839" t="s">
        <v>3863</v>
      </c>
      <c r="G578" s="825" t="s">
        <v>4704</v>
      </c>
      <c r="H578" s="825" t="s">
        <v>4705</v>
      </c>
      <c r="I578" s="831">
        <v>2057</v>
      </c>
      <c r="J578" s="831">
        <v>1</v>
      </c>
      <c r="K578" s="832">
        <v>2057</v>
      </c>
    </row>
    <row r="579" spans="1:11" ht="14.45" customHeight="1" x14ac:dyDescent="0.2">
      <c r="A579" s="821" t="s">
        <v>575</v>
      </c>
      <c r="B579" s="822" t="s">
        <v>576</v>
      </c>
      <c r="C579" s="825" t="s">
        <v>598</v>
      </c>
      <c r="D579" s="839" t="s">
        <v>599</v>
      </c>
      <c r="E579" s="825" t="s">
        <v>3862</v>
      </c>
      <c r="F579" s="839" t="s">
        <v>3863</v>
      </c>
      <c r="G579" s="825" t="s">
        <v>4706</v>
      </c>
      <c r="H579" s="825" t="s">
        <v>4707</v>
      </c>
      <c r="I579" s="831">
        <v>21.899999618530273</v>
      </c>
      <c r="J579" s="831">
        <v>50</v>
      </c>
      <c r="K579" s="832">
        <v>1095.050048828125</v>
      </c>
    </row>
    <row r="580" spans="1:11" ht="14.45" customHeight="1" x14ac:dyDescent="0.2">
      <c r="A580" s="821" t="s">
        <v>575</v>
      </c>
      <c r="B580" s="822" t="s">
        <v>576</v>
      </c>
      <c r="C580" s="825" t="s">
        <v>598</v>
      </c>
      <c r="D580" s="839" t="s">
        <v>599</v>
      </c>
      <c r="E580" s="825" t="s">
        <v>3862</v>
      </c>
      <c r="F580" s="839" t="s">
        <v>3863</v>
      </c>
      <c r="G580" s="825" t="s">
        <v>4170</v>
      </c>
      <c r="H580" s="825" t="s">
        <v>4171</v>
      </c>
      <c r="I580" s="831">
        <v>21.899999618530273</v>
      </c>
      <c r="J580" s="831">
        <v>50</v>
      </c>
      <c r="K580" s="832">
        <v>1095.050048828125</v>
      </c>
    </row>
    <row r="581" spans="1:11" ht="14.45" customHeight="1" x14ac:dyDescent="0.2">
      <c r="A581" s="821" t="s">
        <v>575</v>
      </c>
      <c r="B581" s="822" t="s">
        <v>576</v>
      </c>
      <c r="C581" s="825" t="s">
        <v>598</v>
      </c>
      <c r="D581" s="839" t="s">
        <v>599</v>
      </c>
      <c r="E581" s="825" t="s">
        <v>3862</v>
      </c>
      <c r="F581" s="839" t="s">
        <v>3863</v>
      </c>
      <c r="G581" s="825" t="s">
        <v>4708</v>
      </c>
      <c r="H581" s="825" t="s">
        <v>4709</v>
      </c>
      <c r="I581" s="831">
        <v>30.25</v>
      </c>
      <c r="J581" s="831">
        <v>50</v>
      </c>
      <c r="K581" s="832">
        <v>1512.5</v>
      </c>
    </row>
    <row r="582" spans="1:11" ht="14.45" customHeight="1" x14ac:dyDescent="0.2">
      <c r="A582" s="821" t="s">
        <v>575</v>
      </c>
      <c r="B582" s="822" t="s">
        <v>576</v>
      </c>
      <c r="C582" s="825" t="s">
        <v>598</v>
      </c>
      <c r="D582" s="839" t="s">
        <v>599</v>
      </c>
      <c r="E582" s="825" t="s">
        <v>3862</v>
      </c>
      <c r="F582" s="839" t="s">
        <v>3863</v>
      </c>
      <c r="G582" s="825" t="s">
        <v>4710</v>
      </c>
      <c r="H582" s="825" t="s">
        <v>4711</v>
      </c>
      <c r="I582" s="831">
        <v>30.25</v>
      </c>
      <c r="J582" s="831">
        <v>50</v>
      </c>
      <c r="K582" s="832">
        <v>1512.5</v>
      </c>
    </row>
    <row r="583" spans="1:11" ht="14.45" customHeight="1" x14ac:dyDescent="0.2">
      <c r="A583" s="821" t="s">
        <v>575</v>
      </c>
      <c r="B583" s="822" t="s">
        <v>576</v>
      </c>
      <c r="C583" s="825" t="s">
        <v>598</v>
      </c>
      <c r="D583" s="839" t="s">
        <v>599</v>
      </c>
      <c r="E583" s="825" t="s">
        <v>3862</v>
      </c>
      <c r="F583" s="839" t="s">
        <v>3863</v>
      </c>
      <c r="G583" s="825" t="s">
        <v>4182</v>
      </c>
      <c r="H583" s="825" t="s">
        <v>4183</v>
      </c>
      <c r="I583" s="831">
        <v>17.979999542236328</v>
      </c>
      <c r="J583" s="831">
        <v>50</v>
      </c>
      <c r="K583" s="832">
        <v>899.030029296875</v>
      </c>
    </row>
    <row r="584" spans="1:11" ht="14.45" customHeight="1" x14ac:dyDescent="0.2">
      <c r="A584" s="821" t="s">
        <v>575</v>
      </c>
      <c r="B584" s="822" t="s">
        <v>576</v>
      </c>
      <c r="C584" s="825" t="s">
        <v>598</v>
      </c>
      <c r="D584" s="839" t="s">
        <v>599</v>
      </c>
      <c r="E584" s="825" t="s">
        <v>3862</v>
      </c>
      <c r="F584" s="839" t="s">
        <v>3863</v>
      </c>
      <c r="G584" s="825" t="s">
        <v>4712</v>
      </c>
      <c r="H584" s="825" t="s">
        <v>4713</v>
      </c>
      <c r="I584" s="831">
        <v>17.979999542236328</v>
      </c>
      <c r="J584" s="831">
        <v>50</v>
      </c>
      <c r="K584" s="832">
        <v>899.030029296875</v>
      </c>
    </row>
    <row r="585" spans="1:11" ht="14.45" customHeight="1" x14ac:dyDescent="0.2">
      <c r="A585" s="821" t="s">
        <v>575</v>
      </c>
      <c r="B585" s="822" t="s">
        <v>576</v>
      </c>
      <c r="C585" s="825" t="s">
        <v>598</v>
      </c>
      <c r="D585" s="839" t="s">
        <v>599</v>
      </c>
      <c r="E585" s="825" t="s">
        <v>3862</v>
      </c>
      <c r="F585" s="839" t="s">
        <v>3863</v>
      </c>
      <c r="G585" s="825" t="s">
        <v>4554</v>
      </c>
      <c r="H585" s="825" t="s">
        <v>4555</v>
      </c>
      <c r="I585" s="831">
        <v>17.982856750488281</v>
      </c>
      <c r="J585" s="831">
        <v>350</v>
      </c>
      <c r="K585" s="832">
        <v>6294.239990234375</v>
      </c>
    </row>
    <row r="586" spans="1:11" ht="14.45" customHeight="1" x14ac:dyDescent="0.2">
      <c r="A586" s="821" t="s">
        <v>575</v>
      </c>
      <c r="B586" s="822" t="s">
        <v>576</v>
      </c>
      <c r="C586" s="825" t="s">
        <v>598</v>
      </c>
      <c r="D586" s="839" t="s">
        <v>599</v>
      </c>
      <c r="E586" s="825" t="s">
        <v>3862</v>
      </c>
      <c r="F586" s="839" t="s">
        <v>3863</v>
      </c>
      <c r="G586" s="825" t="s">
        <v>3866</v>
      </c>
      <c r="H586" s="825" t="s">
        <v>3867</v>
      </c>
      <c r="I586" s="831">
        <v>17.980454098094594</v>
      </c>
      <c r="J586" s="831">
        <v>1400</v>
      </c>
      <c r="K586" s="832">
        <v>25172.5</v>
      </c>
    </row>
    <row r="587" spans="1:11" ht="14.45" customHeight="1" x14ac:dyDescent="0.2">
      <c r="A587" s="821" t="s">
        <v>575</v>
      </c>
      <c r="B587" s="822" t="s">
        <v>576</v>
      </c>
      <c r="C587" s="825" t="s">
        <v>598</v>
      </c>
      <c r="D587" s="839" t="s">
        <v>599</v>
      </c>
      <c r="E587" s="825" t="s">
        <v>3862</v>
      </c>
      <c r="F587" s="839" t="s">
        <v>3863</v>
      </c>
      <c r="G587" s="825" t="s">
        <v>4714</v>
      </c>
      <c r="H587" s="825" t="s">
        <v>4715</v>
      </c>
      <c r="I587" s="831">
        <v>17.981110678778755</v>
      </c>
      <c r="J587" s="831">
        <v>450</v>
      </c>
      <c r="K587" s="832">
        <v>8091.5</v>
      </c>
    </row>
    <row r="588" spans="1:11" ht="14.45" customHeight="1" x14ac:dyDescent="0.2">
      <c r="A588" s="821" t="s">
        <v>575</v>
      </c>
      <c r="B588" s="822" t="s">
        <v>576</v>
      </c>
      <c r="C588" s="825" t="s">
        <v>598</v>
      </c>
      <c r="D588" s="839" t="s">
        <v>599</v>
      </c>
      <c r="E588" s="825" t="s">
        <v>3862</v>
      </c>
      <c r="F588" s="839" t="s">
        <v>3863</v>
      </c>
      <c r="G588" s="825" t="s">
        <v>4716</v>
      </c>
      <c r="H588" s="825" t="s">
        <v>4717</v>
      </c>
      <c r="I588" s="831">
        <v>652.91998291015625</v>
      </c>
      <c r="J588" s="831">
        <v>10</v>
      </c>
      <c r="K588" s="832">
        <v>6529.16015625</v>
      </c>
    </row>
    <row r="589" spans="1:11" ht="14.45" customHeight="1" x14ac:dyDescent="0.2">
      <c r="A589" s="821" t="s">
        <v>575</v>
      </c>
      <c r="B589" s="822" t="s">
        <v>576</v>
      </c>
      <c r="C589" s="825" t="s">
        <v>598</v>
      </c>
      <c r="D589" s="839" t="s">
        <v>599</v>
      </c>
      <c r="E589" s="825" t="s">
        <v>3862</v>
      </c>
      <c r="F589" s="839" t="s">
        <v>3863</v>
      </c>
      <c r="G589" s="825" t="s">
        <v>3868</v>
      </c>
      <c r="H589" s="825" t="s">
        <v>3869</v>
      </c>
      <c r="I589" s="831">
        <v>4.0297224256727429</v>
      </c>
      <c r="J589" s="831">
        <v>5650</v>
      </c>
      <c r="K589" s="832">
        <v>22768.5</v>
      </c>
    </row>
    <row r="590" spans="1:11" ht="14.45" customHeight="1" x14ac:dyDescent="0.2">
      <c r="A590" s="821" t="s">
        <v>575</v>
      </c>
      <c r="B590" s="822" t="s">
        <v>576</v>
      </c>
      <c r="C590" s="825" t="s">
        <v>598</v>
      </c>
      <c r="D590" s="839" t="s">
        <v>599</v>
      </c>
      <c r="E590" s="825" t="s">
        <v>3862</v>
      </c>
      <c r="F590" s="839" t="s">
        <v>3863</v>
      </c>
      <c r="G590" s="825" t="s">
        <v>4206</v>
      </c>
      <c r="H590" s="825" t="s">
        <v>4207</v>
      </c>
      <c r="I590" s="831">
        <v>33.994000625610354</v>
      </c>
      <c r="J590" s="831">
        <v>14</v>
      </c>
      <c r="K590" s="832">
        <v>475.78001022338867</v>
      </c>
    </row>
    <row r="591" spans="1:11" ht="14.45" customHeight="1" x14ac:dyDescent="0.2">
      <c r="A591" s="821" t="s">
        <v>575</v>
      </c>
      <c r="B591" s="822" t="s">
        <v>576</v>
      </c>
      <c r="C591" s="825" t="s">
        <v>598</v>
      </c>
      <c r="D591" s="839" t="s">
        <v>599</v>
      </c>
      <c r="E591" s="825" t="s">
        <v>3862</v>
      </c>
      <c r="F591" s="839" t="s">
        <v>3863</v>
      </c>
      <c r="G591" s="825" t="s">
        <v>4718</v>
      </c>
      <c r="H591" s="825" t="s">
        <v>4719</v>
      </c>
      <c r="I591" s="831">
        <v>81.734546314586296</v>
      </c>
      <c r="J591" s="831">
        <v>200</v>
      </c>
      <c r="K591" s="832">
        <v>16346.900238037109</v>
      </c>
    </row>
    <row r="592" spans="1:11" ht="14.45" customHeight="1" x14ac:dyDescent="0.2">
      <c r="A592" s="821" t="s">
        <v>575</v>
      </c>
      <c r="B592" s="822" t="s">
        <v>576</v>
      </c>
      <c r="C592" s="825" t="s">
        <v>598</v>
      </c>
      <c r="D592" s="839" t="s">
        <v>599</v>
      </c>
      <c r="E592" s="825" t="s">
        <v>3862</v>
      </c>
      <c r="F592" s="839" t="s">
        <v>3863</v>
      </c>
      <c r="G592" s="825" t="s">
        <v>4720</v>
      </c>
      <c r="H592" s="825" t="s">
        <v>4721</v>
      </c>
      <c r="I592" s="831">
        <v>154</v>
      </c>
      <c r="J592" s="831">
        <v>10</v>
      </c>
      <c r="K592" s="832">
        <v>1539.969970703125</v>
      </c>
    </row>
    <row r="593" spans="1:11" ht="14.45" customHeight="1" x14ac:dyDescent="0.2">
      <c r="A593" s="821" t="s">
        <v>575</v>
      </c>
      <c r="B593" s="822" t="s">
        <v>576</v>
      </c>
      <c r="C593" s="825" t="s">
        <v>598</v>
      </c>
      <c r="D593" s="839" t="s">
        <v>599</v>
      </c>
      <c r="E593" s="825" t="s">
        <v>3862</v>
      </c>
      <c r="F593" s="839" t="s">
        <v>3863</v>
      </c>
      <c r="G593" s="825" t="s">
        <v>4722</v>
      </c>
      <c r="H593" s="825" t="s">
        <v>4723</v>
      </c>
      <c r="I593" s="831">
        <v>105.02999877929688</v>
      </c>
      <c r="J593" s="831">
        <v>10</v>
      </c>
      <c r="K593" s="832">
        <v>1050.280029296875</v>
      </c>
    </row>
    <row r="594" spans="1:11" ht="14.45" customHeight="1" x14ac:dyDescent="0.2">
      <c r="A594" s="821" t="s">
        <v>575</v>
      </c>
      <c r="B594" s="822" t="s">
        <v>576</v>
      </c>
      <c r="C594" s="825" t="s">
        <v>598</v>
      </c>
      <c r="D594" s="839" t="s">
        <v>599</v>
      </c>
      <c r="E594" s="825" t="s">
        <v>3862</v>
      </c>
      <c r="F594" s="839" t="s">
        <v>3863</v>
      </c>
      <c r="G594" s="825" t="s">
        <v>4724</v>
      </c>
      <c r="H594" s="825" t="s">
        <v>4725</v>
      </c>
      <c r="I594" s="831">
        <v>105.02999877929688</v>
      </c>
      <c r="J594" s="831">
        <v>40</v>
      </c>
      <c r="K594" s="832">
        <v>4201.1201171875</v>
      </c>
    </row>
    <row r="595" spans="1:11" ht="14.45" customHeight="1" x14ac:dyDescent="0.2">
      <c r="A595" s="821" t="s">
        <v>575</v>
      </c>
      <c r="B595" s="822" t="s">
        <v>576</v>
      </c>
      <c r="C595" s="825" t="s">
        <v>598</v>
      </c>
      <c r="D595" s="839" t="s">
        <v>599</v>
      </c>
      <c r="E595" s="825" t="s">
        <v>3862</v>
      </c>
      <c r="F595" s="839" t="s">
        <v>3863</v>
      </c>
      <c r="G595" s="825" t="s">
        <v>4726</v>
      </c>
      <c r="H595" s="825" t="s">
        <v>4727</v>
      </c>
      <c r="I595" s="831">
        <v>1712.760009765625</v>
      </c>
      <c r="J595" s="831">
        <v>2</v>
      </c>
      <c r="K595" s="832">
        <v>3425.510009765625</v>
      </c>
    </row>
    <row r="596" spans="1:11" ht="14.45" customHeight="1" x14ac:dyDescent="0.2">
      <c r="A596" s="821" t="s">
        <v>575</v>
      </c>
      <c r="B596" s="822" t="s">
        <v>576</v>
      </c>
      <c r="C596" s="825" t="s">
        <v>598</v>
      </c>
      <c r="D596" s="839" t="s">
        <v>599</v>
      </c>
      <c r="E596" s="825" t="s">
        <v>3862</v>
      </c>
      <c r="F596" s="839" t="s">
        <v>3863</v>
      </c>
      <c r="G596" s="825" t="s">
        <v>4214</v>
      </c>
      <c r="H596" s="825" t="s">
        <v>4215</v>
      </c>
      <c r="I596" s="831">
        <v>105.02874851226807</v>
      </c>
      <c r="J596" s="831">
        <v>180</v>
      </c>
      <c r="K596" s="832">
        <v>18905.040283203125</v>
      </c>
    </row>
    <row r="597" spans="1:11" ht="14.45" customHeight="1" x14ac:dyDescent="0.2">
      <c r="A597" s="821" t="s">
        <v>575</v>
      </c>
      <c r="B597" s="822" t="s">
        <v>576</v>
      </c>
      <c r="C597" s="825" t="s">
        <v>598</v>
      </c>
      <c r="D597" s="839" t="s">
        <v>599</v>
      </c>
      <c r="E597" s="825" t="s">
        <v>3862</v>
      </c>
      <c r="F597" s="839" t="s">
        <v>3863</v>
      </c>
      <c r="G597" s="825" t="s">
        <v>4728</v>
      </c>
      <c r="H597" s="825" t="s">
        <v>4729</v>
      </c>
      <c r="I597" s="831">
        <v>1775.0699462890625</v>
      </c>
      <c r="J597" s="831">
        <v>2</v>
      </c>
      <c r="K597" s="832">
        <v>3550.139892578125</v>
      </c>
    </row>
    <row r="598" spans="1:11" ht="14.45" customHeight="1" x14ac:dyDescent="0.2">
      <c r="A598" s="821" t="s">
        <v>575</v>
      </c>
      <c r="B598" s="822" t="s">
        <v>576</v>
      </c>
      <c r="C598" s="825" t="s">
        <v>598</v>
      </c>
      <c r="D598" s="839" t="s">
        <v>599</v>
      </c>
      <c r="E598" s="825" t="s">
        <v>3862</v>
      </c>
      <c r="F598" s="839" t="s">
        <v>3863</v>
      </c>
      <c r="G598" s="825" t="s">
        <v>4730</v>
      </c>
      <c r="H598" s="825" t="s">
        <v>4731</v>
      </c>
      <c r="I598" s="831">
        <v>154</v>
      </c>
      <c r="J598" s="831">
        <v>20</v>
      </c>
      <c r="K598" s="832">
        <v>3079.929931640625</v>
      </c>
    </row>
    <row r="599" spans="1:11" ht="14.45" customHeight="1" x14ac:dyDescent="0.2">
      <c r="A599" s="821" t="s">
        <v>575</v>
      </c>
      <c r="B599" s="822" t="s">
        <v>576</v>
      </c>
      <c r="C599" s="825" t="s">
        <v>598</v>
      </c>
      <c r="D599" s="839" t="s">
        <v>599</v>
      </c>
      <c r="E599" s="825" t="s">
        <v>3862</v>
      </c>
      <c r="F599" s="839" t="s">
        <v>3863</v>
      </c>
      <c r="G599" s="825" t="s">
        <v>4216</v>
      </c>
      <c r="H599" s="825" t="s">
        <v>4217</v>
      </c>
      <c r="I599" s="831">
        <v>105.02999877929688</v>
      </c>
      <c r="J599" s="831">
        <v>200</v>
      </c>
      <c r="K599" s="832">
        <v>21005.600341796875</v>
      </c>
    </row>
    <row r="600" spans="1:11" ht="14.45" customHeight="1" x14ac:dyDescent="0.2">
      <c r="A600" s="821" t="s">
        <v>575</v>
      </c>
      <c r="B600" s="822" t="s">
        <v>576</v>
      </c>
      <c r="C600" s="825" t="s">
        <v>598</v>
      </c>
      <c r="D600" s="839" t="s">
        <v>599</v>
      </c>
      <c r="E600" s="825" t="s">
        <v>3862</v>
      </c>
      <c r="F600" s="839" t="s">
        <v>3863</v>
      </c>
      <c r="G600" s="825" t="s">
        <v>4732</v>
      </c>
      <c r="H600" s="825" t="s">
        <v>4733</v>
      </c>
      <c r="I600" s="831">
        <v>105.02999877929688</v>
      </c>
      <c r="J600" s="831">
        <v>10</v>
      </c>
      <c r="K600" s="832">
        <v>1050.280029296875</v>
      </c>
    </row>
    <row r="601" spans="1:11" ht="14.45" customHeight="1" x14ac:dyDescent="0.2">
      <c r="A601" s="821" t="s">
        <v>575</v>
      </c>
      <c r="B601" s="822" t="s">
        <v>576</v>
      </c>
      <c r="C601" s="825" t="s">
        <v>598</v>
      </c>
      <c r="D601" s="839" t="s">
        <v>599</v>
      </c>
      <c r="E601" s="825" t="s">
        <v>3862</v>
      </c>
      <c r="F601" s="839" t="s">
        <v>3863</v>
      </c>
      <c r="G601" s="825" t="s">
        <v>4734</v>
      </c>
      <c r="H601" s="825" t="s">
        <v>4735</v>
      </c>
      <c r="I601" s="831">
        <v>1712.760009765625</v>
      </c>
      <c r="J601" s="831">
        <v>1</v>
      </c>
      <c r="K601" s="832">
        <v>1712.760009765625</v>
      </c>
    </row>
    <row r="602" spans="1:11" ht="14.45" customHeight="1" x14ac:dyDescent="0.2">
      <c r="A602" s="821" t="s">
        <v>575</v>
      </c>
      <c r="B602" s="822" t="s">
        <v>576</v>
      </c>
      <c r="C602" s="825" t="s">
        <v>598</v>
      </c>
      <c r="D602" s="839" t="s">
        <v>599</v>
      </c>
      <c r="E602" s="825" t="s">
        <v>3862</v>
      </c>
      <c r="F602" s="839" t="s">
        <v>3863</v>
      </c>
      <c r="G602" s="825" t="s">
        <v>4220</v>
      </c>
      <c r="H602" s="825" t="s">
        <v>4221</v>
      </c>
      <c r="I602" s="831">
        <v>525.74501037597656</v>
      </c>
      <c r="J602" s="831">
        <v>13</v>
      </c>
      <c r="K602" s="832">
        <v>6889.739990234375</v>
      </c>
    </row>
    <row r="603" spans="1:11" ht="14.45" customHeight="1" x14ac:dyDescent="0.2">
      <c r="A603" s="821" t="s">
        <v>575</v>
      </c>
      <c r="B603" s="822" t="s">
        <v>576</v>
      </c>
      <c r="C603" s="825" t="s">
        <v>598</v>
      </c>
      <c r="D603" s="839" t="s">
        <v>599</v>
      </c>
      <c r="E603" s="825" t="s">
        <v>3862</v>
      </c>
      <c r="F603" s="839" t="s">
        <v>3863</v>
      </c>
      <c r="G603" s="825" t="s">
        <v>4222</v>
      </c>
      <c r="H603" s="825" t="s">
        <v>4223</v>
      </c>
      <c r="I603" s="831">
        <v>517.8800048828125</v>
      </c>
      <c r="J603" s="831">
        <v>6</v>
      </c>
      <c r="K603" s="832">
        <v>3107.280029296875</v>
      </c>
    </row>
    <row r="604" spans="1:11" ht="14.45" customHeight="1" x14ac:dyDescent="0.2">
      <c r="A604" s="821" t="s">
        <v>575</v>
      </c>
      <c r="B604" s="822" t="s">
        <v>576</v>
      </c>
      <c r="C604" s="825" t="s">
        <v>598</v>
      </c>
      <c r="D604" s="839" t="s">
        <v>599</v>
      </c>
      <c r="E604" s="825" t="s">
        <v>3862</v>
      </c>
      <c r="F604" s="839" t="s">
        <v>3863</v>
      </c>
      <c r="G604" s="825" t="s">
        <v>4736</v>
      </c>
      <c r="H604" s="825" t="s">
        <v>4737</v>
      </c>
      <c r="I604" s="831">
        <v>870.1099853515625</v>
      </c>
      <c r="J604" s="831">
        <v>3</v>
      </c>
      <c r="K604" s="832">
        <v>2610.330078125</v>
      </c>
    </row>
    <row r="605" spans="1:11" ht="14.45" customHeight="1" x14ac:dyDescent="0.2">
      <c r="A605" s="821" t="s">
        <v>575</v>
      </c>
      <c r="B605" s="822" t="s">
        <v>576</v>
      </c>
      <c r="C605" s="825" t="s">
        <v>598</v>
      </c>
      <c r="D605" s="839" t="s">
        <v>599</v>
      </c>
      <c r="E605" s="825" t="s">
        <v>3862</v>
      </c>
      <c r="F605" s="839" t="s">
        <v>3863</v>
      </c>
      <c r="G605" s="825" t="s">
        <v>4738</v>
      </c>
      <c r="H605" s="825" t="s">
        <v>4739</v>
      </c>
      <c r="I605" s="831">
        <v>363</v>
      </c>
      <c r="J605" s="831">
        <v>2</v>
      </c>
      <c r="K605" s="832">
        <v>726</v>
      </c>
    </row>
    <row r="606" spans="1:11" ht="14.45" customHeight="1" x14ac:dyDescent="0.2">
      <c r="A606" s="821" t="s">
        <v>575</v>
      </c>
      <c r="B606" s="822" t="s">
        <v>576</v>
      </c>
      <c r="C606" s="825" t="s">
        <v>598</v>
      </c>
      <c r="D606" s="839" t="s">
        <v>599</v>
      </c>
      <c r="E606" s="825" t="s">
        <v>3862</v>
      </c>
      <c r="F606" s="839" t="s">
        <v>3863</v>
      </c>
      <c r="G606" s="825" t="s">
        <v>4740</v>
      </c>
      <c r="H606" s="825" t="s">
        <v>4741</v>
      </c>
      <c r="I606" s="831">
        <v>302.5</v>
      </c>
      <c r="J606" s="831">
        <v>2</v>
      </c>
      <c r="K606" s="832">
        <v>605</v>
      </c>
    </row>
    <row r="607" spans="1:11" ht="14.45" customHeight="1" x14ac:dyDescent="0.2">
      <c r="A607" s="821" t="s">
        <v>575</v>
      </c>
      <c r="B607" s="822" t="s">
        <v>576</v>
      </c>
      <c r="C607" s="825" t="s">
        <v>598</v>
      </c>
      <c r="D607" s="839" t="s">
        <v>599</v>
      </c>
      <c r="E607" s="825" t="s">
        <v>3862</v>
      </c>
      <c r="F607" s="839" t="s">
        <v>3863</v>
      </c>
      <c r="G607" s="825" t="s">
        <v>4742</v>
      </c>
      <c r="H607" s="825" t="s">
        <v>4743</v>
      </c>
      <c r="I607" s="831">
        <v>302.5</v>
      </c>
      <c r="J607" s="831">
        <v>3</v>
      </c>
      <c r="K607" s="832">
        <v>907.5</v>
      </c>
    </row>
    <row r="608" spans="1:11" ht="14.45" customHeight="1" x14ac:dyDescent="0.2">
      <c r="A608" s="821" t="s">
        <v>575</v>
      </c>
      <c r="B608" s="822" t="s">
        <v>576</v>
      </c>
      <c r="C608" s="825" t="s">
        <v>598</v>
      </c>
      <c r="D608" s="839" t="s">
        <v>599</v>
      </c>
      <c r="E608" s="825" t="s">
        <v>3862</v>
      </c>
      <c r="F608" s="839" t="s">
        <v>3863</v>
      </c>
      <c r="G608" s="825" t="s">
        <v>4744</v>
      </c>
      <c r="H608" s="825" t="s">
        <v>4745</v>
      </c>
      <c r="I608" s="831">
        <v>955.41998291015625</v>
      </c>
      <c r="J608" s="831">
        <v>5</v>
      </c>
      <c r="K608" s="832">
        <v>4777.080078125</v>
      </c>
    </row>
    <row r="609" spans="1:11" ht="14.45" customHeight="1" x14ac:dyDescent="0.2">
      <c r="A609" s="821" t="s">
        <v>575</v>
      </c>
      <c r="B609" s="822" t="s">
        <v>576</v>
      </c>
      <c r="C609" s="825" t="s">
        <v>598</v>
      </c>
      <c r="D609" s="839" t="s">
        <v>599</v>
      </c>
      <c r="E609" s="825" t="s">
        <v>3862</v>
      </c>
      <c r="F609" s="839" t="s">
        <v>3863</v>
      </c>
      <c r="G609" s="825" t="s">
        <v>4572</v>
      </c>
      <c r="H609" s="825" t="s">
        <v>4573</v>
      </c>
      <c r="I609" s="831">
        <v>11.734999656677246</v>
      </c>
      <c r="J609" s="831">
        <v>100</v>
      </c>
      <c r="K609" s="832">
        <v>1173.450023651123</v>
      </c>
    </row>
    <row r="610" spans="1:11" ht="14.45" customHeight="1" x14ac:dyDescent="0.2">
      <c r="A610" s="821" t="s">
        <v>575</v>
      </c>
      <c r="B610" s="822" t="s">
        <v>576</v>
      </c>
      <c r="C610" s="825" t="s">
        <v>598</v>
      </c>
      <c r="D610" s="839" t="s">
        <v>599</v>
      </c>
      <c r="E610" s="825" t="s">
        <v>3862</v>
      </c>
      <c r="F610" s="839" t="s">
        <v>3863</v>
      </c>
      <c r="G610" s="825" t="s">
        <v>3870</v>
      </c>
      <c r="H610" s="825" t="s">
        <v>3871</v>
      </c>
      <c r="I610" s="831">
        <v>13.310000419616699</v>
      </c>
      <c r="J610" s="831">
        <v>450</v>
      </c>
      <c r="K610" s="832">
        <v>5989.5001525878906</v>
      </c>
    </row>
    <row r="611" spans="1:11" ht="14.45" customHeight="1" x14ac:dyDescent="0.2">
      <c r="A611" s="821" t="s">
        <v>575</v>
      </c>
      <c r="B611" s="822" t="s">
        <v>576</v>
      </c>
      <c r="C611" s="825" t="s">
        <v>598</v>
      </c>
      <c r="D611" s="839" t="s">
        <v>599</v>
      </c>
      <c r="E611" s="825" t="s">
        <v>3862</v>
      </c>
      <c r="F611" s="839" t="s">
        <v>3863</v>
      </c>
      <c r="G611" s="825" t="s">
        <v>4746</v>
      </c>
      <c r="H611" s="825" t="s">
        <v>4747</v>
      </c>
      <c r="I611" s="831">
        <v>13.310000419616699</v>
      </c>
      <c r="J611" s="831">
        <v>400</v>
      </c>
      <c r="K611" s="832">
        <v>5324</v>
      </c>
    </row>
    <row r="612" spans="1:11" ht="14.45" customHeight="1" x14ac:dyDescent="0.2">
      <c r="A612" s="821" t="s">
        <v>575</v>
      </c>
      <c r="B612" s="822" t="s">
        <v>576</v>
      </c>
      <c r="C612" s="825" t="s">
        <v>598</v>
      </c>
      <c r="D612" s="839" t="s">
        <v>599</v>
      </c>
      <c r="E612" s="825" t="s">
        <v>3862</v>
      </c>
      <c r="F612" s="839" t="s">
        <v>3863</v>
      </c>
      <c r="G612" s="825" t="s">
        <v>4748</v>
      </c>
      <c r="H612" s="825" t="s">
        <v>4749</v>
      </c>
      <c r="I612" s="831">
        <v>150.03999328613281</v>
      </c>
      <c r="J612" s="831">
        <v>12</v>
      </c>
      <c r="K612" s="832">
        <v>1800.47998046875</v>
      </c>
    </row>
    <row r="613" spans="1:11" ht="14.45" customHeight="1" x14ac:dyDescent="0.2">
      <c r="A613" s="821" t="s">
        <v>575</v>
      </c>
      <c r="B613" s="822" t="s">
        <v>576</v>
      </c>
      <c r="C613" s="825" t="s">
        <v>598</v>
      </c>
      <c r="D613" s="839" t="s">
        <v>599</v>
      </c>
      <c r="E613" s="825" t="s">
        <v>3862</v>
      </c>
      <c r="F613" s="839" t="s">
        <v>3863</v>
      </c>
      <c r="G613" s="825" t="s">
        <v>4750</v>
      </c>
      <c r="H613" s="825" t="s">
        <v>4751</v>
      </c>
      <c r="I613" s="831">
        <v>24.260000228881836</v>
      </c>
      <c r="J613" s="831">
        <v>25</v>
      </c>
      <c r="K613" s="832">
        <v>606.510009765625</v>
      </c>
    </row>
    <row r="614" spans="1:11" ht="14.45" customHeight="1" x14ac:dyDescent="0.2">
      <c r="A614" s="821" t="s">
        <v>575</v>
      </c>
      <c r="B614" s="822" t="s">
        <v>576</v>
      </c>
      <c r="C614" s="825" t="s">
        <v>598</v>
      </c>
      <c r="D614" s="839" t="s">
        <v>599</v>
      </c>
      <c r="E614" s="825" t="s">
        <v>3862</v>
      </c>
      <c r="F614" s="839" t="s">
        <v>3863</v>
      </c>
      <c r="G614" s="825" t="s">
        <v>4752</v>
      </c>
      <c r="H614" s="825" t="s">
        <v>4753</v>
      </c>
      <c r="I614" s="831">
        <v>197.96000671386719</v>
      </c>
      <c r="J614" s="831">
        <v>20</v>
      </c>
      <c r="K614" s="832">
        <v>3959.1201171875</v>
      </c>
    </row>
    <row r="615" spans="1:11" ht="14.45" customHeight="1" x14ac:dyDescent="0.2">
      <c r="A615" s="821" t="s">
        <v>575</v>
      </c>
      <c r="B615" s="822" t="s">
        <v>576</v>
      </c>
      <c r="C615" s="825" t="s">
        <v>598</v>
      </c>
      <c r="D615" s="839" t="s">
        <v>599</v>
      </c>
      <c r="E615" s="825" t="s">
        <v>3862</v>
      </c>
      <c r="F615" s="839" t="s">
        <v>3863</v>
      </c>
      <c r="G615" s="825" t="s">
        <v>4754</v>
      </c>
      <c r="H615" s="825" t="s">
        <v>4755</v>
      </c>
      <c r="I615" s="831">
        <v>197.96000671386719</v>
      </c>
      <c r="J615" s="831">
        <v>10</v>
      </c>
      <c r="K615" s="832">
        <v>1979.56005859375</v>
      </c>
    </row>
    <row r="616" spans="1:11" ht="14.45" customHeight="1" x14ac:dyDescent="0.2">
      <c r="A616" s="821" t="s">
        <v>575</v>
      </c>
      <c r="B616" s="822" t="s">
        <v>576</v>
      </c>
      <c r="C616" s="825" t="s">
        <v>598</v>
      </c>
      <c r="D616" s="839" t="s">
        <v>599</v>
      </c>
      <c r="E616" s="825" t="s">
        <v>3862</v>
      </c>
      <c r="F616" s="839" t="s">
        <v>3863</v>
      </c>
      <c r="G616" s="825" t="s">
        <v>4756</v>
      </c>
      <c r="H616" s="825" t="s">
        <v>4757</v>
      </c>
      <c r="I616" s="831">
        <v>197.96000671386719</v>
      </c>
      <c r="J616" s="831">
        <v>40</v>
      </c>
      <c r="K616" s="832">
        <v>7918.240234375</v>
      </c>
    </row>
    <row r="617" spans="1:11" ht="14.45" customHeight="1" x14ac:dyDescent="0.2">
      <c r="A617" s="821" t="s">
        <v>575</v>
      </c>
      <c r="B617" s="822" t="s">
        <v>576</v>
      </c>
      <c r="C617" s="825" t="s">
        <v>598</v>
      </c>
      <c r="D617" s="839" t="s">
        <v>599</v>
      </c>
      <c r="E617" s="825" t="s">
        <v>3862</v>
      </c>
      <c r="F617" s="839" t="s">
        <v>3863</v>
      </c>
      <c r="G617" s="825" t="s">
        <v>4758</v>
      </c>
      <c r="H617" s="825" t="s">
        <v>4759</v>
      </c>
      <c r="I617" s="831">
        <v>197.96000671386719</v>
      </c>
      <c r="J617" s="831">
        <v>10</v>
      </c>
      <c r="K617" s="832">
        <v>1979.56005859375</v>
      </c>
    </row>
    <row r="618" spans="1:11" ht="14.45" customHeight="1" x14ac:dyDescent="0.2">
      <c r="A618" s="821" t="s">
        <v>575</v>
      </c>
      <c r="B618" s="822" t="s">
        <v>576</v>
      </c>
      <c r="C618" s="825" t="s">
        <v>598</v>
      </c>
      <c r="D618" s="839" t="s">
        <v>599</v>
      </c>
      <c r="E618" s="825" t="s">
        <v>3862</v>
      </c>
      <c r="F618" s="839" t="s">
        <v>3863</v>
      </c>
      <c r="G618" s="825" t="s">
        <v>4760</v>
      </c>
      <c r="H618" s="825" t="s">
        <v>4761</v>
      </c>
      <c r="I618" s="831">
        <v>1539.1199951171875</v>
      </c>
      <c r="J618" s="831">
        <v>5</v>
      </c>
      <c r="K618" s="832">
        <v>7695.5999755859375</v>
      </c>
    </row>
    <row r="619" spans="1:11" ht="14.45" customHeight="1" x14ac:dyDescent="0.2">
      <c r="A619" s="821" t="s">
        <v>575</v>
      </c>
      <c r="B619" s="822" t="s">
        <v>576</v>
      </c>
      <c r="C619" s="825" t="s">
        <v>598</v>
      </c>
      <c r="D619" s="839" t="s">
        <v>599</v>
      </c>
      <c r="E619" s="825" t="s">
        <v>3862</v>
      </c>
      <c r="F619" s="839" t="s">
        <v>3863</v>
      </c>
      <c r="G619" s="825" t="s">
        <v>4762</v>
      </c>
      <c r="H619" s="825" t="s">
        <v>4763</v>
      </c>
      <c r="I619" s="831">
        <v>142.41999816894531</v>
      </c>
      <c r="J619" s="831">
        <v>50</v>
      </c>
      <c r="K619" s="832">
        <v>7120.85009765625</v>
      </c>
    </row>
    <row r="620" spans="1:11" ht="14.45" customHeight="1" x14ac:dyDescent="0.2">
      <c r="A620" s="821" t="s">
        <v>575</v>
      </c>
      <c r="B620" s="822" t="s">
        <v>576</v>
      </c>
      <c r="C620" s="825" t="s">
        <v>598</v>
      </c>
      <c r="D620" s="839" t="s">
        <v>599</v>
      </c>
      <c r="E620" s="825" t="s">
        <v>3862</v>
      </c>
      <c r="F620" s="839" t="s">
        <v>3863</v>
      </c>
      <c r="G620" s="825" t="s">
        <v>4764</v>
      </c>
      <c r="H620" s="825" t="s">
        <v>4765</v>
      </c>
      <c r="I620" s="831">
        <v>403.04000854492188</v>
      </c>
      <c r="J620" s="831">
        <v>120</v>
      </c>
      <c r="K620" s="832">
        <v>48364.6689453125</v>
      </c>
    </row>
    <row r="621" spans="1:11" ht="14.45" customHeight="1" x14ac:dyDescent="0.2">
      <c r="A621" s="821" t="s">
        <v>575</v>
      </c>
      <c r="B621" s="822" t="s">
        <v>576</v>
      </c>
      <c r="C621" s="825" t="s">
        <v>598</v>
      </c>
      <c r="D621" s="839" t="s">
        <v>599</v>
      </c>
      <c r="E621" s="825" t="s">
        <v>3862</v>
      </c>
      <c r="F621" s="839" t="s">
        <v>3863</v>
      </c>
      <c r="G621" s="825" t="s">
        <v>4766</v>
      </c>
      <c r="H621" s="825" t="s">
        <v>4767</v>
      </c>
      <c r="I621" s="831">
        <v>439.95999145507813</v>
      </c>
      <c r="J621" s="831">
        <v>160</v>
      </c>
      <c r="K621" s="832">
        <v>70393.04150390625</v>
      </c>
    </row>
    <row r="622" spans="1:11" ht="14.45" customHeight="1" x14ac:dyDescent="0.2">
      <c r="A622" s="821" t="s">
        <v>575</v>
      </c>
      <c r="B622" s="822" t="s">
        <v>576</v>
      </c>
      <c r="C622" s="825" t="s">
        <v>598</v>
      </c>
      <c r="D622" s="839" t="s">
        <v>599</v>
      </c>
      <c r="E622" s="825" t="s">
        <v>3862</v>
      </c>
      <c r="F622" s="839" t="s">
        <v>3863</v>
      </c>
      <c r="G622" s="825" t="s">
        <v>4768</v>
      </c>
      <c r="H622" s="825" t="s">
        <v>4769</v>
      </c>
      <c r="I622" s="831">
        <v>439.95999145507813</v>
      </c>
      <c r="J622" s="831">
        <v>100</v>
      </c>
      <c r="K622" s="832">
        <v>43995.6806640625</v>
      </c>
    </row>
    <row r="623" spans="1:11" ht="14.45" customHeight="1" x14ac:dyDescent="0.2">
      <c r="A623" s="821" t="s">
        <v>575</v>
      </c>
      <c r="B623" s="822" t="s">
        <v>576</v>
      </c>
      <c r="C623" s="825" t="s">
        <v>598</v>
      </c>
      <c r="D623" s="839" t="s">
        <v>599</v>
      </c>
      <c r="E623" s="825" t="s">
        <v>3862</v>
      </c>
      <c r="F623" s="839" t="s">
        <v>3863</v>
      </c>
      <c r="G623" s="825" t="s">
        <v>4770</v>
      </c>
      <c r="H623" s="825" t="s">
        <v>4771</v>
      </c>
      <c r="I623" s="831">
        <v>229.89999389648438</v>
      </c>
      <c r="J623" s="831">
        <v>2</v>
      </c>
      <c r="K623" s="832">
        <v>459.79998779296875</v>
      </c>
    </row>
    <row r="624" spans="1:11" ht="14.45" customHeight="1" x14ac:dyDescent="0.2">
      <c r="A624" s="821" t="s">
        <v>575</v>
      </c>
      <c r="B624" s="822" t="s">
        <v>576</v>
      </c>
      <c r="C624" s="825" t="s">
        <v>598</v>
      </c>
      <c r="D624" s="839" t="s">
        <v>599</v>
      </c>
      <c r="E624" s="825" t="s">
        <v>3862</v>
      </c>
      <c r="F624" s="839" t="s">
        <v>3863</v>
      </c>
      <c r="G624" s="825" t="s">
        <v>4772</v>
      </c>
      <c r="H624" s="825" t="s">
        <v>4773</v>
      </c>
      <c r="I624" s="831">
        <v>48.389999389648438</v>
      </c>
      <c r="J624" s="831">
        <v>25</v>
      </c>
      <c r="K624" s="832">
        <v>1209.68994140625</v>
      </c>
    </row>
    <row r="625" spans="1:11" ht="14.45" customHeight="1" x14ac:dyDescent="0.2">
      <c r="A625" s="821" t="s">
        <v>575</v>
      </c>
      <c r="B625" s="822" t="s">
        <v>576</v>
      </c>
      <c r="C625" s="825" t="s">
        <v>598</v>
      </c>
      <c r="D625" s="839" t="s">
        <v>599</v>
      </c>
      <c r="E625" s="825" t="s">
        <v>3862</v>
      </c>
      <c r="F625" s="839" t="s">
        <v>3863</v>
      </c>
      <c r="G625" s="825" t="s">
        <v>4774</v>
      </c>
      <c r="H625" s="825" t="s">
        <v>4775</v>
      </c>
      <c r="I625" s="831">
        <v>21.780000686645508</v>
      </c>
      <c r="J625" s="831">
        <v>100</v>
      </c>
      <c r="K625" s="832">
        <v>2178</v>
      </c>
    </row>
    <row r="626" spans="1:11" ht="14.45" customHeight="1" x14ac:dyDescent="0.2">
      <c r="A626" s="821" t="s">
        <v>575</v>
      </c>
      <c r="B626" s="822" t="s">
        <v>576</v>
      </c>
      <c r="C626" s="825" t="s">
        <v>598</v>
      </c>
      <c r="D626" s="839" t="s">
        <v>599</v>
      </c>
      <c r="E626" s="825" t="s">
        <v>3862</v>
      </c>
      <c r="F626" s="839" t="s">
        <v>3863</v>
      </c>
      <c r="G626" s="825" t="s">
        <v>4776</v>
      </c>
      <c r="H626" s="825" t="s">
        <v>4777</v>
      </c>
      <c r="I626" s="831">
        <v>23.350000381469727</v>
      </c>
      <c r="J626" s="831">
        <v>60</v>
      </c>
      <c r="K626" s="832">
        <v>1401.1799926757813</v>
      </c>
    </row>
    <row r="627" spans="1:11" ht="14.45" customHeight="1" x14ac:dyDescent="0.2">
      <c r="A627" s="821" t="s">
        <v>575</v>
      </c>
      <c r="B627" s="822" t="s">
        <v>576</v>
      </c>
      <c r="C627" s="825" t="s">
        <v>598</v>
      </c>
      <c r="D627" s="839" t="s">
        <v>599</v>
      </c>
      <c r="E627" s="825" t="s">
        <v>3862</v>
      </c>
      <c r="F627" s="839" t="s">
        <v>3863</v>
      </c>
      <c r="G627" s="825" t="s">
        <v>4778</v>
      </c>
      <c r="H627" s="825" t="s">
        <v>4779</v>
      </c>
      <c r="I627" s="831">
        <v>45.650001525878906</v>
      </c>
      <c r="J627" s="831">
        <v>20</v>
      </c>
      <c r="K627" s="832">
        <v>913.07000732421875</v>
      </c>
    </row>
    <row r="628" spans="1:11" ht="14.45" customHeight="1" x14ac:dyDescent="0.2">
      <c r="A628" s="821" t="s">
        <v>575</v>
      </c>
      <c r="B628" s="822" t="s">
        <v>576</v>
      </c>
      <c r="C628" s="825" t="s">
        <v>598</v>
      </c>
      <c r="D628" s="839" t="s">
        <v>599</v>
      </c>
      <c r="E628" s="825" t="s">
        <v>3862</v>
      </c>
      <c r="F628" s="839" t="s">
        <v>3863</v>
      </c>
      <c r="G628" s="825" t="s">
        <v>4592</v>
      </c>
      <c r="H628" s="825" t="s">
        <v>4593</v>
      </c>
      <c r="I628" s="831">
        <v>23.714285305568151</v>
      </c>
      <c r="J628" s="831">
        <v>1200</v>
      </c>
      <c r="K628" s="832">
        <v>28360.35009765625</v>
      </c>
    </row>
    <row r="629" spans="1:11" ht="14.45" customHeight="1" x14ac:dyDescent="0.2">
      <c r="A629" s="821" t="s">
        <v>575</v>
      </c>
      <c r="B629" s="822" t="s">
        <v>576</v>
      </c>
      <c r="C629" s="825" t="s">
        <v>598</v>
      </c>
      <c r="D629" s="839" t="s">
        <v>599</v>
      </c>
      <c r="E629" s="825" t="s">
        <v>3862</v>
      </c>
      <c r="F629" s="839" t="s">
        <v>3863</v>
      </c>
      <c r="G629" s="825" t="s">
        <v>3872</v>
      </c>
      <c r="H629" s="825" t="s">
        <v>3873</v>
      </c>
      <c r="I629" s="831">
        <v>0.82187499105930328</v>
      </c>
      <c r="J629" s="831">
        <v>8900</v>
      </c>
      <c r="K629" s="832">
        <v>7316</v>
      </c>
    </row>
    <row r="630" spans="1:11" ht="14.45" customHeight="1" x14ac:dyDescent="0.2">
      <c r="A630" s="821" t="s">
        <v>575</v>
      </c>
      <c r="B630" s="822" t="s">
        <v>576</v>
      </c>
      <c r="C630" s="825" t="s">
        <v>598</v>
      </c>
      <c r="D630" s="839" t="s">
        <v>599</v>
      </c>
      <c r="E630" s="825" t="s">
        <v>3862</v>
      </c>
      <c r="F630" s="839" t="s">
        <v>3863</v>
      </c>
      <c r="G630" s="825" t="s">
        <v>4780</v>
      </c>
      <c r="H630" s="825" t="s">
        <v>4781</v>
      </c>
      <c r="I630" s="831">
        <v>1.0800000429153442</v>
      </c>
      <c r="J630" s="831">
        <v>200</v>
      </c>
      <c r="K630" s="832">
        <v>216</v>
      </c>
    </row>
    <row r="631" spans="1:11" ht="14.45" customHeight="1" x14ac:dyDescent="0.2">
      <c r="A631" s="821" t="s">
        <v>575</v>
      </c>
      <c r="B631" s="822" t="s">
        <v>576</v>
      </c>
      <c r="C631" s="825" t="s">
        <v>598</v>
      </c>
      <c r="D631" s="839" t="s">
        <v>599</v>
      </c>
      <c r="E631" s="825" t="s">
        <v>3862</v>
      </c>
      <c r="F631" s="839" t="s">
        <v>3863</v>
      </c>
      <c r="G631" s="825" t="s">
        <v>4594</v>
      </c>
      <c r="H631" s="825" t="s">
        <v>4595</v>
      </c>
      <c r="I631" s="831">
        <v>0.43666666746139526</v>
      </c>
      <c r="J631" s="831">
        <v>4300</v>
      </c>
      <c r="K631" s="832">
        <v>1877</v>
      </c>
    </row>
    <row r="632" spans="1:11" ht="14.45" customHeight="1" x14ac:dyDescent="0.2">
      <c r="A632" s="821" t="s">
        <v>575</v>
      </c>
      <c r="B632" s="822" t="s">
        <v>576</v>
      </c>
      <c r="C632" s="825" t="s">
        <v>598</v>
      </c>
      <c r="D632" s="839" t="s">
        <v>599</v>
      </c>
      <c r="E632" s="825" t="s">
        <v>3862</v>
      </c>
      <c r="F632" s="839" t="s">
        <v>3863</v>
      </c>
      <c r="G632" s="825" t="s">
        <v>3874</v>
      </c>
      <c r="H632" s="825" t="s">
        <v>3875</v>
      </c>
      <c r="I632" s="831">
        <v>1.1372972855696808</v>
      </c>
      <c r="J632" s="831">
        <v>9440</v>
      </c>
      <c r="K632" s="832">
        <v>10737.599975585938</v>
      </c>
    </row>
    <row r="633" spans="1:11" ht="14.45" customHeight="1" x14ac:dyDescent="0.2">
      <c r="A633" s="821" t="s">
        <v>575</v>
      </c>
      <c r="B633" s="822" t="s">
        <v>576</v>
      </c>
      <c r="C633" s="825" t="s">
        <v>598</v>
      </c>
      <c r="D633" s="839" t="s">
        <v>599</v>
      </c>
      <c r="E633" s="825" t="s">
        <v>3862</v>
      </c>
      <c r="F633" s="839" t="s">
        <v>3863</v>
      </c>
      <c r="G633" s="825" t="s">
        <v>3876</v>
      </c>
      <c r="H633" s="825" t="s">
        <v>3877</v>
      </c>
      <c r="I633" s="831">
        <v>0.58037035332785714</v>
      </c>
      <c r="J633" s="831">
        <v>5900</v>
      </c>
      <c r="K633" s="832">
        <v>3423</v>
      </c>
    </row>
    <row r="634" spans="1:11" ht="14.45" customHeight="1" x14ac:dyDescent="0.2">
      <c r="A634" s="821" t="s">
        <v>575</v>
      </c>
      <c r="B634" s="822" t="s">
        <v>576</v>
      </c>
      <c r="C634" s="825" t="s">
        <v>598</v>
      </c>
      <c r="D634" s="839" t="s">
        <v>599</v>
      </c>
      <c r="E634" s="825" t="s">
        <v>3862</v>
      </c>
      <c r="F634" s="839" t="s">
        <v>3863</v>
      </c>
      <c r="G634" s="825" t="s">
        <v>4300</v>
      </c>
      <c r="H634" s="825" t="s">
        <v>4301</v>
      </c>
      <c r="I634" s="831">
        <v>6.3119999885559084</v>
      </c>
      <c r="J634" s="831">
        <v>500</v>
      </c>
      <c r="K634" s="832">
        <v>3156.679931640625</v>
      </c>
    </row>
    <row r="635" spans="1:11" ht="14.45" customHeight="1" x14ac:dyDescent="0.2">
      <c r="A635" s="821" t="s">
        <v>575</v>
      </c>
      <c r="B635" s="822" t="s">
        <v>576</v>
      </c>
      <c r="C635" s="825" t="s">
        <v>598</v>
      </c>
      <c r="D635" s="839" t="s">
        <v>599</v>
      </c>
      <c r="E635" s="825" t="s">
        <v>3862</v>
      </c>
      <c r="F635" s="839" t="s">
        <v>3863</v>
      </c>
      <c r="G635" s="825" t="s">
        <v>4302</v>
      </c>
      <c r="H635" s="825" t="s">
        <v>4303</v>
      </c>
      <c r="I635" s="831">
        <v>9.1499996185302734</v>
      </c>
      <c r="J635" s="831">
        <v>300</v>
      </c>
      <c r="K635" s="832">
        <v>2743.9500732421875</v>
      </c>
    </row>
    <row r="636" spans="1:11" ht="14.45" customHeight="1" x14ac:dyDescent="0.2">
      <c r="A636" s="821" t="s">
        <v>575</v>
      </c>
      <c r="B636" s="822" t="s">
        <v>576</v>
      </c>
      <c r="C636" s="825" t="s">
        <v>598</v>
      </c>
      <c r="D636" s="839" t="s">
        <v>599</v>
      </c>
      <c r="E636" s="825" t="s">
        <v>3862</v>
      </c>
      <c r="F636" s="839" t="s">
        <v>3863</v>
      </c>
      <c r="G636" s="825" t="s">
        <v>4596</v>
      </c>
      <c r="H636" s="825" t="s">
        <v>4597</v>
      </c>
      <c r="I636" s="831">
        <v>5.3133331934611006</v>
      </c>
      <c r="J636" s="831">
        <v>70</v>
      </c>
      <c r="K636" s="832">
        <v>374.19999694824219</v>
      </c>
    </row>
    <row r="637" spans="1:11" ht="14.45" customHeight="1" x14ac:dyDescent="0.2">
      <c r="A637" s="821" t="s">
        <v>575</v>
      </c>
      <c r="B637" s="822" t="s">
        <v>576</v>
      </c>
      <c r="C637" s="825" t="s">
        <v>598</v>
      </c>
      <c r="D637" s="839" t="s">
        <v>599</v>
      </c>
      <c r="E637" s="825" t="s">
        <v>3862</v>
      </c>
      <c r="F637" s="839" t="s">
        <v>3863</v>
      </c>
      <c r="G637" s="825" t="s">
        <v>4304</v>
      </c>
      <c r="H637" s="825" t="s">
        <v>4305</v>
      </c>
      <c r="I637" s="831">
        <v>7.429999828338623</v>
      </c>
      <c r="J637" s="831">
        <v>20</v>
      </c>
      <c r="K637" s="832">
        <v>148.60000610351563</v>
      </c>
    </row>
    <row r="638" spans="1:11" ht="14.45" customHeight="1" x14ac:dyDescent="0.2">
      <c r="A638" s="821" t="s">
        <v>575</v>
      </c>
      <c r="B638" s="822" t="s">
        <v>576</v>
      </c>
      <c r="C638" s="825" t="s">
        <v>598</v>
      </c>
      <c r="D638" s="839" t="s">
        <v>599</v>
      </c>
      <c r="E638" s="825" t="s">
        <v>3862</v>
      </c>
      <c r="F638" s="839" t="s">
        <v>3863</v>
      </c>
      <c r="G638" s="825" t="s">
        <v>4782</v>
      </c>
      <c r="H638" s="825" t="s">
        <v>4783</v>
      </c>
      <c r="I638" s="831">
        <v>10.890000343322754</v>
      </c>
      <c r="J638" s="831">
        <v>25</v>
      </c>
      <c r="K638" s="832">
        <v>272.25</v>
      </c>
    </row>
    <row r="639" spans="1:11" ht="14.45" customHeight="1" x14ac:dyDescent="0.2">
      <c r="A639" s="821" t="s">
        <v>575</v>
      </c>
      <c r="B639" s="822" t="s">
        <v>576</v>
      </c>
      <c r="C639" s="825" t="s">
        <v>598</v>
      </c>
      <c r="D639" s="839" t="s">
        <v>599</v>
      </c>
      <c r="E639" s="825" t="s">
        <v>3862</v>
      </c>
      <c r="F639" s="839" t="s">
        <v>3863</v>
      </c>
      <c r="G639" s="825" t="s">
        <v>4784</v>
      </c>
      <c r="H639" s="825" t="s">
        <v>4785</v>
      </c>
      <c r="I639" s="831">
        <v>10.890000343322754</v>
      </c>
      <c r="J639" s="831">
        <v>34</v>
      </c>
      <c r="K639" s="832">
        <v>370.25998687744141</v>
      </c>
    </row>
    <row r="640" spans="1:11" ht="14.45" customHeight="1" x14ac:dyDescent="0.2">
      <c r="A640" s="821" t="s">
        <v>575</v>
      </c>
      <c r="B640" s="822" t="s">
        <v>576</v>
      </c>
      <c r="C640" s="825" t="s">
        <v>598</v>
      </c>
      <c r="D640" s="839" t="s">
        <v>599</v>
      </c>
      <c r="E640" s="825" t="s">
        <v>3862</v>
      </c>
      <c r="F640" s="839" t="s">
        <v>3863</v>
      </c>
      <c r="G640" s="825" t="s">
        <v>4786</v>
      </c>
      <c r="H640" s="825" t="s">
        <v>4787</v>
      </c>
      <c r="I640" s="831">
        <v>10.890000343322754</v>
      </c>
      <c r="J640" s="831">
        <v>45</v>
      </c>
      <c r="K640" s="832">
        <v>490.05000305175781</v>
      </c>
    </row>
    <row r="641" spans="1:11" ht="14.45" customHeight="1" x14ac:dyDescent="0.2">
      <c r="A641" s="821" t="s">
        <v>575</v>
      </c>
      <c r="B641" s="822" t="s">
        <v>576</v>
      </c>
      <c r="C641" s="825" t="s">
        <v>598</v>
      </c>
      <c r="D641" s="839" t="s">
        <v>599</v>
      </c>
      <c r="E641" s="825" t="s">
        <v>3862</v>
      </c>
      <c r="F641" s="839" t="s">
        <v>3863</v>
      </c>
      <c r="G641" s="825" t="s">
        <v>4788</v>
      </c>
      <c r="H641" s="825" t="s">
        <v>4789</v>
      </c>
      <c r="I641" s="831">
        <v>56.020000457763672</v>
      </c>
      <c r="J641" s="831">
        <v>20</v>
      </c>
      <c r="K641" s="832">
        <v>1120.4599609375</v>
      </c>
    </row>
    <row r="642" spans="1:11" ht="14.45" customHeight="1" x14ac:dyDescent="0.2">
      <c r="A642" s="821" t="s">
        <v>575</v>
      </c>
      <c r="B642" s="822" t="s">
        <v>576</v>
      </c>
      <c r="C642" s="825" t="s">
        <v>598</v>
      </c>
      <c r="D642" s="839" t="s">
        <v>599</v>
      </c>
      <c r="E642" s="825" t="s">
        <v>3862</v>
      </c>
      <c r="F642" s="839" t="s">
        <v>3863</v>
      </c>
      <c r="G642" s="825" t="s">
        <v>4790</v>
      </c>
      <c r="H642" s="825" t="s">
        <v>4791</v>
      </c>
      <c r="I642" s="831">
        <v>30.25</v>
      </c>
      <c r="J642" s="831">
        <v>8</v>
      </c>
      <c r="K642" s="832">
        <v>242</v>
      </c>
    </row>
    <row r="643" spans="1:11" ht="14.45" customHeight="1" x14ac:dyDescent="0.2">
      <c r="A643" s="821" t="s">
        <v>575</v>
      </c>
      <c r="B643" s="822" t="s">
        <v>576</v>
      </c>
      <c r="C643" s="825" t="s">
        <v>598</v>
      </c>
      <c r="D643" s="839" t="s">
        <v>599</v>
      </c>
      <c r="E643" s="825" t="s">
        <v>3862</v>
      </c>
      <c r="F643" s="839" t="s">
        <v>3863</v>
      </c>
      <c r="G643" s="825" t="s">
        <v>4792</v>
      </c>
      <c r="H643" s="825" t="s">
        <v>4793</v>
      </c>
      <c r="I643" s="831">
        <v>30.25</v>
      </c>
      <c r="J643" s="831">
        <v>10</v>
      </c>
      <c r="K643" s="832">
        <v>302.5</v>
      </c>
    </row>
    <row r="644" spans="1:11" ht="14.45" customHeight="1" x14ac:dyDescent="0.2">
      <c r="A644" s="821" t="s">
        <v>575</v>
      </c>
      <c r="B644" s="822" t="s">
        <v>576</v>
      </c>
      <c r="C644" s="825" t="s">
        <v>598</v>
      </c>
      <c r="D644" s="839" t="s">
        <v>599</v>
      </c>
      <c r="E644" s="825" t="s">
        <v>3862</v>
      </c>
      <c r="F644" s="839" t="s">
        <v>3863</v>
      </c>
      <c r="G644" s="825" t="s">
        <v>4794</v>
      </c>
      <c r="H644" s="825" t="s">
        <v>4795</v>
      </c>
      <c r="I644" s="831">
        <v>30.25</v>
      </c>
      <c r="J644" s="831">
        <v>60</v>
      </c>
      <c r="K644" s="832">
        <v>1815</v>
      </c>
    </row>
    <row r="645" spans="1:11" ht="14.45" customHeight="1" x14ac:dyDescent="0.2">
      <c r="A645" s="821" t="s">
        <v>575</v>
      </c>
      <c r="B645" s="822" t="s">
        <v>576</v>
      </c>
      <c r="C645" s="825" t="s">
        <v>598</v>
      </c>
      <c r="D645" s="839" t="s">
        <v>599</v>
      </c>
      <c r="E645" s="825" t="s">
        <v>3862</v>
      </c>
      <c r="F645" s="839" t="s">
        <v>3863</v>
      </c>
      <c r="G645" s="825" t="s">
        <v>4796</v>
      </c>
      <c r="H645" s="825" t="s">
        <v>4797</v>
      </c>
      <c r="I645" s="831">
        <v>30.25</v>
      </c>
      <c r="J645" s="831">
        <v>20</v>
      </c>
      <c r="K645" s="832">
        <v>605</v>
      </c>
    </row>
    <row r="646" spans="1:11" ht="14.45" customHeight="1" x14ac:dyDescent="0.2">
      <c r="A646" s="821" t="s">
        <v>575</v>
      </c>
      <c r="B646" s="822" t="s">
        <v>576</v>
      </c>
      <c r="C646" s="825" t="s">
        <v>598</v>
      </c>
      <c r="D646" s="839" t="s">
        <v>599</v>
      </c>
      <c r="E646" s="825" t="s">
        <v>3862</v>
      </c>
      <c r="F646" s="839" t="s">
        <v>3863</v>
      </c>
      <c r="G646" s="825" t="s">
        <v>4798</v>
      </c>
      <c r="H646" s="825" t="s">
        <v>4799</v>
      </c>
      <c r="I646" s="831">
        <v>56.020000457763672</v>
      </c>
      <c r="J646" s="831">
        <v>20</v>
      </c>
      <c r="K646" s="832">
        <v>1120.4599609375</v>
      </c>
    </row>
    <row r="647" spans="1:11" ht="14.45" customHeight="1" x14ac:dyDescent="0.2">
      <c r="A647" s="821" t="s">
        <v>575</v>
      </c>
      <c r="B647" s="822" t="s">
        <v>576</v>
      </c>
      <c r="C647" s="825" t="s">
        <v>598</v>
      </c>
      <c r="D647" s="839" t="s">
        <v>599</v>
      </c>
      <c r="E647" s="825" t="s">
        <v>3862</v>
      </c>
      <c r="F647" s="839" t="s">
        <v>3863</v>
      </c>
      <c r="G647" s="825" t="s">
        <v>4800</v>
      </c>
      <c r="H647" s="825" t="s">
        <v>4801</v>
      </c>
      <c r="I647" s="831">
        <v>514.25</v>
      </c>
      <c r="J647" s="831">
        <v>2</v>
      </c>
      <c r="K647" s="832">
        <v>1028.5</v>
      </c>
    </row>
    <row r="648" spans="1:11" ht="14.45" customHeight="1" x14ac:dyDescent="0.2">
      <c r="A648" s="821" t="s">
        <v>575</v>
      </c>
      <c r="B648" s="822" t="s">
        <v>576</v>
      </c>
      <c r="C648" s="825" t="s">
        <v>598</v>
      </c>
      <c r="D648" s="839" t="s">
        <v>599</v>
      </c>
      <c r="E648" s="825" t="s">
        <v>3862</v>
      </c>
      <c r="F648" s="839" t="s">
        <v>3863</v>
      </c>
      <c r="G648" s="825" t="s">
        <v>4802</v>
      </c>
      <c r="H648" s="825" t="s">
        <v>4803</v>
      </c>
      <c r="I648" s="831">
        <v>0.47266666293144227</v>
      </c>
      <c r="J648" s="831">
        <v>7400</v>
      </c>
      <c r="K648" s="832">
        <v>3498</v>
      </c>
    </row>
    <row r="649" spans="1:11" ht="14.45" customHeight="1" x14ac:dyDescent="0.2">
      <c r="A649" s="821" t="s">
        <v>575</v>
      </c>
      <c r="B649" s="822" t="s">
        <v>576</v>
      </c>
      <c r="C649" s="825" t="s">
        <v>598</v>
      </c>
      <c r="D649" s="839" t="s">
        <v>599</v>
      </c>
      <c r="E649" s="825" t="s">
        <v>3862</v>
      </c>
      <c r="F649" s="839" t="s">
        <v>3863</v>
      </c>
      <c r="G649" s="825" t="s">
        <v>4336</v>
      </c>
      <c r="H649" s="825" t="s">
        <v>4337</v>
      </c>
      <c r="I649" s="831">
        <v>51.560001373291016</v>
      </c>
      <c r="J649" s="831">
        <v>100</v>
      </c>
      <c r="K649" s="832">
        <v>5155.7999267578125</v>
      </c>
    </row>
    <row r="650" spans="1:11" ht="14.45" customHeight="1" x14ac:dyDescent="0.2">
      <c r="A650" s="821" t="s">
        <v>575</v>
      </c>
      <c r="B650" s="822" t="s">
        <v>576</v>
      </c>
      <c r="C650" s="825" t="s">
        <v>598</v>
      </c>
      <c r="D650" s="839" t="s">
        <v>599</v>
      </c>
      <c r="E650" s="825" t="s">
        <v>3862</v>
      </c>
      <c r="F650" s="839" t="s">
        <v>3863</v>
      </c>
      <c r="G650" s="825" t="s">
        <v>4804</v>
      </c>
      <c r="H650" s="825" t="s">
        <v>4805</v>
      </c>
      <c r="I650" s="831">
        <v>72.150001525878906</v>
      </c>
      <c r="J650" s="831">
        <v>100</v>
      </c>
      <c r="K650" s="832">
        <v>7215.170166015625</v>
      </c>
    </row>
    <row r="651" spans="1:11" ht="14.45" customHeight="1" x14ac:dyDescent="0.2">
      <c r="A651" s="821" t="s">
        <v>575</v>
      </c>
      <c r="B651" s="822" t="s">
        <v>576</v>
      </c>
      <c r="C651" s="825" t="s">
        <v>598</v>
      </c>
      <c r="D651" s="839" t="s">
        <v>599</v>
      </c>
      <c r="E651" s="825" t="s">
        <v>3862</v>
      </c>
      <c r="F651" s="839" t="s">
        <v>3863</v>
      </c>
      <c r="G651" s="825" t="s">
        <v>4338</v>
      </c>
      <c r="H651" s="825" t="s">
        <v>4339</v>
      </c>
      <c r="I651" s="831">
        <v>130.67999267578125</v>
      </c>
      <c r="J651" s="831">
        <v>50</v>
      </c>
      <c r="K651" s="832">
        <v>6534.000244140625</v>
      </c>
    </row>
    <row r="652" spans="1:11" ht="14.45" customHeight="1" x14ac:dyDescent="0.2">
      <c r="A652" s="821" t="s">
        <v>575</v>
      </c>
      <c r="B652" s="822" t="s">
        <v>576</v>
      </c>
      <c r="C652" s="825" t="s">
        <v>598</v>
      </c>
      <c r="D652" s="839" t="s">
        <v>599</v>
      </c>
      <c r="E652" s="825" t="s">
        <v>3862</v>
      </c>
      <c r="F652" s="839" t="s">
        <v>3863</v>
      </c>
      <c r="G652" s="825" t="s">
        <v>4340</v>
      </c>
      <c r="H652" s="825" t="s">
        <v>4341</v>
      </c>
      <c r="I652" s="831">
        <v>542.55999755859375</v>
      </c>
      <c r="J652" s="831">
        <v>5</v>
      </c>
      <c r="K652" s="832">
        <v>2712.820068359375</v>
      </c>
    </row>
    <row r="653" spans="1:11" ht="14.45" customHeight="1" x14ac:dyDescent="0.2">
      <c r="A653" s="821" t="s">
        <v>575</v>
      </c>
      <c r="B653" s="822" t="s">
        <v>576</v>
      </c>
      <c r="C653" s="825" t="s">
        <v>598</v>
      </c>
      <c r="D653" s="839" t="s">
        <v>599</v>
      </c>
      <c r="E653" s="825" t="s">
        <v>4368</v>
      </c>
      <c r="F653" s="839" t="s">
        <v>4369</v>
      </c>
      <c r="G653" s="825" t="s">
        <v>4372</v>
      </c>
      <c r="H653" s="825" t="s">
        <v>4373</v>
      </c>
      <c r="I653" s="831">
        <v>10.164444393581814</v>
      </c>
      <c r="J653" s="831">
        <v>5300</v>
      </c>
      <c r="K653" s="832">
        <v>53870.5</v>
      </c>
    </row>
    <row r="654" spans="1:11" ht="14.45" customHeight="1" x14ac:dyDescent="0.2">
      <c r="A654" s="821" t="s">
        <v>575</v>
      </c>
      <c r="B654" s="822" t="s">
        <v>576</v>
      </c>
      <c r="C654" s="825" t="s">
        <v>598</v>
      </c>
      <c r="D654" s="839" t="s">
        <v>599</v>
      </c>
      <c r="E654" s="825" t="s">
        <v>4368</v>
      </c>
      <c r="F654" s="839" t="s">
        <v>4369</v>
      </c>
      <c r="G654" s="825" t="s">
        <v>4806</v>
      </c>
      <c r="H654" s="825" t="s">
        <v>4807</v>
      </c>
      <c r="I654" s="831">
        <v>16.700000762939453</v>
      </c>
      <c r="J654" s="831">
        <v>210</v>
      </c>
      <c r="K654" s="832">
        <v>3507</v>
      </c>
    </row>
    <row r="655" spans="1:11" ht="14.45" customHeight="1" x14ac:dyDescent="0.2">
      <c r="A655" s="821" t="s">
        <v>575</v>
      </c>
      <c r="B655" s="822" t="s">
        <v>576</v>
      </c>
      <c r="C655" s="825" t="s">
        <v>598</v>
      </c>
      <c r="D655" s="839" t="s">
        <v>599</v>
      </c>
      <c r="E655" s="825" t="s">
        <v>3878</v>
      </c>
      <c r="F655" s="839" t="s">
        <v>3879</v>
      </c>
      <c r="G655" s="825" t="s">
        <v>4808</v>
      </c>
      <c r="H655" s="825" t="s">
        <v>4809</v>
      </c>
      <c r="I655" s="831">
        <v>180.44000244140625</v>
      </c>
      <c r="J655" s="831">
        <v>100</v>
      </c>
      <c r="K655" s="832">
        <v>18043.51953125</v>
      </c>
    </row>
    <row r="656" spans="1:11" ht="14.45" customHeight="1" x14ac:dyDescent="0.2">
      <c r="A656" s="821" t="s">
        <v>575</v>
      </c>
      <c r="B656" s="822" t="s">
        <v>576</v>
      </c>
      <c r="C656" s="825" t="s">
        <v>598</v>
      </c>
      <c r="D656" s="839" t="s">
        <v>599</v>
      </c>
      <c r="E656" s="825" t="s">
        <v>3878</v>
      </c>
      <c r="F656" s="839" t="s">
        <v>3879</v>
      </c>
      <c r="G656" s="825" t="s">
        <v>3880</v>
      </c>
      <c r="H656" s="825" t="s">
        <v>3881</v>
      </c>
      <c r="I656" s="831">
        <v>0.3033333420753479</v>
      </c>
      <c r="J656" s="831">
        <v>800</v>
      </c>
      <c r="K656" s="832">
        <v>242</v>
      </c>
    </row>
    <row r="657" spans="1:11" ht="14.45" customHeight="1" x14ac:dyDescent="0.2">
      <c r="A657" s="821" t="s">
        <v>575</v>
      </c>
      <c r="B657" s="822" t="s">
        <v>576</v>
      </c>
      <c r="C657" s="825" t="s">
        <v>598</v>
      </c>
      <c r="D657" s="839" t="s">
        <v>599</v>
      </c>
      <c r="E657" s="825" t="s">
        <v>3878</v>
      </c>
      <c r="F657" s="839" t="s">
        <v>3879</v>
      </c>
      <c r="G657" s="825" t="s">
        <v>3884</v>
      </c>
      <c r="H657" s="825" t="s">
        <v>3885</v>
      </c>
      <c r="I657" s="831">
        <v>0.30600000619888307</v>
      </c>
      <c r="J657" s="831">
        <v>1300</v>
      </c>
      <c r="K657" s="832">
        <v>398</v>
      </c>
    </row>
    <row r="658" spans="1:11" ht="14.45" customHeight="1" x14ac:dyDescent="0.2">
      <c r="A658" s="821" t="s">
        <v>575</v>
      </c>
      <c r="B658" s="822" t="s">
        <v>576</v>
      </c>
      <c r="C658" s="825" t="s">
        <v>598</v>
      </c>
      <c r="D658" s="839" t="s">
        <v>599</v>
      </c>
      <c r="E658" s="825" t="s">
        <v>3878</v>
      </c>
      <c r="F658" s="839" t="s">
        <v>3879</v>
      </c>
      <c r="G658" s="825" t="s">
        <v>3886</v>
      </c>
      <c r="H658" s="825" t="s">
        <v>3887</v>
      </c>
      <c r="I658" s="831">
        <v>0.54343751817941666</v>
      </c>
      <c r="J658" s="831">
        <v>9100</v>
      </c>
      <c r="K658" s="832">
        <v>4947</v>
      </c>
    </row>
    <row r="659" spans="1:11" ht="14.45" customHeight="1" x14ac:dyDescent="0.2">
      <c r="A659" s="821" t="s">
        <v>575</v>
      </c>
      <c r="B659" s="822" t="s">
        <v>576</v>
      </c>
      <c r="C659" s="825" t="s">
        <v>598</v>
      </c>
      <c r="D659" s="839" t="s">
        <v>599</v>
      </c>
      <c r="E659" s="825" t="s">
        <v>3878</v>
      </c>
      <c r="F659" s="839" t="s">
        <v>3879</v>
      </c>
      <c r="G659" s="825" t="s">
        <v>4810</v>
      </c>
      <c r="H659" s="825" t="s">
        <v>4811</v>
      </c>
      <c r="I659" s="831">
        <v>101.58000183105469</v>
      </c>
      <c r="J659" s="831">
        <v>25</v>
      </c>
      <c r="K659" s="832">
        <v>2539.489990234375</v>
      </c>
    </row>
    <row r="660" spans="1:11" ht="14.45" customHeight="1" x14ac:dyDescent="0.2">
      <c r="A660" s="821" t="s">
        <v>575</v>
      </c>
      <c r="B660" s="822" t="s">
        <v>576</v>
      </c>
      <c r="C660" s="825" t="s">
        <v>598</v>
      </c>
      <c r="D660" s="839" t="s">
        <v>599</v>
      </c>
      <c r="E660" s="825" t="s">
        <v>3878</v>
      </c>
      <c r="F660" s="839" t="s">
        <v>3879</v>
      </c>
      <c r="G660" s="825" t="s">
        <v>4812</v>
      </c>
      <c r="H660" s="825" t="s">
        <v>4813</v>
      </c>
      <c r="I660" s="831">
        <v>180.44000244140625</v>
      </c>
      <c r="J660" s="831">
        <v>50</v>
      </c>
      <c r="K660" s="832">
        <v>9021.759765625</v>
      </c>
    </row>
    <row r="661" spans="1:11" ht="14.45" customHeight="1" x14ac:dyDescent="0.2">
      <c r="A661" s="821" t="s">
        <v>575</v>
      </c>
      <c r="B661" s="822" t="s">
        <v>576</v>
      </c>
      <c r="C661" s="825" t="s">
        <v>598</v>
      </c>
      <c r="D661" s="839" t="s">
        <v>599</v>
      </c>
      <c r="E661" s="825" t="s">
        <v>3878</v>
      </c>
      <c r="F661" s="839" t="s">
        <v>3879</v>
      </c>
      <c r="G661" s="825" t="s">
        <v>4814</v>
      </c>
      <c r="H661" s="825" t="s">
        <v>4815</v>
      </c>
      <c r="I661" s="831">
        <v>140.11000061035156</v>
      </c>
      <c r="J661" s="831">
        <v>50</v>
      </c>
      <c r="K661" s="832">
        <v>7005.289794921875</v>
      </c>
    </row>
    <row r="662" spans="1:11" ht="14.45" customHeight="1" x14ac:dyDescent="0.2">
      <c r="A662" s="821" t="s">
        <v>575</v>
      </c>
      <c r="B662" s="822" t="s">
        <v>576</v>
      </c>
      <c r="C662" s="825" t="s">
        <v>598</v>
      </c>
      <c r="D662" s="839" t="s">
        <v>599</v>
      </c>
      <c r="E662" s="825" t="s">
        <v>3878</v>
      </c>
      <c r="F662" s="839" t="s">
        <v>3879</v>
      </c>
      <c r="G662" s="825" t="s">
        <v>4816</v>
      </c>
      <c r="H662" s="825" t="s">
        <v>4817</v>
      </c>
      <c r="I662" s="831">
        <v>48.819999694824219</v>
      </c>
      <c r="J662" s="831">
        <v>25</v>
      </c>
      <c r="K662" s="832">
        <v>1220.5899658203125</v>
      </c>
    </row>
    <row r="663" spans="1:11" ht="14.45" customHeight="1" x14ac:dyDescent="0.2">
      <c r="A663" s="821" t="s">
        <v>575</v>
      </c>
      <c r="B663" s="822" t="s">
        <v>576</v>
      </c>
      <c r="C663" s="825" t="s">
        <v>598</v>
      </c>
      <c r="D663" s="839" t="s">
        <v>599</v>
      </c>
      <c r="E663" s="825" t="s">
        <v>3878</v>
      </c>
      <c r="F663" s="839" t="s">
        <v>3879</v>
      </c>
      <c r="G663" s="825" t="s">
        <v>4818</v>
      </c>
      <c r="H663" s="825" t="s">
        <v>4819</v>
      </c>
      <c r="I663" s="831">
        <v>48.819999694824219</v>
      </c>
      <c r="J663" s="831">
        <v>100</v>
      </c>
      <c r="K663" s="832">
        <v>4882.3499755859375</v>
      </c>
    </row>
    <row r="664" spans="1:11" ht="14.45" customHeight="1" x14ac:dyDescent="0.2">
      <c r="A664" s="821" t="s">
        <v>575</v>
      </c>
      <c r="B664" s="822" t="s">
        <v>576</v>
      </c>
      <c r="C664" s="825" t="s">
        <v>598</v>
      </c>
      <c r="D664" s="839" t="s">
        <v>599</v>
      </c>
      <c r="E664" s="825" t="s">
        <v>3878</v>
      </c>
      <c r="F664" s="839" t="s">
        <v>3879</v>
      </c>
      <c r="G664" s="825" t="s">
        <v>4820</v>
      </c>
      <c r="H664" s="825" t="s">
        <v>4821</v>
      </c>
      <c r="I664" s="831">
        <v>48.819999694824219</v>
      </c>
      <c r="J664" s="831">
        <v>100</v>
      </c>
      <c r="K664" s="832">
        <v>4882.35986328125</v>
      </c>
    </row>
    <row r="665" spans="1:11" ht="14.45" customHeight="1" x14ac:dyDescent="0.2">
      <c r="A665" s="821" t="s">
        <v>575</v>
      </c>
      <c r="B665" s="822" t="s">
        <v>576</v>
      </c>
      <c r="C665" s="825" t="s">
        <v>598</v>
      </c>
      <c r="D665" s="839" t="s">
        <v>599</v>
      </c>
      <c r="E665" s="825" t="s">
        <v>3878</v>
      </c>
      <c r="F665" s="839" t="s">
        <v>3879</v>
      </c>
      <c r="G665" s="825" t="s">
        <v>4822</v>
      </c>
      <c r="H665" s="825" t="s">
        <v>4823</v>
      </c>
      <c r="I665" s="831">
        <v>48.819999694824219</v>
      </c>
      <c r="J665" s="831">
        <v>75</v>
      </c>
      <c r="K665" s="832">
        <v>3661.7698974609375</v>
      </c>
    </row>
    <row r="666" spans="1:11" ht="14.45" customHeight="1" x14ac:dyDescent="0.2">
      <c r="A666" s="821" t="s">
        <v>575</v>
      </c>
      <c r="B666" s="822" t="s">
        <v>576</v>
      </c>
      <c r="C666" s="825" t="s">
        <v>598</v>
      </c>
      <c r="D666" s="839" t="s">
        <v>599</v>
      </c>
      <c r="E666" s="825" t="s">
        <v>3878</v>
      </c>
      <c r="F666" s="839" t="s">
        <v>3879</v>
      </c>
      <c r="G666" s="825" t="s">
        <v>4824</v>
      </c>
      <c r="H666" s="825" t="s">
        <v>4825</v>
      </c>
      <c r="I666" s="831">
        <v>29.399999618530273</v>
      </c>
      <c r="J666" s="831">
        <v>25</v>
      </c>
      <c r="K666" s="832">
        <v>735.08001708984375</v>
      </c>
    </row>
    <row r="667" spans="1:11" ht="14.45" customHeight="1" x14ac:dyDescent="0.2">
      <c r="A667" s="821" t="s">
        <v>575</v>
      </c>
      <c r="B667" s="822" t="s">
        <v>576</v>
      </c>
      <c r="C667" s="825" t="s">
        <v>598</v>
      </c>
      <c r="D667" s="839" t="s">
        <v>599</v>
      </c>
      <c r="E667" s="825" t="s">
        <v>3878</v>
      </c>
      <c r="F667" s="839" t="s">
        <v>3879</v>
      </c>
      <c r="G667" s="825" t="s">
        <v>4826</v>
      </c>
      <c r="H667" s="825" t="s">
        <v>4827</v>
      </c>
      <c r="I667" s="831">
        <v>1.6066666841506958</v>
      </c>
      <c r="J667" s="831">
        <v>3400</v>
      </c>
      <c r="K667" s="832">
        <v>5471.3700866699219</v>
      </c>
    </row>
    <row r="668" spans="1:11" ht="14.45" customHeight="1" x14ac:dyDescent="0.2">
      <c r="A668" s="821" t="s">
        <v>575</v>
      </c>
      <c r="B668" s="822" t="s">
        <v>576</v>
      </c>
      <c r="C668" s="825" t="s">
        <v>598</v>
      </c>
      <c r="D668" s="839" t="s">
        <v>599</v>
      </c>
      <c r="E668" s="825" t="s">
        <v>3878</v>
      </c>
      <c r="F668" s="839" t="s">
        <v>3879</v>
      </c>
      <c r="G668" s="825" t="s">
        <v>4828</v>
      </c>
      <c r="H668" s="825" t="s">
        <v>4829</v>
      </c>
      <c r="I668" s="831">
        <v>180.44000244140625</v>
      </c>
      <c r="J668" s="831">
        <v>25</v>
      </c>
      <c r="K668" s="832">
        <v>4510.8798828125</v>
      </c>
    </row>
    <row r="669" spans="1:11" ht="14.45" customHeight="1" x14ac:dyDescent="0.2">
      <c r="A669" s="821" t="s">
        <v>575</v>
      </c>
      <c r="B669" s="822" t="s">
        <v>576</v>
      </c>
      <c r="C669" s="825" t="s">
        <v>598</v>
      </c>
      <c r="D669" s="839" t="s">
        <v>599</v>
      </c>
      <c r="E669" s="825" t="s">
        <v>3878</v>
      </c>
      <c r="F669" s="839" t="s">
        <v>3879</v>
      </c>
      <c r="G669" s="825" t="s">
        <v>3896</v>
      </c>
      <c r="H669" s="825" t="s">
        <v>3897</v>
      </c>
      <c r="I669" s="831">
        <v>180</v>
      </c>
      <c r="J669" s="831">
        <v>75</v>
      </c>
      <c r="K669" s="832">
        <v>13499.970703125</v>
      </c>
    </row>
    <row r="670" spans="1:11" ht="14.45" customHeight="1" x14ac:dyDescent="0.2">
      <c r="A670" s="821" t="s">
        <v>575</v>
      </c>
      <c r="B670" s="822" t="s">
        <v>576</v>
      </c>
      <c r="C670" s="825" t="s">
        <v>598</v>
      </c>
      <c r="D670" s="839" t="s">
        <v>599</v>
      </c>
      <c r="E670" s="825" t="s">
        <v>3900</v>
      </c>
      <c r="F670" s="839" t="s">
        <v>3901</v>
      </c>
      <c r="G670" s="825" t="s">
        <v>3906</v>
      </c>
      <c r="H670" s="825" t="s">
        <v>3907</v>
      </c>
      <c r="I670" s="831">
        <v>0.70428571105003357</v>
      </c>
      <c r="J670" s="831">
        <v>15800</v>
      </c>
      <c r="K670" s="832">
        <v>11224</v>
      </c>
    </row>
    <row r="671" spans="1:11" ht="14.45" customHeight="1" x14ac:dyDescent="0.2">
      <c r="A671" s="821" t="s">
        <v>575</v>
      </c>
      <c r="B671" s="822" t="s">
        <v>576</v>
      </c>
      <c r="C671" s="825" t="s">
        <v>598</v>
      </c>
      <c r="D671" s="839" t="s">
        <v>599</v>
      </c>
      <c r="E671" s="825" t="s">
        <v>3900</v>
      </c>
      <c r="F671" s="839" t="s">
        <v>3901</v>
      </c>
      <c r="G671" s="825" t="s">
        <v>3908</v>
      </c>
      <c r="H671" s="825" t="s">
        <v>3909</v>
      </c>
      <c r="I671" s="831">
        <v>0.70117646981688109</v>
      </c>
      <c r="J671" s="831">
        <v>25000</v>
      </c>
      <c r="K671" s="832">
        <v>17800</v>
      </c>
    </row>
    <row r="672" spans="1:11" ht="14.45" customHeight="1" x14ac:dyDescent="0.2">
      <c r="A672" s="821" t="s">
        <v>575</v>
      </c>
      <c r="B672" s="822" t="s">
        <v>576</v>
      </c>
      <c r="C672" s="825" t="s">
        <v>598</v>
      </c>
      <c r="D672" s="839" t="s">
        <v>599</v>
      </c>
      <c r="E672" s="825" t="s">
        <v>3900</v>
      </c>
      <c r="F672" s="839" t="s">
        <v>3901</v>
      </c>
      <c r="G672" s="825" t="s">
        <v>4402</v>
      </c>
      <c r="H672" s="825" t="s">
        <v>4403</v>
      </c>
      <c r="I672" s="831">
        <v>0.69392856104033329</v>
      </c>
      <c r="J672" s="831">
        <v>13400</v>
      </c>
      <c r="K672" s="832">
        <v>9452</v>
      </c>
    </row>
    <row r="673" spans="1:11" ht="14.45" customHeight="1" x14ac:dyDescent="0.2">
      <c r="A673" s="821" t="s">
        <v>575</v>
      </c>
      <c r="B673" s="822" t="s">
        <v>576</v>
      </c>
      <c r="C673" s="825" t="s">
        <v>598</v>
      </c>
      <c r="D673" s="839" t="s">
        <v>599</v>
      </c>
      <c r="E673" s="825" t="s">
        <v>3900</v>
      </c>
      <c r="F673" s="839" t="s">
        <v>3901</v>
      </c>
      <c r="G673" s="825" t="s">
        <v>4404</v>
      </c>
      <c r="H673" s="825" t="s">
        <v>4405</v>
      </c>
      <c r="I673" s="831">
        <v>0.68999999761581421</v>
      </c>
      <c r="J673" s="831">
        <v>680</v>
      </c>
      <c r="K673" s="832">
        <v>458.99999237060547</v>
      </c>
    </row>
    <row r="674" spans="1:11" ht="14.45" customHeight="1" x14ac:dyDescent="0.2">
      <c r="A674" s="821" t="s">
        <v>575</v>
      </c>
      <c r="B674" s="822" t="s">
        <v>576</v>
      </c>
      <c r="C674" s="825" t="s">
        <v>598</v>
      </c>
      <c r="D674" s="839" t="s">
        <v>599</v>
      </c>
      <c r="E674" s="825" t="s">
        <v>4426</v>
      </c>
      <c r="F674" s="839" t="s">
        <v>4427</v>
      </c>
      <c r="G674" s="825" t="s">
        <v>4432</v>
      </c>
      <c r="H674" s="825" t="s">
        <v>4433</v>
      </c>
      <c r="I674" s="831">
        <v>15.489999771118164</v>
      </c>
      <c r="J674" s="831">
        <v>50</v>
      </c>
      <c r="K674" s="832">
        <v>774.5</v>
      </c>
    </row>
    <row r="675" spans="1:11" ht="14.45" customHeight="1" x14ac:dyDescent="0.2">
      <c r="A675" s="821" t="s">
        <v>575</v>
      </c>
      <c r="B675" s="822" t="s">
        <v>576</v>
      </c>
      <c r="C675" s="825" t="s">
        <v>598</v>
      </c>
      <c r="D675" s="839" t="s">
        <v>599</v>
      </c>
      <c r="E675" s="825" t="s">
        <v>4426</v>
      </c>
      <c r="F675" s="839" t="s">
        <v>4427</v>
      </c>
      <c r="G675" s="825" t="s">
        <v>4830</v>
      </c>
      <c r="H675" s="825" t="s">
        <v>4831</v>
      </c>
      <c r="I675" s="831">
        <v>30.25</v>
      </c>
      <c r="J675" s="831">
        <v>10</v>
      </c>
      <c r="K675" s="832">
        <v>302.5</v>
      </c>
    </row>
    <row r="676" spans="1:11" ht="14.45" customHeight="1" x14ac:dyDescent="0.2">
      <c r="A676" s="821" t="s">
        <v>575</v>
      </c>
      <c r="B676" s="822" t="s">
        <v>576</v>
      </c>
      <c r="C676" s="825" t="s">
        <v>598</v>
      </c>
      <c r="D676" s="839" t="s">
        <v>599</v>
      </c>
      <c r="E676" s="825" t="s">
        <v>4426</v>
      </c>
      <c r="F676" s="839" t="s">
        <v>4427</v>
      </c>
      <c r="G676" s="825" t="s">
        <v>4832</v>
      </c>
      <c r="H676" s="825" t="s">
        <v>4833</v>
      </c>
      <c r="I676" s="831">
        <v>30.25</v>
      </c>
      <c r="J676" s="831">
        <v>20</v>
      </c>
      <c r="K676" s="832">
        <v>605</v>
      </c>
    </row>
    <row r="677" spans="1:11" ht="14.45" customHeight="1" x14ac:dyDescent="0.2">
      <c r="A677" s="821" t="s">
        <v>575</v>
      </c>
      <c r="B677" s="822" t="s">
        <v>576</v>
      </c>
      <c r="C677" s="825" t="s">
        <v>598</v>
      </c>
      <c r="D677" s="839" t="s">
        <v>599</v>
      </c>
      <c r="E677" s="825" t="s">
        <v>4426</v>
      </c>
      <c r="F677" s="839" t="s">
        <v>4427</v>
      </c>
      <c r="G677" s="825" t="s">
        <v>4834</v>
      </c>
      <c r="H677" s="825" t="s">
        <v>4835</v>
      </c>
      <c r="I677" s="831">
        <v>35.090000152587891</v>
      </c>
      <c r="J677" s="831">
        <v>20</v>
      </c>
      <c r="K677" s="832">
        <v>701.79998779296875</v>
      </c>
    </row>
    <row r="678" spans="1:11" ht="14.45" customHeight="1" x14ac:dyDescent="0.2">
      <c r="A678" s="821" t="s">
        <v>575</v>
      </c>
      <c r="B678" s="822" t="s">
        <v>576</v>
      </c>
      <c r="C678" s="825" t="s">
        <v>598</v>
      </c>
      <c r="D678" s="839" t="s">
        <v>599</v>
      </c>
      <c r="E678" s="825" t="s">
        <v>4426</v>
      </c>
      <c r="F678" s="839" t="s">
        <v>4427</v>
      </c>
      <c r="G678" s="825" t="s">
        <v>4436</v>
      </c>
      <c r="H678" s="825" t="s">
        <v>4437</v>
      </c>
      <c r="I678" s="831">
        <v>35.090000152587891</v>
      </c>
      <c r="J678" s="831">
        <v>410</v>
      </c>
      <c r="K678" s="832">
        <v>14386.899597167969</v>
      </c>
    </row>
    <row r="679" spans="1:11" ht="14.45" customHeight="1" x14ac:dyDescent="0.2">
      <c r="A679" s="821" t="s">
        <v>575</v>
      </c>
      <c r="B679" s="822" t="s">
        <v>576</v>
      </c>
      <c r="C679" s="825" t="s">
        <v>598</v>
      </c>
      <c r="D679" s="839" t="s">
        <v>599</v>
      </c>
      <c r="E679" s="825" t="s">
        <v>4426</v>
      </c>
      <c r="F679" s="839" t="s">
        <v>4427</v>
      </c>
      <c r="G679" s="825" t="s">
        <v>4438</v>
      </c>
      <c r="H679" s="825" t="s">
        <v>4439</v>
      </c>
      <c r="I679" s="831">
        <v>35.090000152587891</v>
      </c>
      <c r="J679" s="831">
        <v>440</v>
      </c>
      <c r="K679" s="832">
        <v>15439.599548339844</v>
      </c>
    </row>
    <row r="680" spans="1:11" ht="14.45" customHeight="1" x14ac:dyDescent="0.2">
      <c r="A680" s="821" t="s">
        <v>575</v>
      </c>
      <c r="B680" s="822" t="s">
        <v>576</v>
      </c>
      <c r="C680" s="825" t="s">
        <v>598</v>
      </c>
      <c r="D680" s="839" t="s">
        <v>599</v>
      </c>
      <c r="E680" s="825" t="s">
        <v>4426</v>
      </c>
      <c r="F680" s="839" t="s">
        <v>4427</v>
      </c>
      <c r="G680" s="825" t="s">
        <v>4440</v>
      </c>
      <c r="H680" s="825" t="s">
        <v>4441</v>
      </c>
      <c r="I680" s="831">
        <v>35.090000152587891</v>
      </c>
      <c r="J680" s="831">
        <v>15</v>
      </c>
      <c r="K680" s="832">
        <v>526.34999084472656</v>
      </c>
    </row>
    <row r="681" spans="1:11" ht="14.45" customHeight="1" x14ac:dyDescent="0.2">
      <c r="A681" s="821" t="s">
        <v>575</v>
      </c>
      <c r="B681" s="822" t="s">
        <v>576</v>
      </c>
      <c r="C681" s="825" t="s">
        <v>598</v>
      </c>
      <c r="D681" s="839" t="s">
        <v>599</v>
      </c>
      <c r="E681" s="825" t="s">
        <v>4426</v>
      </c>
      <c r="F681" s="839" t="s">
        <v>4427</v>
      </c>
      <c r="G681" s="825" t="s">
        <v>4836</v>
      </c>
      <c r="H681" s="825" t="s">
        <v>4837</v>
      </c>
      <c r="I681" s="831">
        <v>35.090000152587891</v>
      </c>
      <c r="J681" s="831">
        <v>10</v>
      </c>
      <c r="K681" s="832">
        <v>350.89999389648438</v>
      </c>
    </row>
    <row r="682" spans="1:11" ht="14.45" customHeight="1" x14ac:dyDescent="0.2">
      <c r="A682" s="821" t="s">
        <v>575</v>
      </c>
      <c r="B682" s="822" t="s">
        <v>576</v>
      </c>
      <c r="C682" s="825" t="s">
        <v>598</v>
      </c>
      <c r="D682" s="839" t="s">
        <v>599</v>
      </c>
      <c r="E682" s="825" t="s">
        <v>4426</v>
      </c>
      <c r="F682" s="839" t="s">
        <v>4427</v>
      </c>
      <c r="G682" s="825" t="s">
        <v>4838</v>
      </c>
      <c r="H682" s="825" t="s">
        <v>4839</v>
      </c>
      <c r="I682" s="831">
        <v>6.0500001907348633</v>
      </c>
      <c r="J682" s="831">
        <v>50</v>
      </c>
      <c r="K682" s="832">
        <v>302.5</v>
      </c>
    </row>
    <row r="683" spans="1:11" ht="14.45" customHeight="1" x14ac:dyDescent="0.2">
      <c r="A683" s="821" t="s">
        <v>575</v>
      </c>
      <c r="B683" s="822" t="s">
        <v>576</v>
      </c>
      <c r="C683" s="825" t="s">
        <v>598</v>
      </c>
      <c r="D683" s="839" t="s">
        <v>599</v>
      </c>
      <c r="E683" s="825" t="s">
        <v>4426</v>
      </c>
      <c r="F683" s="839" t="s">
        <v>4427</v>
      </c>
      <c r="G683" s="825" t="s">
        <v>4840</v>
      </c>
      <c r="H683" s="825" t="s">
        <v>4841</v>
      </c>
      <c r="I683" s="831">
        <v>382.31667073567706</v>
      </c>
      <c r="J683" s="831">
        <v>7</v>
      </c>
      <c r="K683" s="832">
        <v>2681.3500366210938</v>
      </c>
    </row>
    <row r="684" spans="1:11" ht="14.45" customHeight="1" x14ac:dyDescent="0.2">
      <c r="A684" s="821" t="s">
        <v>575</v>
      </c>
      <c r="B684" s="822" t="s">
        <v>576</v>
      </c>
      <c r="C684" s="825" t="s">
        <v>598</v>
      </c>
      <c r="D684" s="839" t="s">
        <v>599</v>
      </c>
      <c r="E684" s="825" t="s">
        <v>4426</v>
      </c>
      <c r="F684" s="839" t="s">
        <v>4427</v>
      </c>
      <c r="G684" s="825" t="s">
        <v>4842</v>
      </c>
      <c r="H684" s="825" t="s">
        <v>4843</v>
      </c>
      <c r="I684" s="831">
        <v>385.40666707356769</v>
      </c>
      <c r="J684" s="831">
        <v>9</v>
      </c>
      <c r="K684" s="832">
        <v>3468.6700439453125</v>
      </c>
    </row>
    <row r="685" spans="1:11" ht="14.45" customHeight="1" x14ac:dyDescent="0.2">
      <c r="A685" s="821" t="s">
        <v>575</v>
      </c>
      <c r="B685" s="822" t="s">
        <v>576</v>
      </c>
      <c r="C685" s="825" t="s">
        <v>598</v>
      </c>
      <c r="D685" s="839" t="s">
        <v>599</v>
      </c>
      <c r="E685" s="825" t="s">
        <v>4426</v>
      </c>
      <c r="F685" s="839" t="s">
        <v>4427</v>
      </c>
      <c r="G685" s="825" t="s">
        <v>4844</v>
      </c>
      <c r="H685" s="825" t="s">
        <v>4845</v>
      </c>
      <c r="I685" s="831">
        <v>380.51250457763672</v>
      </c>
      <c r="J685" s="831">
        <v>13</v>
      </c>
      <c r="K685" s="832">
        <v>4950.5200500488281</v>
      </c>
    </row>
    <row r="686" spans="1:11" ht="14.45" customHeight="1" x14ac:dyDescent="0.2">
      <c r="A686" s="821" t="s">
        <v>575</v>
      </c>
      <c r="B686" s="822" t="s">
        <v>576</v>
      </c>
      <c r="C686" s="825" t="s">
        <v>598</v>
      </c>
      <c r="D686" s="839" t="s">
        <v>599</v>
      </c>
      <c r="E686" s="825" t="s">
        <v>4426</v>
      </c>
      <c r="F686" s="839" t="s">
        <v>4427</v>
      </c>
      <c r="G686" s="825" t="s">
        <v>4846</v>
      </c>
      <c r="H686" s="825" t="s">
        <v>4847</v>
      </c>
      <c r="I686" s="831">
        <v>15.751428331647601</v>
      </c>
      <c r="J686" s="831">
        <v>155</v>
      </c>
      <c r="K686" s="832">
        <v>2444.4500122070313</v>
      </c>
    </row>
    <row r="687" spans="1:11" ht="14.45" customHeight="1" x14ac:dyDescent="0.2">
      <c r="A687" s="821" t="s">
        <v>575</v>
      </c>
      <c r="B687" s="822" t="s">
        <v>576</v>
      </c>
      <c r="C687" s="825" t="s">
        <v>598</v>
      </c>
      <c r="D687" s="839" t="s">
        <v>599</v>
      </c>
      <c r="E687" s="825" t="s">
        <v>4426</v>
      </c>
      <c r="F687" s="839" t="s">
        <v>4427</v>
      </c>
      <c r="G687" s="825" t="s">
        <v>4848</v>
      </c>
      <c r="H687" s="825" t="s">
        <v>4849</v>
      </c>
      <c r="I687" s="831">
        <v>104.05999755859375</v>
      </c>
      <c r="J687" s="831">
        <v>30</v>
      </c>
      <c r="K687" s="832">
        <v>3121.7999267578125</v>
      </c>
    </row>
    <row r="688" spans="1:11" ht="14.45" customHeight="1" x14ac:dyDescent="0.2">
      <c r="A688" s="821" t="s">
        <v>575</v>
      </c>
      <c r="B688" s="822" t="s">
        <v>576</v>
      </c>
      <c r="C688" s="825" t="s">
        <v>598</v>
      </c>
      <c r="D688" s="839" t="s">
        <v>599</v>
      </c>
      <c r="E688" s="825" t="s">
        <v>4426</v>
      </c>
      <c r="F688" s="839" t="s">
        <v>4427</v>
      </c>
      <c r="G688" s="825" t="s">
        <v>4850</v>
      </c>
      <c r="H688" s="825" t="s">
        <v>4851</v>
      </c>
      <c r="I688" s="831">
        <v>104.05999755859375</v>
      </c>
      <c r="J688" s="831">
        <v>420</v>
      </c>
      <c r="K688" s="832">
        <v>43705.199951171875</v>
      </c>
    </row>
    <row r="689" spans="1:11" ht="14.45" customHeight="1" x14ac:dyDescent="0.2">
      <c r="A689" s="821" t="s">
        <v>575</v>
      </c>
      <c r="B689" s="822" t="s">
        <v>576</v>
      </c>
      <c r="C689" s="825" t="s">
        <v>598</v>
      </c>
      <c r="D689" s="839" t="s">
        <v>599</v>
      </c>
      <c r="E689" s="825" t="s">
        <v>4426</v>
      </c>
      <c r="F689" s="839" t="s">
        <v>4427</v>
      </c>
      <c r="G689" s="825" t="s">
        <v>4852</v>
      </c>
      <c r="H689" s="825" t="s">
        <v>4853</v>
      </c>
      <c r="I689" s="831">
        <v>104.05999755859375</v>
      </c>
      <c r="J689" s="831">
        <v>380</v>
      </c>
      <c r="K689" s="832">
        <v>39542.800170898438</v>
      </c>
    </row>
    <row r="690" spans="1:11" ht="14.45" customHeight="1" x14ac:dyDescent="0.2">
      <c r="A690" s="821" t="s">
        <v>575</v>
      </c>
      <c r="B690" s="822" t="s">
        <v>576</v>
      </c>
      <c r="C690" s="825" t="s">
        <v>598</v>
      </c>
      <c r="D690" s="839" t="s">
        <v>599</v>
      </c>
      <c r="E690" s="825" t="s">
        <v>4426</v>
      </c>
      <c r="F690" s="839" t="s">
        <v>4427</v>
      </c>
      <c r="G690" s="825" t="s">
        <v>4854</v>
      </c>
      <c r="H690" s="825" t="s">
        <v>4855</v>
      </c>
      <c r="I690" s="831">
        <v>199</v>
      </c>
      <c r="J690" s="831">
        <v>10</v>
      </c>
      <c r="K690" s="832">
        <v>1989.969970703125</v>
      </c>
    </row>
    <row r="691" spans="1:11" ht="14.45" customHeight="1" x14ac:dyDescent="0.2">
      <c r="A691" s="821" t="s">
        <v>575</v>
      </c>
      <c r="B691" s="822" t="s">
        <v>576</v>
      </c>
      <c r="C691" s="825" t="s">
        <v>598</v>
      </c>
      <c r="D691" s="839" t="s">
        <v>599</v>
      </c>
      <c r="E691" s="825" t="s">
        <v>4426</v>
      </c>
      <c r="F691" s="839" t="s">
        <v>4427</v>
      </c>
      <c r="G691" s="825" t="s">
        <v>4856</v>
      </c>
      <c r="H691" s="825" t="s">
        <v>4857</v>
      </c>
      <c r="I691" s="831">
        <v>91.040000915527344</v>
      </c>
      <c r="J691" s="831">
        <v>20</v>
      </c>
      <c r="K691" s="832">
        <v>1820.81005859375</v>
      </c>
    </row>
    <row r="692" spans="1:11" ht="14.45" customHeight="1" x14ac:dyDescent="0.2">
      <c r="A692" s="821" t="s">
        <v>575</v>
      </c>
      <c r="B692" s="822" t="s">
        <v>576</v>
      </c>
      <c r="C692" s="825" t="s">
        <v>598</v>
      </c>
      <c r="D692" s="839" t="s">
        <v>599</v>
      </c>
      <c r="E692" s="825" t="s">
        <v>4426</v>
      </c>
      <c r="F692" s="839" t="s">
        <v>4427</v>
      </c>
      <c r="G692" s="825" t="s">
        <v>4858</v>
      </c>
      <c r="H692" s="825" t="s">
        <v>4859</v>
      </c>
      <c r="I692" s="831">
        <v>240.94000244140625</v>
      </c>
      <c r="J692" s="831">
        <v>2</v>
      </c>
      <c r="K692" s="832">
        <v>481.8699951171875</v>
      </c>
    </row>
    <row r="693" spans="1:11" ht="14.45" customHeight="1" x14ac:dyDescent="0.2">
      <c r="A693" s="821" t="s">
        <v>575</v>
      </c>
      <c r="B693" s="822" t="s">
        <v>576</v>
      </c>
      <c r="C693" s="825" t="s">
        <v>598</v>
      </c>
      <c r="D693" s="839" t="s">
        <v>599</v>
      </c>
      <c r="E693" s="825" t="s">
        <v>4426</v>
      </c>
      <c r="F693" s="839" t="s">
        <v>4427</v>
      </c>
      <c r="G693" s="825" t="s">
        <v>4860</v>
      </c>
      <c r="H693" s="825" t="s">
        <v>4861</v>
      </c>
      <c r="I693" s="831">
        <v>240.94000244140625</v>
      </c>
      <c r="J693" s="831">
        <v>3</v>
      </c>
      <c r="K693" s="832">
        <v>722.80999755859375</v>
      </c>
    </row>
    <row r="694" spans="1:11" ht="14.45" customHeight="1" x14ac:dyDescent="0.2">
      <c r="A694" s="821" t="s">
        <v>575</v>
      </c>
      <c r="B694" s="822" t="s">
        <v>576</v>
      </c>
      <c r="C694" s="825" t="s">
        <v>598</v>
      </c>
      <c r="D694" s="839" t="s">
        <v>599</v>
      </c>
      <c r="E694" s="825" t="s">
        <v>4426</v>
      </c>
      <c r="F694" s="839" t="s">
        <v>4427</v>
      </c>
      <c r="G694" s="825" t="s">
        <v>4862</v>
      </c>
      <c r="H694" s="825" t="s">
        <v>4863</v>
      </c>
      <c r="I694" s="831">
        <v>240.94000244140625</v>
      </c>
      <c r="J694" s="831">
        <v>4</v>
      </c>
      <c r="K694" s="832">
        <v>963.75</v>
      </c>
    </row>
    <row r="695" spans="1:11" ht="14.45" customHeight="1" x14ac:dyDescent="0.2">
      <c r="A695" s="821" t="s">
        <v>575</v>
      </c>
      <c r="B695" s="822" t="s">
        <v>576</v>
      </c>
      <c r="C695" s="825" t="s">
        <v>598</v>
      </c>
      <c r="D695" s="839" t="s">
        <v>599</v>
      </c>
      <c r="E695" s="825" t="s">
        <v>4426</v>
      </c>
      <c r="F695" s="839" t="s">
        <v>4427</v>
      </c>
      <c r="G695" s="825" t="s">
        <v>4864</v>
      </c>
      <c r="H695" s="825" t="s">
        <v>4865</v>
      </c>
      <c r="I695" s="831">
        <v>240.94000244140625</v>
      </c>
      <c r="J695" s="831">
        <v>4</v>
      </c>
      <c r="K695" s="832">
        <v>963.739990234375</v>
      </c>
    </row>
    <row r="696" spans="1:11" ht="14.45" customHeight="1" x14ac:dyDescent="0.2">
      <c r="A696" s="821" t="s">
        <v>575</v>
      </c>
      <c r="B696" s="822" t="s">
        <v>576</v>
      </c>
      <c r="C696" s="825" t="s">
        <v>598</v>
      </c>
      <c r="D696" s="839" t="s">
        <v>599</v>
      </c>
      <c r="E696" s="825" t="s">
        <v>4426</v>
      </c>
      <c r="F696" s="839" t="s">
        <v>4427</v>
      </c>
      <c r="G696" s="825" t="s">
        <v>4866</v>
      </c>
      <c r="H696" s="825" t="s">
        <v>4867</v>
      </c>
      <c r="I696" s="831">
        <v>209.3699951171875</v>
      </c>
      <c r="J696" s="831">
        <v>12</v>
      </c>
      <c r="K696" s="832">
        <v>2512.3899536132813</v>
      </c>
    </row>
    <row r="697" spans="1:11" ht="14.45" customHeight="1" x14ac:dyDescent="0.2">
      <c r="A697" s="821" t="s">
        <v>575</v>
      </c>
      <c r="B697" s="822" t="s">
        <v>576</v>
      </c>
      <c r="C697" s="825" t="s">
        <v>598</v>
      </c>
      <c r="D697" s="839" t="s">
        <v>599</v>
      </c>
      <c r="E697" s="825" t="s">
        <v>4426</v>
      </c>
      <c r="F697" s="839" t="s">
        <v>4427</v>
      </c>
      <c r="G697" s="825" t="s">
        <v>4868</v>
      </c>
      <c r="H697" s="825" t="s">
        <v>4869</v>
      </c>
      <c r="I697" s="831">
        <v>209.36799621582031</v>
      </c>
      <c r="J697" s="831">
        <v>34</v>
      </c>
      <c r="K697" s="832">
        <v>7118.4597778320313</v>
      </c>
    </row>
    <row r="698" spans="1:11" ht="14.45" customHeight="1" x14ac:dyDescent="0.2">
      <c r="A698" s="821" t="s">
        <v>575</v>
      </c>
      <c r="B698" s="822" t="s">
        <v>576</v>
      </c>
      <c r="C698" s="825" t="s">
        <v>598</v>
      </c>
      <c r="D698" s="839" t="s">
        <v>599</v>
      </c>
      <c r="E698" s="825" t="s">
        <v>4426</v>
      </c>
      <c r="F698" s="839" t="s">
        <v>4427</v>
      </c>
      <c r="G698" s="825" t="s">
        <v>4870</v>
      </c>
      <c r="H698" s="825" t="s">
        <v>4871</v>
      </c>
      <c r="I698" s="831">
        <v>209.3699951171875</v>
      </c>
      <c r="J698" s="831">
        <v>16</v>
      </c>
      <c r="K698" s="832">
        <v>3349.8598937988281</v>
      </c>
    </row>
    <row r="699" spans="1:11" ht="14.45" customHeight="1" x14ac:dyDescent="0.2">
      <c r="A699" s="821" t="s">
        <v>575</v>
      </c>
      <c r="B699" s="822" t="s">
        <v>576</v>
      </c>
      <c r="C699" s="825" t="s">
        <v>598</v>
      </c>
      <c r="D699" s="839" t="s">
        <v>599</v>
      </c>
      <c r="E699" s="825" t="s">
        <v>4426</v>
      </c>
      <c r="F699" s="839" t="s">
        <v>4427</v>
      </c>
      <c r="G699" s="825" t="s">
        <v>4872</v>
      </c>
      <c r="H699" s="825" t="s">
        <v>4873</v>
      </c>
      <c r="I699" s="831">
        <v>130.99000549316406</v>
      </c>
      <c r="J699" s="831">
        <v>30</v>
      </c>
      <c r="K699" s="832">
        <v>3929.64990234375</v>
      </c>
    </row>
    <row r="700" spans="1:11" ht="14.45" customHeight="1" x14ac:dyDescent="0.2">
      <c r="A700" s="821" t="s">
        <v>575</v>
      </c>
      <c r="B700" s="822" t="s">
        <v>576</v>
      </c>
      <c r="C700" s="825" t="s">
        <v>598</v>
      </c>
      <c r="D700" s="839" t="s">
        <v>599</v>
      </c>
      <c r="E700" s="825" t="s">
        <v>4426</v>
      </c>
      <c r="F700" s="839" t="s">
        <v>4427</v>
      </c>
      <c r="G700" s="825" t="s">
        <v>4874</v>
      </c>
      <c r="H700" s="825" t="s">
        <v>4875</v>
      </c>
      <c r="I700" s="831">
        <v>119.99605976451527</v>
      </c>
      <c r="J700" s="831">
        <v>955</v>
      </c>
      <c r="K700" s="832">
        <v>114595.61944580078</v>
      </c>
    </row>
    <row r="701" spans="1:11" ht="14.45" customHeight="1" x14ac:dyDescent="0.2">
      <c r="A701" s="821" t="s">
        <v>575</v>
      </c>
      <c r="B701" s="822" t="s">
        <v>576</v>
      </c>
      <c r="C701" s="825" t="s">
        <v>598</v>
      </c>
      <c r="D701" s="839" t="s">
        <v>599</v>
      </c>
      <c r="E701" s="825" t="s">
        <v>4426</v>
      </c>
      <c r="F701" s="839" t="s">
        <v>4427</v>
      </c>
      <c r="G701" s="825" t="s">
        <v>4876</v>
      </c>
      <c r="H701" s="825" t="s">
        <v>4877</v>
      </c>
      <c r="I701" s="831">
        <v>146.41000366210938</v>
      </c>
      <c r="J701" s="831">
        <v>25</v>
      </c>
      <c r="K701" s="832">
        <v>3660.25</v>
      </c>
    </row>
    <row r="702" spans="1:11" ht="14.45" customHeight="1" x14ac:dyDescent="0.2">
      <c r="A702" s="821" t="s">
        <v>575</v>
      </c>
      <c r="B702" s="822" t="s">
        <v>576</v>
      </c>
      <c r="C702" s="825" t="s">
        <v>601</v>
      </c>
      <c r="D702" s="839" t="s">
        <v>602</v>
      </c>
      <c r="E702" s="825" t="s">
        <v>3910</v>
      </c>
      <c r="F702" s="839" t="s">
        <v>3911</v>
      </c>
      <c r="G702" s="825" t="s">
        <v>3926</v>
      </c>
      <c r="H702" s="825" t="s">
        <v>3927</v>
      </c>
      <c r="I702" s="831">
        <v>164.55999755859375</v>
      </c>
      <c r="J702" s="831">
        <v>18</v>
      </c>
      <c r="K702" s="832">
        <v>2962.0799560546875</v>
      </c>
    </row>
    <row r="703" spans="1:11" ht="14.45" customHeight="1" x14ac:dyDescent="0.2">
      <c r="A703" s="821" t="s">
        <v>575</v>
      </c>
      <c r="B703" s="822" t="s">
        <v>576</v>
      </c>
      <c r="C703" s="825" t="s">
        <v>601</v>
      </c>
      <c r="D703" s="839" t="s">
        <v>602</v>
      </c>
      <c r="E703" s="825" t="s">
        <v>3852</v>
      </c>
      <c r="F703" s="839" t="s">
        <v>3853</v>
      </c>
      <c r="G703" s="825" t="s">
        <v>4878</v>
      </c>
      <c r="H703" s="825" t="s">
        <v>4879</v>
      </c>
      <c r="I703" s="831">
        <v>6.440000057220459</v>
      </c>
      <c r="J703" s="831">
        <v>100</v>
      </c>
      <c r="K703" s="832">
        <v>644</v>
      </c>
    </row>
    <row r="704" spans="1:11" ht="14.45" customHeight="1" x14ac:dyDescent="0.2">
      <c r="A704" s="821" t="s">
        <v>575</v>
      </c>
      <c r="B704" s="822" t="s">
        <v>576</v>
      </c>
      <c r="C704" s="825" t="s">
        <v>601</v>
      </c>
      <c r="D704" s="839" t="s">
        <v>602</v>
      </c>
      <c r="E704" s="825" t="s">
        <v>3852</v>
      </c>
      <c r="F704" s="839" t="s">
        <v>3853</v>
      </c>
      <c r="G704" s="825" t="s">
        <v>3974</v>
      </c>
      <c r="H704" s="825" t="s">
        <v>3975</v>
      </c>
      <c r="I704" s="831">
        <v>1</v>
      </c>
      <c r="J704" s="831">
        <v>250</v>
      </c>
      <c r="K704" s="832">
        <v>250</v>
      </c>
    </row>
    <row r="705" spans="1:11" ht="14.45" customHeight="1" x14ac:dyDescent="0.2">
      <c r="A705" s="821" t="s">
        <v>575</v>
      </c>
      <c r="B705" s="822" t="s">
        <v>576</v>
      </c>
      <c r="C705" s="825" t="s">
        <v>601</v>
      </c>
      <c r="D705" s="839" t="s">
        <v>602</v>
      </c>
      <c r="E705" s="825" t="s">
        <v>3852</v>
      </c>
      <c r="F705" s="839" t="s">
        <v>3853</v>
      </c>
      <c r="G705" s="825" t="s">
        <v>4650</v>
      </c>
      <c r="H705" s="825" t="s">
        <v>4651</v>
      </c>
      <c r="I705" s="831">
        <v>0.60000002384185791</v>
      </c>
      <c r="J705" s="831">
        <v>500</v>
      </c>
      <c r="K705" s="832">
        <v>300</v>
      </c>
    </row>
    <row r="706" spans="1:11" ht="14.45" customHeight="1" x14ac:dyDescent="0.2">
      <c r="A706" s="821" t="s">
        <v>575</v>
      </c>
      <c r="B706" s="822" t="s">
        <v>576</v>
      </c>
      <c r="C706" s="825" t="s">
        <v>601</v>
      </c>
      <c r="D706" s="839" t="s">
        <v>602</v>
      </c>
      <c r="E706" s="825" t="s">
        <v>3852</v>
      </c>
      <c r="F706" s="839" t="s">
        <v>3853</v>
      </c>
      <c r="G706" s="825" t="s">
        <v>4036</v>
      </c>
      <c r="H706" s="825" t="s">
        <v>4037</v>
      </c>
      <c r="I706" s="831">
        <v>1.3799999952316284</v>
      </c>
      <c r="J706" s="831">
        <v>2400</v>
      </c>
      <c r="K706" s="832">
        <v>3312</v>
      </c>
    </row>
    <row r="707" spans="1:11" ht="14.45" customHeight="1" x14ac:dyDescent="0.2">
      <c r="A707" s="821" t="s">
        <v>575</v>
      </c>
      <c r="B707" s="822" t="s">
        <v>576</v>
      </c>
      <c r="C707" s="825" t="s">
        <v>601</v>
      </c>
      <c r="D707" s="839" t="s">
        <v>602</v>
      </c>
      <c r="E707" s="825" t="s">
        <v>3852</v>
      </c>
      <c r="F707" s="839" t="s">
        <v>3853</v>
      </c>
      <c r="G707" s="825" t="s">
        <v>4040</v>
      </c>
      <c r="H707" s="825" t="s">
        <v>4041</v>
      </c>
      <c r="I707" s="831">
        <v>0.85600001811981197</v>
      </c>
      <c r="J707" s="831">
        <v>500</v>
      </c>
      <c r="K707" s="832">
        <v>428</v>
      </c>
    </row>
    <row r="708" spans="1:11" ht="14.45" customHeight="1" x14ac:dyDescent="0.2">
      <c r="A708" s="821" t="s">
        <v>575</v>
      </c>
      <c r="B708" s="822" t="s">
        <v>576</v>
      </c>
      <c r="C708" s="825" t="s">
        <v>601</v>
      </c>
      <c r="D708" s="839" t="s">
        <v>602</v>
      </c>
      <c r="E708" s="825" t="s">
        <v>3852</v>
      </c>
      <c r="F708" s="839" t="s">
        <v>3853</v>
      </c>
      <c r="G708" s="825" t="s">
        <v>3856</v>
      </c>
      <c r="H708" s="825" t="s">
        <v>3857</v>
      </c>
      <c r="I708" s="831">
        <v>1.5157142707279749</v>
      </c>
      <c r="J708" s="831">
        <v>550</v>
      </c>
      <c r="K708" s="832">
        <v>834.5</v>
      </c>
    </row>
    <row r="709" spans="1:11" ht="14.45" customHeight="1" x14ac:dyDescent="0.2">
      <c r="A709" s="821" t="s">
        <v>575</v>
      </c>
      <c r="B709" s="822" t="s">
        <v>576</v>
      </c>
      <c r="C709" s="825" t="s">
        <v>601</v>
      </c>
      <c r="D709" s="839" t="s">
        <v>602</v>
      </c>
      <c r="E709" s="825" t="s">
        <v>3852</v>
      </c>
      <c r="F709" s="839" t="s">
        <v>3853</v>
      </c>
      <c r="G709" s="825" t="s">
        <v>4652</v>
      </c>
      <c r="H709" s="825" t="s">
        <v>4653</v>
      </c>
      <c r="I709" s="831">
        <v>24.840000152587891</v>
      </c>
      <c r="J709" s="831">
        <v>24</v>
      </c>
      <c r="K709" s="832">
        <v>596.15997314453125</v>
      </c>
    </row>
    <row r="710" spans="1:11" ht="14.45" customHeight="1" x14ac:dyDescent="0.2">
      <c r="A710" s="821" t="s">
        <v>575</v>
      </c>
      <c r="B710" s="822" t="s">
        <v>576</v>
      </c>
      <c r="C710" s="825" t="s">
        <v>601</v>
      </c>
      <c r="D710" s="839" t="s">
        <v>602</v>
      </c>
      <c r="E710" s="825" t="s">
        <v>3852</v>
      </c>
      <c r="F710" s="839" t="s">
        <v>3853</v>
      </c>
      <c r="G710" s="825" t="s">
        <v>4654</v>
      </c>
      <c r="H710" s="825" t="s">
        <v>4655</v>
      </c>
      <c r="I710" s="831">
        <v>7.1800000667572021</v>
      </c>
      <c r="J710" s="831">
        <v>50</v>
      </c>
      <c r="K710" s="832">
        <v>362.22000026702881</v>
      </c>
    </row>
    <row r="711" spans="1:11" ht="14.45" customHeight="1" x14ac:dyDescent="0.2">
      <c r="A711" s="821" t="s">
        <v>575</v>
      </c>
      <c r="B711" s="822" t="s">
        <v>576</v>
      </c>
      <c r="C711" s="825" t="s">
        <v>601</v>
      </c>
      <c r="D711" s="839" t="s">
        <v>602</v>
      </c>
      <c r="E711" s="825" t="s">
        <v>3852</v>
      </c>
      <c r="F711" s="839" t="s">
        <v>3853</v>
      </c>
      <c r="G711" s="825" t="s">
        <v>4048</v>
      </c>
      <c r="H711" s="825" t="s">
        <v>4049</v>
      </c>
      <c r="I711" s="831">
        <v>13.433333237965902</v>
      </c>
      <c r="J711" s="831">
        <v>60</v>
      </c>
      <c r="K711" s="832">
        <v>806</v>
      </c>
    </row>
    <row r="712" spans="1:11" ht="14.45" customHeight="1" x14ac:dyDescent="0.2">
      <c r="A712" s="821" t="s">
        <v>575</v>
      </c>
      <c r="B712" s="822" t="s">
        <v>576</v>
      </c>
      <c r="C712" s="825" t="s">
        <v>601</v>
      </c>
      <c r="D712" s="839" t="s">
        <v>602</v>
      </c>
      <c r="E712" s="825" t="s">
        <v>3852</v>
      </c>
      <c r="F712" s="839" t="s">
        <v>3853</v>
      </c>
      <c r="G712" s="825" t="s">
        <v>4506</v>
      </c>
      <c r="H712" s="825" t="s">
        <v>4507</v>
      </c>
      <c r="I712" s="831">
        <v>26.168888939751518</v>
      </c>
      <c r="J712" s="831">
        <v>19</v>
      </c>
      <c r="K712" s="832">
        <v>497.19000625610352</v>
      </c>
    </row>
    <row r="713" spans="1:11" ht="14.45" customHeight="1" x14ac:dyDescent="0.2">
      <c r="A713" s="821" t="s">
        <v>575</v>
      </c>
      <c r="B713" s="822" t="s">
        <v>576</v>
      </c>
      <c r="C713" s="825" t="s">
        <v>601</v>
      </c>
      <c r="D713" s="839" t="s">
        <v>602</v>
      </c>
      <c r="E713" s="825" t="s">
        <v>3852</v>
      </c>
      <c r="F713" s="839" t="s">
        <v>3853</v>
      </c>
      <c r="G713" s="825" t="s">
        <v>4508</v>
      </c>
      <c r="H713" s="825" t="s">
        <v>4509</v>
      </c>
      <c r="I713" s="831">
        <v>15.025000095367432</v>
      </c>
      <c r="J713" s="831">
        <v>72</v>
      </c>
      <c r="K713" s="832">
        <v>1081.8600158691406</v>
      </c>
    </row>
    <row r="714" spans="1:11" ht="14.45" customHeight="1" x14ac:dyDescent="0.2">
      <c r="A714" s="821" t="s">
        <v>575</v>
      </c>
      <c r="B714" s="822" t="s">
        <v>576</v>
      </c>
      <c r="C714" s="825" t="s">
        <v>601</v>
      </c>
      <c r="D714" s="839" t="s">
        <v>602</v>
      </c>
      <c r="E714" s="825" t="s">
        <v>3852</v>
      </c>
      <c r="F714" s="839" t="s">
        <v>3853</v>
      </c>
      <c r="G714" s="825" t="s">
        <v>4656</v>
      </c>
      <c r="H714" s="825" t="s">
        <v>4657</v>
      </c>
      <c r="I714" s="831">
        <v>23.920000076293945</v>
      </c>
      <c r="J714" s="831">
        <v>60</v>
      </c>
      <c r="K714" s="832">
        <v>1435.1999816894531</v>
      </c>
    </row>
    <row r="715" spans="1:11" ht="14.45" customHeight="1" x14ac:dyDescent="0.2">
      <c r="A715" s="821" t="s">
        <v>575</v>
      </c>
      <c r="B715" s="822" t="s">
        <v>576</v>
      </c>
      <c r="C715" s="825" t="s">
        <v>601</v>
      </c>
      <c r="D715" s="839" t="s">
        <v>602</v>
      </c>
      <c r="E715" s="825" t="s">
        <v>3852</v>
      </c>
      <c r="F715" s="839" t="s">
        <v>3853</v>
      </c>
      <c r="G715" s="825" t="s">
        <v>4880</v>
      </c>
      <c r="H715" s="825" t="s">
        <v>4881</v>
      </c>
      <c r="I715" s="831">
        <v>11.609999656677246</v>
      </c>
      <c r="J715" s="831">
        <v>48</v>
      </c>
      <c r="K715" s="832">
        <v>557.37002563476563</v>
      </c>
    </row>
    <row r="716" spans="1:11" ht="14.45" customHeight="1" x14ac:dyDescent="0.2">
      <c r="A716" s="821" t="s">
        <v>575</v>
      </c>
      <c r="B716" s="822" t="s">
        <v>576</v>
      </c>
      <c r="C716" s="825" t="s">
        <v>601</v>
      </c>
      <c r="D716" s="839" t="s">
        <v>602</v>
      </c>
      <c r="E716" s="825" t="s">
        <v>3852</v>
      </c>
      <c r="F716" s="839" t="s">
        <v>3853</v>
      </c>
      <c r="G716" s="825" t="s">
        <v>4658</v>
      </c>
      <c r="H716" s="825" t="s">
        <v>4659</v>
      </c>
      <c r="I716" s="831">
        <v>19.319999694824219</v>
      </c>
      <c r="J716" s="831">
        <v>24</v>
      </c>
      <c r="K716" s="832">
        <v>463.67999267578125</v>
      </c>
    </row>
    <row r="717" spans="1:11" ht="14.45" customHeight="1" x14ac:dyDescent="0.2">
      <c r="A717" s="821" t="s">
        <v>575</v>
      </c>
      <c r="B717" s="822" t="s">
        <v>576</v>
      </c>
      <c r="C717" s="825" t="s">
        <v>601</v>
      </c>
      <c r="D717" s="839" t="s">
        <v>602</v>
      </c>
      <c r="E717" s="825" t="s">
        <v>3852</v>
      </c>
      <c r="F717" s="839" t="s">
        <v>3853</v>
      </c>
      <c r="G717" s="825" t="s">
        <v>4062</v>
      </c>
      <c r="H717" s="825" t="s">
        <v>4063</v>
      </c>
      <c r="I717" s="831">
        <v>25.549999618530272</v>
      </c>
      <c r="J717" s="831">
        <v>120</v>
      </c>
      <c r="K717" s="832">
        <v>3065.780029296875</v>
      </c>
    </row>
    <row r="718" spans="1:11" ht="14.45" customHeight="1" x14ac:dyDescent="0.2">
      <c r="A718" s="821" t="s">
        <v>575</v>
      </c>
      <c r="B718" s="822" t="s">
        <v>576</v>
      </c>
      <c r="C718" s="825" t="s">
        <v>601</v>
      </c>
      <c r="D718" s="839" t="s">
        <v>602</v>
      </c>
      <c r="E718" s="825" t="s">
        <v>3852</v>
      </c>
      <c r="F718" s="839" t="s">
        <v>3853</v>
      </c>
      <c r="G718" s="825" t="s">
        <v>3858</v>
      </c>
      <c r="H718" s="825" t="s">
        <v>3859</v>
      </c>
      <c r="I718" s="831">
        <v>79.860000610351563</v>
      </c>
      <c r="J718" s="831">
        <v>225</v>
      </c>
      <c r="K718" s="832">
        <v>17968.500122070313</v>
      </c>
    </row>
    <row r="719" spans="1:11" ht="14.45" customHeight="1" x14ac:dyDescent="0.2">
      <c r="A719" s="821" t="s">
        <v>575</v>
      </c>
      <c r="B719" s="822" t="s">
        <v>576</v>
      </c>
      <c r="C719" s="825" t="s">
        <v>601</v>
      </c>
      <c r="D719" s="839" t="s">
        <v>602</v>
      </c>
      <c r="E719" s="825" t="s">
        <v>3852</v>
      </c>
      <c r="F719" s="839" t="s">
        <v>3853</v>
      </c>
      <c r="G719" s="825" t="s">
        <v>4094</v>
      </c>
      <c r="H719" s="825" t="s">
        <v>4095</v>
      </c>
      <c r="I719" s="831">
        <v>12.020000457763672</v>
      </c>
      <c r="J719" s="831">
        <v>75</v>
      </c>
      <c r="K719" s="832">
        <v>901.780029296875</v>
      </c>
    </row>
    <row r="720" spans="1:11" ht="14.45" customHeight="1" x14ac:dyDescent="0.2">
      <c r="A720" s="821" t="s">
        <v>575</v>
      </c>
      <c r="B720" s="822" t="s">
        <v>576</v>
      </c>
      <c r="C720" s="825" t="s">
        <v>601</v>
      </c>
      <c r="D720" s="839" t="s">
        <v>602</v>
      </c>
      <c r="E720" s="825" t="s">
        <v>3852</v>
      </c>
      <c r="F720" s="839" t="s">
        <v>3853</v>
      </c>
      <c r="G720" s="825" t="s">
        <v>3860</v>
      </c>
      <c r="H720" s="825" t="s">
        <v>3861</v>
      </c>
      <c r="I720" s="831">
        <v>41.536666870117188</v>
      </c>
      <c r="J720" s="831">
        <v>392</v>
      </c>
      <c r="K720" s="832">
        <v>16282.2802734375</v>
      </c>
    </row>
    <row r="721" spans="1:11" ht="14.45" customHeight="1" x14ac:dyDescent="0.2">
      <c r="A721" s="821" t="s">
        <v>575</v>
      </c>
      <c r="B721" s="822" t="s">
        <v>576</v>
      </c>
      <c r="C721" s="825" t="s">
        <v>601</v>
      </c>
      <c r="D721" s="839" t="s">
        <v>602</v>
      </c>
      <c r="E721" s="825" t="s">
        <v>3852</v>
      </c>
      <c r="F721" s="839" t="s">
        <v>3853</v>
      </c>
      <c r="G721" s="825" t="s">
        <v>4096</v>
      </c>
      <c r="H721" s="825" t="s">
        <v>4097</v>
      </c>
      <c r="I721" s="831">
        <v>72.203999328613278</v>
      </c>
      <c r="J721" s="831">
        <v>345</v>
      </c>
      <c r="K721" s="832">
        <v>24939.359985351563</v>
      </c>
    </row>
    <row r="722" spans="1:11" ht="14.45" customHeight="1" x14ac:dyDescent="0.2">
      <c r="A722" s="821" t="s">
        <v>575</v>
      </c>
      <c r="B722" s="822" t="s">
        <v>576</v>
      </c>
      <c r="C722" s="825" t="s">
        <v>601</v>
      </c>
      <c r="D722" s="839" t="s">
        <v>602</v>
      </c>
      <c r="E722" s="825" t="s">
        <v>3852</v>
      </c>
      <c r="F722" s="839" t="s">
        <v>3853</v>
      </c>
      <c r="G722" s="825" t="s">
        <v>4100</v>
      </c>
      <c r="H722" s="825" t="s">
        <v>4101</v>
      </c>
      <c r="I722" s="831">
        <v>0.68545456907965918</v>
      </c>
      <c r="J722" s="831">
        <v>4750</v>
      </c>
      <c r="K722" s="832">
        <v>3240</v>
      </c>
    </row>
    <row r="723" spans="1:11" ht="14.45" customHeight="1" x14ac:dyDescent="0.2">
      <c r="A723" s="821" t="s">
        <v>575</v>
      </c>
      <c r="B723" s="822" t="s">
        <v>576</v>
      </c>
      <c r="C723" s="825" t="s">
        <v>601</v>
      </c>
      <c r="D723" s="839" t="s">
        <v>602</v>
      </c>
      <c r="E723" s="825" t="s">
        <v>3862</v>
      </c>
      <c r="F723" s="839" t="s">
        <v>3863</v>
      </c>
      <c r="G723" s="825" t="s">
        <v>4660</v>
      </c>
      <c r="H723" s="825" t="s">
        <v>4661</v>
      </c>
      <c r="I723" s="831">
        <v>650.33001708984375</v>
      </c>
      <c r="J723" s="831">
        <v>1</v>
      </c>
      <c r="K723" s="832">
        <v>650.33001708984375</v>
      </c>
    </row>
    <row r="724" spans="1:11" ht="14.45" customHeight="1" x14ac:dyDescent="0.2">
      <c r="A724" s="821" t="s">
        <v>575</v>
      </c>
      <c r="B724" s="822" t="s">
        <v>576</v>
      </c>
      <c r="C724" s="825" t="s">
        <v>601</v>
      </c>
      <c r="D724" s="839" t="s">
        <v>602</v>
      </c>
      <c r="E724" s="825" t="s">
        <v>3862</v>
      </c>
      <c r="F724" s="839" t="s">
        <v>3863</v>
      </c>
      <c r="G724" s="825" t="s">
        <v>4526</v>
      </c>
      <c r="H724" s="825" t="s">
        <v>4527</v>
      </c>
      <c r="I724" s="831">
        <v>2.3599998950958252</v>
      </c>
      <c r="J724" s="831">
        <v>150</v>
      </c>
      <c r="K724" s="832">
        <v>354</v>
      </c>
    </row>
    <row r="725" spans="1:11" ht="14.45" customHeight="1" x14ac:dyDescent="0.2">
      <c r="A725" s="821" t="s">
        <v>575</v>
      </c>
      <c r="B725" s="822" t="s">
        <v>576</v>
      </c>
      <c r="C725" s="825" t="s">
        <v>601</v>
      </c>
      <c r="D725" s="839" t="s">
        <v>602</v>
      </c>
      <c r="E725" s="825" t="s">
        <v>3862</v>
      </c>
      <c r="F725" s="839" t="s">
        <v>3863</v>
      </c>
      <c r="G725" s="825" t="s">
        <v>4120</v>
      </c>
      <c r="H725" s="825" t="s">
        <v>4121</v>
      </c>
      <c r="I725" s="831">
        <v>2.3599998950958252</v>
      </c>
      <c r="J725" s="831">
        <v>250</v>
      </c>
      <c r="K725" s="832">
        <v>590</v>
      </c>
    </row>
    <row r="726" spans="1:11" ht="14.45" customHeight="1" x14ac:dyDescent="0.2">
      <c r="A726" s="821" t="s">
        <v>575</v>
      </c>
      <c r="B726" s="822" t="s">
        <v>576</v>
      </c>
      <c r="C726" s="825" t="s">
        <v>601</v>
      </c>
      <c r="D726" s="839" t="s">
        <v>602</v>
      </c>
      <c r="E726" s="825" t="s">
        <v>3862</v>
      </c>
      <c r="F726" s="839" t="s">
        <v>3863</v>
      </c>
      <c r="G726" s="825" t="s">
        <v>4122</v>
      </c>
      <c r="H726" s="825" t="s">
        <v>4123</v>
      </c>
      <c r="I726" s="831">
        <v>2.3599998950958252</v>
      </c>
      <c r="J726" s="831">
        <v>400</v>
      </c>
      <c r="K726" s="832">
        <v>944</v>
      </c>
    </row>
    <row r="727" spans="1:11" ht="14.45" customHeight="1" x14ac:dyDescent="0.2">
      <c r="A727" s="821" t="s">
        <v>575</v>
      </c>
      <c r="B727" s="822" t="s">
        <v>576</v>
      </c>
      <c r="C727" s="825" t="s">
        <v>601</v>
      </c>
      <c r="D727" s="839" t="s">
        <v>602</v>
      </c>
      <c r="E727" s="825" t="s">
        <v>3862</v>
      </c>
      <c r="F727" s="839" t="s">
        <v>3863</v>
      </c>
      <c r="G727" s="825" t="s">
        <v>4664</v>
      </c>
      <c r="H727" s="825" t="s">
        <v>4665</v>
      </c>
      <c r="I727" s="831">
        <v>2.3599998950958252</v>
      </c>
      <c r="J727" s="831">
        <v>400</v>
      </c>
      <c r="K727" s="832">
        <v>944</v>
      </c>
    </row>
    <row r="728" spans="1:11" ht="14.45" customHeight="1" x14ac:dyDescent="0.2">
      <c r="A728" s="821" t="s">
        <v>575</v>
      </c>
      <c r="B728" s="822" t="s">
        <v>576</v>
      </c>
      <c r="C728" s="825" t="s">
        <v>601</v>
      </c>
      <c r="D728" s="839" t="s">
        <v>602</v>
      </c>
      <c r="E728" s="825" t="s">
        <v>3862</v>
      </c>
      <c r="F728" s="839" t="s">
        <v>3863</v>
      </c>
      <c r="G728" s="825" t="s">
        <v>4126</v>
      </c>
      <c r="H728" s="825" t="s">
        <v>4127</v>
      </c>
      <c r="I728" s="831">
        <v>1.7054545879364014</v>
      </c>
      <c r="J728" s="831">
        <v>11550</v>
      </c>
      <c r="K728" s="832">
        <v>19706.5</v>
      </c>
    </row>
    <row r="729" spans="1:11" ht="14.45" customHeight="1" x14ac:dyDescent="0.2">
      <c r="A729" s="821" t="s">
        <v>575</v>
      </c>
      <c r="B729" s="822" t="s">
        <v>576</v>
      </c>
      <c r="C729" s="825" t="s">
        <v>601</v>
      </c>
      <c r="D729" s="839" t="s">
        <v>602</v>
      </c>
      <c r="E729" s="825" t="s">
        <v>3862</v>
      </c>
      <c r="F729" s="839" t="s">
        <v>3863</v>
      </c>
      <c r="G729" s="825" t="s">
        <v>4128</v>
      </c>
      <c r="H729" s="825" t="s">
        <v>4129</v>
      </c>
      <c r="I729" s="831">
        <v>11.494545329700816</v>
      </c>
      <c r="J729" s="831">
        <v>3250</v>
      </c>
      <c r="K729" s="832">
        <v>37358.5</v>
      </c>
    </row>
    <row r="730" spans="1:11" ht="14.45" customHeight="1" x14ac:dyDescent="0.2">
      <c r="A730" s="821" t="s">
        <v>575</v>
      </c>
      <c r="B730" s="822" t="s">
        <v>576</v>
      </c>
      <c r="C730" s="825" t="s">
        <v>601</v>
      </c>
      <c r="D730" s="839" t="s">
        <v>602</v>
      </c>
      <c r="E730" s="825" t="s">
        <v>3862</v>
      </c>
      <c r="F730" s="839" t="s">
        <v>3863</v>
      </c>
      <c r="G730" s="825" t="s">
        <v>4672</v>
      </c>
      <c r="H730" s="825" t="s">
        <v>4673</v>
      </c>
      <c r="I730" s="831">
        <v>38.5</v>
      </c>
      <c r="J730" s="831">
        <v>100</v>
      </c>
      <c r="K730" s="832">
        <v>3850</v>
      </c>
    </row>
    <row r="731" spans="1:11" ht="14.45" customHeight="1" x14ac:dyDescent="0.2">
      <c r="A731" s="821" t="s">
        <v>575</v>
      </c>
      <c r="B731" s="822" t="s">
        <v>576</v>
      </c>
      <c r="C731" s="825" t="s">
        <v>601</v>
      </c>
      <c r="D731" s="839" t="s">
        <v>602</v>
      </c>
      <c r="E731" s="825" t="s">
        <v>3862</v>
      </c>
      <c r="F731" s="839" t="s">
        <v>3863</v>
      </c>
      <c r="G731" s="825" t="s">
        <v>4674</v>
      </c>
      <c r="H731" s="825" t="s">
        <v>4675</v>
      </c>
      <c r="I731" s="831">
        <v>40.990001678466797</v>
      </c>
      <c r="J731" s="831">
        <v>20</v>
      </c>
      <c r="K731" s="832">
        <v>819.79998779296875</v>
      </c>
    </row>
    <row r="732" spans="1:11" ht="14.45" customHeight="1" x14ac:dyDescent="0.2">
      <c r="A732" s="821" t="s">
        <v>575</v>
      </c>
      <c r="B732" s="822" t="s">
        <v>576</v>
      </c>
      <c r="C732" s="825" t="s">
        <v>601</v>
      </c>
      <c r="D732" s="839" t="s">
        <v>602</v>
      </c>
      <c r="E732" s="825" t="s">
        <v>3862</v>
      </c>
      <c r="F732" s="839" t="s">
        <v>3863</v>
      </c>
      <c r="G732" s="825" t="s">
        <v>4676</v>
      </c>
      <c r="H732" s="825" t="s">
        <v>4677</v>
      </c>
      <c r="I732" s="831">
        <v>85.379997253417969</v>
      </c>
      <c r="J732" s="831">
        <v>75</v>
      </c>
      <c r="K732" s="832">
        <v>6403.31982421875</v>
      </c>
    </row>
    <row r="733" spans="1:11" ht="14.45" customHeight="1" x14ac:dyDescent="0.2">
      <c r="A733" s="821" t="s">
        <v>575</v>
      </c>
      <c r="B733" s="822" t="s">
        <v>576</v>
      </c>
      <c r="C733" s="825" t="s">
        <v>601</v>
      </c>
      <c r="D733" s="839" t="s">
        <v>602</v>
      </c>
      <c r="E733" s="825" t="s">
        <v>3862</v>
      </c>
      <c r="F733" s="839" t="s">
        <v>3863</v>
      </c>
      <c r="G733" s="825" t="s">
        <v>4140</v>
      </c>
      <c r="H733" s="825" t="s">
        <v>4141</v>
      </c>
      <c r="I733" s="831">
        <v>54.450000762939453</v>
      </c>
      <c r="J733" s="831">
        <v>3</v>
      </c>
      <c r="K733" s="832">
        <v>163.35000610351563</v>
      </c>
    </row>
    <row r="734" spans="1:11" ht="14.45" customHeight="1" x14ac:dyDescent="0.2">
      <c r="A734" s="821" t="s">
        <v>575</v>
      </c>
      <c r="B734" s="822" t="s">
        <v>576</v>
      </c>
      <c r="C734" s="825" t="s">
        <v>601</v>
      </c>
      <c r="D734" s="839" t="s">
        <v>602</v>
      </c>
      <c r="E734" s="825" t="s">
        <v>3862</v>
      </c>
      <c r="F734" s="839" t="s">
        <v>3863</v>
      </c>
      <c r="G734" s="825" t="s">
        <v>4146</v>
      </c>
      <c r="H734" s="825" t="s">
        <v>4147</v>
      </c>
      <c r="I734" s="831">
        <v>5.2622223960028753</v>
      </c>
      <c r="J734" s="831">
        <v>2300</v>
      </c>
      <c r="K734" s="832">
        <v>12103</v>
      </c>
    </row>
    <row r="735" spans="1:11" ht="14.45" customHeight="1" x14ac:dyDescent="0.2">
      <c r="A735" s="821" t="s">
        <v>575</v>
      </c>
      <c r="B735" s="822" t="s">
        <v>576</v>
      </c>
      <c r="C735" s="825" t="s">
        <v>601</v>
      </c>
      <c r="D735" s="839" t="s">
        <v>602</v>
      </c>
      <c r="E735" s="825" t="s">
        <v>3862</v>
      </c>
      <c r="F735" s="839" t="s">
        <v>3863</v>
      </c>
      <c r="G735" s="825" t="s">
        <v>4148</v>
      </c>
      <c r="H735" s="825" t="s">
        <v>4149</v>
      </c>
      <c r="I735" s="831">
        <v>3.48416668176651</v>
      </c>
      <c r="J735" s="831">
        <v>7900</v>
      </c>
      <c r="K735" s="832">
        <v>27529</v>
      </c>
    </row>
    <row r="736" spans="1:11" ht="14.45" customHeight="1" x14ac:dyDescent="0.2">
      <c r="A736" s="821" t="s">
        <v>575</v>
      </c>
      <c r="B736" s="822" t="s">
        <v>576</v>
      </c>
      <c r="C736" s="825" t="s">
        <v>601</v>
      </c>
      <c r="D736" s="839" t="s">
        <v>602</v>
      </c>
      <c r="E736" s="825" t="s">
        <v>3862</v>
      </c>
      <c r="F736" s="839" t="s">
        <v>3863</v>
      </c>
      <c r="G736" s="825" t="s">
        <v>4882</v>
      </c>
      <c r="H736" s="825" t="s">
        <v>4883</v>
      </c>
      <c r="I736" s="831">
        <v>26.663333892822266</v>
      </c>
      <c r="J736" s="831">
        <v>75</v>
      </c>
      <c r="K736" s="832">
        <v>1999.6600341796875</v>
      </c>
    </row>
    <row r="737" spans="1:11" ht="14.45" customHeight="1" x14ac:dyDescent="0.2">
      <c r="A737" s="821" t="s">
        <v>575</v>
      </c>
      <c r="B737" s="822" t="s">
        <v>576</v>
      </c>
      <c r="C737" s="825" t="s">
        <v>601</v>
      </c>
      <c r="D737" s="839" t="s">
        <v>602</v>
      </c>
      <c r="E737" s="825" t="s">
        <v>3862</v>
      </c>
      <c r="F737" s="839" t="s">
        <v>3863</v>
      </c>
      <c r="G737" s="825" t="s">
        <v>4884</v>
      </c>
      <c r="H737" s="825" t="s">
        <v>4885</v>
      </c>
      <c r="I737" s="831">
        <v>701.79998779296875</v>
      </c>
      <c r="J737" s="831">
        <v>1</v>
      </c>
      <c r="K737" s="832">
        <v>701.79998779296875</v>
      </c>
    </row>
    <row r="738" spans="1:11" ht="14.45" customHeight="1" x14ac:dyDescent="0.2">
      <c r="A738" s="821" t="s">
        <v>575</v>
      </c>
      <c r="B738" s="822" t="s">
        <v>576</v>
      </c>
      <c r="C738" s="825" t="s">
        <v>601</v>
      </c>
      <c r="D738" s="839" t="s">
        <v>602</v>
      </c>
      <c r="E738" s="825" t="s">
        <v>3862</v>
      </c>
      <c r="F738" s="839" t="s">
        <v>3863</v>
      </c>
      <c r="G738" s="825" t="s">
        <v>4886</v>
      </c>
      <c r="H738" s="825" t="s">
        <v>4887</v>
      </c>
      <c r="I738" s="831">
        <v>1500.4000244140625</v>
      </c>
      <c r="J738" s="831">
        <v>4</v>
      </c>
      <c r="K738" s="832">
        <v>6001.60009765625</v>
      </c>
    </row>
    <row r="739" spans="1:11" ht="14.45" customHeight="1" x14ac:dyDescent="0.2">
      <c r="A739" s="821" t="s">
        <v>575</v>
      </c>
      <c r="B739" s="822" t="s">
        <v>576</v>
      </c>
      <c r="C739" s="825" t="s">
        <v>601</v>
      </c>
      <c r="D739" s="839" t="s">
        <v>602</v>
      </c>
      <c r="E739" s="825" t="s">
        <v>3862</v>
      </c>
      <c r="F739" s="839" t="s">
        <v>3863</v>
      </c>
      <c r="G739" s="825" t="s">
        <v>4888</v>
      </c>
      <c r="H739" s="825" t="s">
        <v>4889</v>
      </c>
      <c r="I739" s="831">
        <v>1500.4000244140625</v>
      </c>
      <c r="J739" s="831">
        <v>12</v>
      </c>
      <c r="K739" s="832">
        <v>18004.80029296875</v>
      </c>
    </row>
    <row r="740" spans="1:11" ht="14.45" customHeight="1" x14ac:dyDescent="0.2">
      <c r="A740" s="821" t="s">
        <v>575</v>
      </c>
      <c r="B740" s="822" t="s">
        <v>576</v>
      </c>
      <c r="C740" s="825" t="s">
        <v>601</v>
      </c>
      <c r="D740" s="839" t="s">
        <v>602</v>
      </c>
      <c r="E740" s="825" t="s">
        <v>3862</v>
      </c>
      <c r="F740" s="839" t="s">
        <v>3863</v>
      </c>
      <c r="G740" s="825" t="s">
        <v>4890</v>
      </c>
      <c r="H740" s="825" t="s">
        <v>4891</v>
      </c>
      <c r="I740" s="831">
        <v>1500.4000244140625</v>
      </c>
      <c r="J740" s="831">
        <v>5</v>
      </c>
      <c r="K740" s="832">
        <v>7502.000244140625</v>
      </c>
    </row>
    <row r="741" spans="1:11" ht="14.45" customHeight="1" x14ac:dyDescent="0.2">
      <c r="A741" s="821" t="s">
        <v>575</v>
      </c>
      <c r="B741" s="822" t="s">
        <v>576</v>
      </c>
      <c r="C741" s="825" t="s">
        <v>601</v>
      </c>
      <c r="D741" s="839" t="s">
        <v>602</v>
      </c>
      <c r="E741" s="825" t="s">
        <v>3862</v>
      </c>
      <c r="F741" s="839" t="s">
        <v>3863</v>
      </c>
      <c r="G741" s="825" t="s">
        <v>4892</v>
      </c>
      <c r="H741" s="825" t="s">
        <v>4893</v>
      </c>
      <c r="I741" s="831">
        <v>1500.4000244140625</v>
      </c>
      <c r="J741" s="831">
        <v>32</v>
      </c>
      <c r="K741" s="832">
        <v>48012.80029296875</v>
      </c>
    </row>
    <row r="742" spans="1:11" ht="14.45" customHeight="1" x14ac:dyDescent="0.2">
      <c r="A742" s="821" t="s">
        <v>575</v>
      </c>
      <c r="B742" s="822" t="s">
        <v>576</v>
      </c>
      <c r="C742" s="825" t="s">
        <v>601</v>
      </c>
      <c r="D742" s="839" t="s">
        <v>602</v>
      </c>
      <c r="E742" s="825" t="s">
        <v>3862</v>
      </c>
      <c r="F742" s="839" t="s">
        <v>3863</v>
      </c>
      <c r="G742" s="825" t="s">
        <v>4894</v>
      </c>
      <c r="H742" s="825" t="s">
        <v>4895</v>
      </c>
      <c r="I742" s="831">
        <v>1500.4000244140625</v>
      </c>
      <c r="J742" s="831">
        <v>12</v>
      </c>
      <c r="K742" s="832">
        <v>18004.800537109375</v>
      </c>
    </row>
    <row r="743" spans="1:11" ht="14.45" customHeight="1" x14ac:dyDescent="0.2">
      <c r="A743" s="821" t="s">
        <v>575</v>
      </c>
      <c r="B743" s="822" t="s">
        <v>576</v>
      </c>
      <c r="C743" s="825" t="s">
        <v>601</v>
      </c>
      <c r="D743" s="839" t="s">
        <v>602</v>
      </c>
      <c r="E743" s="825" t="s">
        <v>3862</v>
      </c>
      <c r="F743" s="839" t="s">
        <v>3863</v>
      </c>
      <c r="G743" s="825" t="s">
        <v>4896</v>
      </c>
      <c r="H743" s="825" t="s">
        <v>4897</v>
      </c>
      <c r="I743" s="831">
        <v>1500.4000244140625</v>
      </c>
      <c r="J743" s="831">
        <v>50</v>
      </c>
      <c r="K743" s="832">
        <v>75019.999633789063</v>
      </c>
    </row>
    <row r="744" spans="1:11" ht="14.45" customHeight="1" x14ac:dyDescent="0.2">
      <c r="A744" s="821" t="s">
        <v>575</v>
      </c>
      <c r="B744" s="822" t="s">
        <v>576</v>
      </c>
      <c r="C744" s="825" t="s">
        <v>601</v>
      </c>
      <c r="D744" s="839" t="s">
        <v>602</v>
      </c>
      <c r="E744" s="825" t="s">
        <v>3862</v>
      </c>
      <c r="F744" s="839" t="s">
        <v>3863</v>
      </c>
      <c r="G744" s="825" t="s">
        <v>4898</v>
      </c>
      <c r="H744" s="825" t="s">
        <v>4899</v>
      </c>
      <c r="I744" s="831">
        <v>701.79998779296875</v>
      </c>
      <c r="J744" s="831">
        <v>1</v>
      </c>
      <c r="K744" s="832">
        <v>701.79998779296875</v>
      </c>
    </row>
    <row r="745" spans="1:11" ht="14.45" customHeight="1" x14ac:dyDescent="0.2">
      <c r="A745" s="821" t="s">
        <v>575</v>
      </c>
      <c r="B745" s="822" t="s">
        <v>576</v>
      </c>
      <c r="C745" s="825" t="s">
        <v>601</v>
      </c>
      <c r="D745" s="839" t="s">
        <v>602</v>
      </c>
      <c r="E745" s="825" t="s">
        <v>3862</v>
      </c>
      <c r="F745" s="839" t="s">
        <v>3863</v>
      </c>
      <c r="G745" s="825" t="s">
        <v>4900</v>
      </c>
      <c r="H745" s="825" t="s">
        <v>4901</v>
      </c>
      <c r="I745" s="831">
        <v>847</v>
      </c>
      <c r="J745" s="831">
        <v>5</v>
      </c>
      <c r="K745" s="832">
        <v>4235</v>
      </c>
    </row>
    <row r="746" spans="1:11" ht="14.45" customHeight="1" x14ac:dyDescent="0.2">
      <c r="A746" s="821" t="s">
        <v>575</v>
      </c>
      <c r="B746" s="822" t="s">
        <v>576</v>
      </c>
      <c r="C746" s="825" t="s">
        <v>601</v>
      </c>
      <c r="D746" s="839" t="s">
        <v>602</v>
      </c>
      <c r="E746" s="825" t="s">
        <v>3862</v>
      </c>
      <c r="F746" s="839" t="s">
        <v>3863</v>
      </c>
      <c r="G746" s="825" t="s">
        <v>4686</v>
      </c>
      <c r="H746" s="825" t="s">
        <v>4687</v>
      </c>
      <c r="I746" s="831">
        <v>2568.590087890625</v>
      </c>
      <c r="J746" s="831">
        <v>1</v>
      </c>
      <c r="K746" s="832">
        <v>2568.590087890625</v>
      </c>
    </row>
    <row r="747" spans="1:11" ht="14.45" customHeight="1" x14ac:dyDescent="0.2">
      <c r="A747" s="821" t="s">
        <v>575</v>
      </c>
      <c r="B747" s="822" t="s">
        <v>576</v>
      </c>
      <c r="C747" s="825" t="s">
        <v>601</v>
      </c>
      <c r="D747" s="839" t="s">
        <v>602</v>
      </c>
      <c r="E747" s="825" t="s">
        <v>3862</v>
      </c>
      <c r="F747" s="839" t="s">
        <v>3863</v>
      </c>
      <c r="G747" s="825" t="s">
        <v>4902</v>
      </c>
      <c r="H747" s="825" t="s">
        <v>4903</v>
      </c>
      <c r="I747" s="831">
        <v>3539.25</v>
      </c>
      <c r="J747" s="831">
        <v>1</v>
      </c>
      <c r="K747" s="832">
        <v>3539.25</v>
      </c>
    </row>
    <row r="748" spans="1:11" ht="14.45" customHeight="1" x14ac:dyDescent="0.2">
      <c r="A748" s="821" t="s">
        <v>575</v>
      </c>
      <c r="B748" s="822" t="s">
        <v>576</v>
      </c>
      <c r="C748" s="825" t="s">
        <v>601</v>
      </c>
      <c r="D748" s="839" t="s">
        <v>602</v>
      </c>
      <c r="E748" s="825" t="s">
        <v>3862</v>
      </c>
      <c r="F748" s="839" t="s">
        <v>3863</v>
      </c>
      <c r="G748" s="825" t="s">
        <v>4904</v>
      </c>
      <c r="H748" s="825" t="s">
        <v>4905</v>
      </c>
      <c r="I748" s="831">
        <v>3539.25</v>
      </c>
      <c r="J748" s="831">
        <v>2</v>
      </c>
      <c r="K748" s="832">
        <v>7078.5</v>
      </c>
    </row>
    <row r="749" spans="1:11" ht="14.45" customHeight="1" x14ac:dyDescent="0.2">
      <c r="A749" s="821" t="s">
        <v>575</v>
      </c>
      <c r="B749" s="822" t="s">
        <v>576</v>
      </c>
      <c r="C749" s="825" t="s">
        <v>601</v>
      </c>
      <c r="D749" s="839" t="s">
        <v>602</v>
      </c>
      <c r="E749" s="825" t="s">
        <v>3862</v>
      </c>
      <c r="F749" s="839" t="s">
        <v>3863</v>
      </c>
      <c r="G749" s="825" t="s">
        <v>4906</v>
      </c>
      <c r="H749" s="825" t="s">
        <v>4907</v>
      </c>
      <c r="I749" s="831">
        <v>3539.25</v>
      </c>
      <c r="J749" s="831">
        <v>3</v>
      </c>
      <c r="K749" s="832">
        <v>10617.75</v>
      </c>
    </row>
    <row r="750" spans="1:11" ht="14.45" customHeight="1" x14ac:dyDescent="0.2">
      <c r="A750" s="821" t="s">
        <v>575</v>
      </c>
      <c r="B750" s="822" t="s">
        <v>576</v>
      </c>
      <c r="C750" s="825" t="s">
        <v>601</v>
      </c>
      <c r="D750" s="839" t="s">
        <v>602</v>
      </c>
      <c r="E750" s="825" t="s">
        <v>3862</v>
      </c>
      <c r="F750" s="839" t="s">
        <v>3863</v>
      </c>
      <c r="G750" s="825" t="s">
        <v>4908</v>
      </c>
      <c r="H750" s="825" t="s">
        <v>4909</v>
      </c>
      <c r="I750" s="831">
        <v>77.44000244140625</v>
      </c>
      <c r="J750" s="831">
        <v>20</v>
      </c>
      <c r="K750" s="832">
        <v>1548.800048828125</v>
      </c>
    </row>
    <row r="751" spans="1:11" ht="14.45" customHeight="1" x14ac:dyDescent="0.2">
      <c r="A751" s="821" t="s">
        <v>575</v>
      </c>
      <c r="B751" s="822" t="s">
        <v>576</v>
      </c>
      <c r="C751" s="825" t="s">
        <v>601</v>
      </c>
      <c r="D751" s="839" t="s">
        <v>602</v>
      </c>
      <c r="E751" s="825" t="s">
        <v>3862</v>
      </c>
      <c r="F751" s="839" t="s">
        <v>3863</v>
      </c>
      <c r="G751" s="825" t="s">
        <v>4910</v>
      </c>
      <c r="H751" s="825" t="s">
        <v>4911</v>
      </c>
      <c r="I751" s="831">
        <v>53.290000915527344</v>
      </c>
      <c r="J751" s="831">
        <v>20</v>
      </c>
      <c r="K751" s="832">
        <v>1065.760009765625</v>
      </c>
    </row>
    <row r="752" spans="1:11" ht="14.45" customHeight="1" x14ac:dyDescent="0.2">
      <c r="A752" s="821" t="s">
        <v>575</v>
      </c>
      <c r="B752" s="822" t="s">
        <v>576</v>
      </c>
      <c r="C752" s="825" t="s">
        <v>601</v>
      </c>
      <c r="D752" s="839" t="s">
        <v>602</v>
      </c>
      <c r="E752" s="825" t="s">
        <v>3862</v>
      </c>
      <c r="F752" s="839" t="s">
        <v>3863</v>
      </c>
      <c r="G752" s="825" t="s">
        <v>4692</v>
      </c>
      <c r="H752" s="825" t="s">
        <v>4693</v>
      </c>
      <c r="I752" s="831">
        <v>17.909999847412109</v>
      </c>
      <c r="J752" s="831">
        <v>10</v>
      </c>
      <c r="K752" s="832">
        <v>179.10000610351563</v>
      </c>
    </row>
    <row r="753" spans="1:11" ht="14.45" customHeight="1" x14ac:dyDescent="0.2">
      <c r="A753" s="821" t="s">
        <v>575</v>
      </c>
      <c r="B753" s="822" t="s">
        <v>576</v>
      </c>
      <c r="C753" s="825" t="s">
        <v>601</v>
      </c>
      <c r="D753" s="839" t="s">
        <v>602</v>
      </c>
      <c r="E753" s="825" t="s">
        <v>3862</v>
      </c>
      <c r="F753" s="839" t="s">
        <v>3863</v>
      </c>
      <c r="G753" s="825" t="s">
        <v>4696</v>
      </c>
      <c r="H753" s="825" t="s">
        <v>4697</v>
      </c>
      <c r="I753" s="831">
        <v>17.907999801635743</v>
      </c>
      <c r="J753" s="831">
        <v>58</v>
      </c>
      <c r="K753" s="832">
        <v>1038.6800231933594</v>
      </c>
    </row>
    <row r="754" spans="1:11" ht="14.45" customHeight="1" x14ac:dyDescent="0.2">
      <c r="A754" s="821" t="s">
        <v>575</v>
      </c>
      <c r="B754" s="822" t="s">
        <v>576</v>
      </c>
      <c r="C754" s="825" t="s">
        <v>601</v>
      </c>
      <c r="D754" s="839" t="s">
        <v>602</v>
      </c>
      <c r="E754" s="825" t="s">
        <v>3862</v>
      </c>
      <c r="F754" s="839" t="s">
        <v>3863</v>
      </c>
      <c r="G754" s="825" t="s">
        <v>4698</v>
      </c>
      <c r="H754" s="825" t="s">
        <v>4699</v>
      </c>
      <c r="I754" s="831">
        <v>17.907142639160156</v>
      </c>
      <c r="J754" s="831">
        <v>115</v>
      </c>
      <c r="K754" s="832">
        <v>2059.3900146484375</v>
      </c>
    </row>
    <row r="755" spans="1:11" ht="14.45" customHeight="1" x14ac:dyDescent="0.2">
      <c r="A755" s="821" t="s">
        <v>575</v>
      </c>
      <c r="B755" s="822" t="s">
        <v>576</v>
      </c>
      <c r="C755" s="825" t="s">
        <v>601</v>
      </c>
      <c r="D755" s="839" t="s">
        <v>602</v>
      </c>
      <c r="E755" s="825" t="s">
        <v>3862</v>
      </c>
      <c r="F755" s="839" t="s">
        <v>3863</v>
      </c>
      <c r="G755" s="825" t="s">
        <v>4700</v>
      </c>
      <c r="H755" s="825" t="s">
        <v>4701</v>
      </c>
      <c r="I755" s="831">
        <v>17.908888710869682</v>
      </c>
      <c r="J755" s="831">
        <v>660</v>
      </c>
      <c r="K755" s="832">
        <v>11820.300048828125</v>
      </c>
    </row>
    <row r="756" spans="1:11" ht="14.45" customHeight="1" x14ac:dyDescent="0.2">
      <c r="A756" s="821" t="s">
        <v>575</v>
      </c>
      <c r="B756" s="822" t="s">
        <v>576</v>
      </c>
      <c r="C756" s="825" t="s">
        <v>601</v>
      </c>
      <c r="D756" s="839" t="s">
        <v>602</v>
      </c>
      <c r="E756" s="825" t="s">
        <v>3862</v>
      </c>
      <c r="F756" s="839" t="s">
        <v>3863</v>
      </c>
      <c r="G756" s="825" t="s">
        <v>4156</v>
      </c>
      <c r="H756" s="825" t="s">
        <v>4157</v>
      </c>
      <c r="I756" s="831">
        <v>17.90874981880188</v>
      </c>
      <c r="J756" s="831">
        <v>450</v>
      </c>
      <c r="K756" s="832">
        <v>8059.0001831054688</v>
      </c>
    </row>
    <row r="757" spans="1:11" ht="14.45" customHeight="1" x14ac:dyDescent="0.2">
      <c r="A757" s="821" t="s">
        <v>575</v>
      </c>
      <c r="B757" s="822" t="s">
        <v>576</v>
      </c>
      <c r="C757" s="825" t="s">
        <v>601</v>
      </c>
      <c r="D757" s="839" t="s">
        <v>602</v>
      </c>
      <c r="E757" s="825" t="s">
        <v>3862</v>
      </c>
      <c r="F757" s="839" t="s">
        <v>3863</v>
      </c>
      <c r="G757" s="825" t="s">
        <v>4160</v>
      </c>
      <c r="H757" s="825" t="s">
        <v>4161</v>
      </c>
      <c r="I757" s="831">
        <v>17.909090735695578</v>
      </c>
      <c r="J757" s="831">
        <v>680</v>
      </c>
      <c r="K757" s="832">
        <v>12178.200073242188</v>
      </c>
    </row>
    <row r="758" spans="1:11" ht="14.45" customHeight="1" x14ac:dyDescent="0.2">
      <c r="A758" s="821" t="s">
        <v>575</v>
      </c>
      <c r="B758" s="822" t="s">
        <v>576</v>
      </c>
      <c r="C758" s="825" t="s">
        <v>601</v>
      </c>
      <c r="D758" s="839" t="s">
        <v>602</v>
      </c>
      <c r="E758" s="825" t="s">
        <v>3862</v>
      </c>
      <c r="F758" s="839" t="s">
        <v>3863</v>
      </c>
      <c r="G758" s="825" t="s">
        <v>4164</v>
      </c>
      <c r="H758" s="825" t="s">
        <v>4165</v>
      </c>
      <c r="I758" s="831">
        <v>17.908888710869682</v>
      </c>
      <c r="J758" s="831">
        <v>430</v>
      </c>
      <c r="K758" s="832">
        <v>7700.699951171875</v>
      </c>
    </row>
    <row r="759" spans="1:11" ht="14.45" customHeight="1" x14ac:dyDescent="0.2">
      <c r="A759" s="821" t="s">
        <v>575</v>
      </c>
      <c r="B759" s="822" t="s">
        <v>576</v>
      </c>
      <c r="C759" s="825" t="s">
        <v>601</v>
      </c>
      <c r="D759" s="839" t="s">
        <v>602</v>
      </c>
      <c r="E759" s="825" t="s">
        <v>3862</v>
      </c>
      <c r="F759" s="839" t="s">
        <v>3863</v>
      </c>
      <c r="G759" s="825" t="s">
        <v>4912</v>
      </c>
      <c r="H759" s="825" t="s">
        <v>4913</v>
      </c>
      <c r="I759" s="831">
        <v>17.909999847412109</v>
      </c>
      <c r="J759" s="831">
        <v>110</v>
      </c>
      <c r="K759" s="832">
        <v>1969.8800506591797</v>
      </c>
    </row>
    <row r="760" spans="1:11" ht="14.45" customHeight="1" x14ac:dyDescent="0.2">
      <c r="A760" s="821" t="s">
        <v>575</v>
      </c>
      <c r="B760" s="822" t="s">
        <v>576</v>
      </c>
      <c r="C760" s="825" t="s">
        <v>601</v>
      </c>
      <c r="D760" s="839" t="s">
        <v>602</v>
      </c>
      <c r="E760" s="825" t="s">
        <v>3862</v>
      </c>
      <c r="F760" s="839" t="s">
        <v>3863</v>
      </c>
      <c r="G760" s="825" t="s">
        <v>4182</v>
      </c>
      <c r="H760" s="825" t="s">
        <v>4183</v>
      </c>
      <c r="I760" s="831">
        <v>17.979999542236328</v>
      </c>
      <c r="J760" s="831">
        <v>150</v>
      </c>
      <c r="K760" s="832">
        <v>2697.090087890625</v>
      </c>
    </row>
    <row r="761" spans="1:11" ht="14.45" customHeight="1" x14ac:dyDescent="0.2">
      <c r="A761" s="821" t="s">
        <v>575</v>
      </c>
      <c r="B761" s="822" t="s">
        <v>576</v>
      </c>
      <c r="C761" s="825" t="s">
        <v>601</v>
      </c>
      <c r="D761" s="839" t="s">
        <v>602</v>
      </c>
      <c r="E761" s="825" t="s">
        <v>3862</v>
      </c>
      <c r="F761" s="839" t="s">
        <v>3863</v>
      </c>
      <c r="G761" s="825" t="s">
        <v>4712</v>
      </c>
      <c r="H761" s="825" t="s">
        <v>4713</v>
      </c>
      <c r="I761" s="831">
        <v>17.979999542236328</v>
      </c>
      <c r="J761" s="831">
        <v>500</v>
      </c>
      <c r="K761" s="832">
        <v>8990.3001098632813</v>
      </c>
    </row>
    <row r="762" spans="1:11" ht="14.45" customHeight="1" x14ac:dyDescent="0.2">
      <c r="A762" s="821" t="s">
        <v>575</v>
      </c>
      <c r="B762" s="822" t="s">
        <v>576</v>
      </c>
      <c r="C762" s="825" t="s">
        <v>601</v>
      </c>
      <c r="D762" s="839" t="s">
        <v>602</v>
      </c>
      <c r="E762" s="825" t="s">
        <v>3862</v>
      </c>
      <c r="F762" s="839" t="s">
        <v>3863</v>
      </c>
      <c r="G762" s="825" t="s">
        <v>4554</v>
      </c>
      <c r="H762" s="825" t="s">
        <v>4555</v>
      </c>
      <c r="I762" s="831">
        <v>17.979999542236328</v>
      </c>
      <c r="J762" s="831">
        <v>850</v>
      </c>
      <c r="K762" s="832">
        <v>15283</v>
      </c>
    </row>
    <row r="763" spans="1:11" ht="14.45" customHeight="1" x14ac:dyDescent="0.2">
      <c r="A763" s="821" t="s">
        <v>575</v>
      </c>
      <c r="B763" s="822" t="s">
        <v>576</v>
      </c>
      <c r="C763" s="825" t="s">
        <v>601</v>
      </c>
      <c r="D763" s="839" t="s">
        <v>602</v>
      </c>
      <c r="E763" s="825" t="s">
        <v>3862</v>
      </c>
      <c r="F763" s="839" t="s">
        <v>3863</v>
      </c>
      <c r="G763" s="825" t="s">
        <v>3866</v>
      </c>
      <c r="H763" s="825" t="s">
        <v>3867</v>
      </c>
      <c r="I763" s="831">
        <v>17.979999542236328</v>
      </c>
      <c r="J763" s="831">
        <v>850</v>
      </c>
      <c r="K763" s="832">
        <v>15283</v>
      </c>
    </row>
    <row r="764" spans="1:11" ht="14.45" customHeight="1" x14ac:dyDescent="0.2">
      <c r="A764" s="821" t="s">
        <v>575</v>
      </c>
      <c r="B764" s="822" t="s">
        <v>576</v>
      </c>
      <c r="C764" s="825" t="s">
        <v>601</v>
      </c>
      <c r="D764" s="839" t="s">
        <v>602</v>
      </c>
      <c r="E764" s="825" t="s">
        <v>3862</v>
      </c>
      <c r="F764" s="839" t="s">
        <v>3863</v>
      </c>
      <c r="G764" s="825" t="s">
        <v>4714</v>
      </c>
      <c r="H764" s="825" t="s">
        <v>4715</v>
      </c>
      <c r="I764" s="831">
        <v>17.979999542236328</v>
      </c>
      <c r="J764" s="831">
        <v>250</v>
      </c>
      <c r="K764" s="832">
        <v>4495</v>
      </c>
    </row>
    <row r="765" spans="1:11" ht="14.45" customHeight="1" x14ac:dyDescent="0.2">
      <c r="A765" s="821" t="s">
        <v>575</v>
      </c>
      <c r="B765" s="822" t="s">
        <v>576</v>
      </c>
      <c r="C765" s="825" t="s">
        <v>601</v>
      </c>
      <c r="D765" s="839" t="s">
        <v>602</v>
      </c>
      <c r="E765" s="825" t="s">
        <v>3862</v>
      </c>
      <c r="F765" s="839" t="s">
        <v>3863</v>
      </c>
      <c r="G765" s="825" t="s">
        <v>3868</v>
      </c>
      <c r="H765" s="825" t="s">
        <v>3869</v>
      </c>
      <c r="I765" s="831">
        <v>4.0300002098083496</v>
      </c>
      <c r="J765" s="831">
        <v>5900</v>
      </c>
      <c r="K765" s="832">
        <v>23777</v>
      </c>
    </row>
    <row r="766" spans="1:11" ht="14.45" customHeight="1" x14ac:dyDescent="0.2">
      <c r="A766" s="821" t="s">
        <v>575</v>
      </c>
      <c r="B766" s="822" t="s">
        <v>576</v>
      </c>
      <c r="C766" s="825" t="s">
        <v>601</v>
      </c>
      <c r="D766" s="839" t="s">
        <v>602</v>
      </c>
      <c r="E766" s="825" t="s">
        <v>3862</v>
      </c>
      <c r="F766" s="839" t="s">
        <v>3863</v>
      </c>
      <c r="G766" s="825" t="s">
        <v>4206</v>
      </c>
      <c r="H766" s="825" t="s">
        <v>4207</v>
      </c>
      <c r="I766" s="831">
        <v>34.326250553131104</v>
      </c>
      <c r="J766" s="831">
        <v>19</v>
      </c>
      <c r="K766" s="832">
        <v>650.49000549316406</v>
      </c>
    </row>
    <row r="767" spans="1:11" ht="14.45" customHeight="1" x14ac:dyDescent="0.2">
      <c r="A767" s="821" t="s">
        <v>575</v>
      </c>
      <c r="B767" s="822" t="s">
        <v>576</v>
      </c>
      <c r="C767" s="825" t="s">
        <v>601</v>
      </c>
      <c r="D767" s="839" t="s">
        <v>602</v>
      </c>
      <c r="E767" s="825" t="s">
        <v>3862</v>
      </c>
      <c r="F767" s="839" t="s">
        <v>3863</v>
      </c>
      <c r="G767" s="825" t="s">
        <v>4214</v>
      </c>
      <c r="H767" s="825" t="s">
        <v>4215</v>
      </c>
      <c r="I767" s="831">
        <v>105.02999877929688</v>
      </c>
      <c r="J767" s="831">
        <v>10</v>
      </c>
      <c r="K767" s="832">
        <v>1050.280029296875</v>
      </c>
    </row>
    <row r="768" spans="1:11" ht="14.45" customHeight="1" x14ac:dyDescent="0.2">
      <c r="A768" s="821" t="s">
        <v>575</v>
      </c>
      <c r="B768" s="822" t="s">
        <v>576</v>
      </c>
      <c r="C768" s="825" t="s">
        <v>601</v>
      </c>
      <c r="D768" s="839" t="s">
        <v>602</v>
      </c>
      <c r="E768" s="825" t="s">
        <v>3862</v>
      </c>
      <c r="F768" s="839" t="s">
        <v>3863</v>
      </c>
      <c r="G768" s="825" t="s">
        <v>4216</v>
      </c>
      <c r="H768" s="825" t="s">
        <v>4217</v>
      </c>
      <c r="I768" s="831">
        <v>105.02999877929688</v>
      </c>
      <c r="J768" s="831">
        <v>10</v>
      </c>
      <c r="K768" s="832">
        <v>1050.260009765625</v>
      </c>
    </row>
    <row r="769" spans="1:11" ht="14.45" customHeight="1" x14ac:dyDescent="0.2">
      <c r="A769" s="821" t="s">
        <v>575</v>
      </c>
      <c r="B769" s="822" t="s">
        <v>576</v>
      </c>
      <c r="C769" s="825" t="s">
        <v>601</v>
      </c>
      <c r="D769" s="839" t="s">
        <v>602</v>
      </c>
      <c r="E769" s="825" t="s">
        <v>3862</v>
      </c>
      <c r="F769" s="839" t="s">
        <v>3863</v>
      </c>
      <c r="G769" s="825" t="s">
        <v>4220</v>
      </c>
      <c r="H769" s="825" t="s">
        <v>4221</v>
      </c>
      <c r="I769" s="831">
        <v>524.1720092773437</v>
      </c>
      <c r="J769" s="831">
        <v>7</v>
      </c>
      <c r="K769" s="832">
        <v>3688.080078125</v>
      </c>
    </row>
    <row r="770" spans="1:11" ht="14.45" customHeight="1" x14ac:dyDescent="0.2">
      <c r="A770" s="821" t="s">
        <v>575</v>
      </c>
      <c r="B770" s="822" t="s">
        <v>576</v>
      </c>
      <c r="C770" s="825" t="s">
        <v>601</v>
      </c>
      <c r="D770" s="839" t="s">
        <v>602</v>
      </c>
      <c r="E770" s="825" t="s">
        <v>3862</v>
      </c>
      <c r="F770" s="839" t="s">
        <v>3863</v>
      </c>
      <c r="G770" s="825" t="s">
        <v>4222</v>
      </c>
      <c r="H770" s="825" t="s">
        <v>4223</v>
      </c>
      <c r="I770" s="831">
        <v>517.8800048828125</v>
      </c>
      <c r="J770" s="831">
        <v>5</v>
      </c>
      <c r="K770" s="832">
        <v>2589.4000244140625</v>
      </c>
    </row>
    <row r="771" spans="1:11" ht="14.45" customHeight="1" x14ac:dyDescent="0.2">
      <c r="A771" s="821" t="s">
        <v>575</v>
      </c>
      <c r="B771" s="822" t="s">
        <v>576</v>
      </c>
      <c r="C771" s="825" t="s">
        <v>601</v>
      </c>
      <c r="D771" s="839" t="s">
        <v>602</v>
      </c>
      <c r="E771" s="825" t="s">
        <v>3862</v>
      </c>
      <c r="F771" s="839" t="s">
        <v>3863</v>
      </c>
      <c r="G771" s="825" t="s">
        <v>4572</v>
      </c>
      <c r="H771" s="825" t="s">
        <v>4573</v>
      </c>
      <c r="I771" s="831">
        <v>11.736666361490885</v>
      </c>
      <c r="J771" s="831">
        <v>90</v>
      </c>
      <c r="K771" s="832">
        <v>1056.1000061035156</v>
      </c>
    </row>
    <row r="772" spans="1:11" ht="14.45" customHeight="1" x14ac:dyDescent="0.2">
      <c r="A772" s="821" t="s">
        <v>575</v>
      </c>
      <c r="B772" s="822" t="s">
        <v>576</v>
      </c>
      <c r="C772" s="825" t="s">
        <v>601</v>
      </c>
      <c r="D772" s="839" t="s">
        <v>602</v>
      </c>
      <c r="E772" s="825" t="s">
        <v>3862</v>
      </c>
      <c r="F772" s="839" t="s">
        <v>3863</v>
      </c>
      <c r="G772" s="825" t="s">
        <v>3870</v>
      </c>
      <c r="H772" s="825" t="s">
        <v>3871</v>
      </c>
      <c r="I772" s="831">
        <v>13.310000419616699</v>
      </c>
      <c r="J772" s="831">
        <v>430</v>
      </c>
      <c r="K772" s="832">
        <v>5723.2999877929688</v>
      </c>
    </row>
    <row r="773" spans="1:11" ht="14.45" customHeight="1" x14ac:dyDescent="0.2">
      <c r="A773" s="821" t="s">
        <v>575</v>
      </c>
      <c r="B773" s="822" t="s">
        <v>576</v>
      </c>
      <c r="C773" s="825" t="s">
        <v>601</v>
      </c>
      <c r="D773" s="839" t="s">
        <v>602</v>
      </c>
      <c r="E773" s="825" t="s">
        <v>3862</v>
      </c>
      <c r="F773" s="839" t="s">
        <v>3863</v>
      </c>
      <c r="G773" s="825" t="s">
        <v>4752</v>
      </c>
      <c r="H773" s="825" t="s">
        <v>4753</v>
      </c>
      <c r="I773" s="831">
        <v>197.96000671386719</v>
      </c>
      <c r="J773" s="831">
        <v>10</v>
      </c>
      <c r="K773" s="832">
        <v>1979.56005859375</v>
      </c>
    </row>
    <row r="774" spans="1:11" ht="14.45" customHeight="1" x14ac:dyDescent="0.2">
      <c r="A774" s="821" t="s">
        <v>575</v>
      </c>
      <c r="B774" s="822" t="s">
        <v>576</v>
      </c>
      <c r="C774" s="825" t="s">
        <v>601</v>
      </c>
      <c r="D774" s="839" t="s">
        <v>602</v>
      </c>
      <c r="E774" s="825" t="s">
        <v>3862</v>
      </c>
      <c r="F774" s="839" t="s">
        <v>3863</v>
      </c>
      <c r="G774" s="825" t="s">
        <v>4760</v>
      </c>
      <c r="H774" s="825" t="s">
        <v>4761</v>
      </c>
      <c r="I774" s="831">
        <v>1539.1199951171875</v>
      </c>
      <c r="J774" s="831">
        <v>1</v>
      </c>
      <c r="K774" s="832">
        <v>1539.1199951171875</v>
      </c>
    </row>
    <row r="775" spans="1:11" ht="14.45" customHeight="1" x14ac:dyDescent="0.2">
      <c r="A775" s="821" t="s">
        <v>575</v>
      </c>
      <c r="B775" s="822" t="s">
        <v>576</v>
      </c>
      <c r="C775" s="825" t="s">
        <v>601</v>
      </c>
      <c r="D775" s="839" t="s">
        <v>602</v>
      </c>
      <c r="E775" s="825" t="s">
        <v>3862</v>
      </c>
      <c r="F775" s="839" t="s">
        <v>3863</v>
      </c>
      <c r="G775" s="825" t="s">
        <v>4914</v>
      </c>
      <c r="H775" s="825" t="s">
        <v>4915</v>
      </c>
      <c r="I775" s="831">
        <v>236.19000244140625</v>
      </c>
      <c r="J775" s="831">
        <v>25</v>
      </c>
      <c r="K775" s="832">
        <v>5904.7998046875</v>
      </c>
    </row>
    <row r="776" spans="1:11" ht="14.45" customHeight="1" x14ac:dyDescent="0.2">
      <c r="A776" s="821" t="s">
        <v>575</v>
      </c>
      <c r="B776" s="822" t="s">
        <v>576</v>
      </c>
      <c r="C776" s="825" t="s">
        <v>601</v>
      </c>
      <c r="D776" s="839" t="s">
        <v>602</v>
      </c>
      <c r="E776" s="825" t="s">
        <v>3862</v>
      </c>
      <c r="F776" s="839" t="s">
        <v>3863</v>
      </c>
      <c r="G776" s="825" t="s">
        <v>4764</v>
      </c>
      <c r="H776" s="825" t="s">
        <v>4765</v>
      </c>
      <c r="I776" s="831">
        <v>403.04000854492188</v>
      </c>
      <c r="J776" s="831">
        <v>60</v>
      </c>
      <c r="K776" s="832">
        <v>24182.349365234375</v>
      </c>
    </row>
    <row r="777" spans="1:11" ht="14.45" customHeight="1" x14ac:dyDescent="0.2">
      <c r="A777" s="821" t="s">
        <v>575</v>
      </c>
      <c r="B777" s="822" t="s">
        <v>576</v>
      </c>
      <c r="C777" s="825" t="s">
        <v>601</v>
      </c>
      <c r="D777" s="839" t="s">
        <v>602</v>
      </c>
      <c r="E777" s="825" t="s">
        <v>3862</v>
      </c>
      <c r="F777" s="839" t="s">
        <v>3863</v>
      </c>
      <c r="G777" s="825" t="s">
        <v>4766</v>
      </c>
      <c r="H777" s="825" t="s">
        <v>4767</v>
      </c>
      <c r="I777" s="831">
        <v>439.95799560546874</v>
      </c>
      <c r="J777" s="831">
        <v>130</v>
      </c>
      <c r="K777" s="832">
        <v>57194.2001953125</v>
      </c>
    </row>
    <row r="778" spans="1:11" ht="14.45" customHeight="1" x14ac:dyDescent="0.2">
      <c r="A778" s="821" t="s">
        <v>575</v>
      </c>
      <c r="B778" s="822" t="s">
        <v>576</v>
      </c>
      <c r="C778" s="825" t="s">
        <v>601</v>
      </c>
      <c r="D778" s="839" t="s">
        <v>602</v>
      </c>
      <c r="E778" s="825" t="s">
        <v>3862</v>
      </c>
      <c r="F778" s="839" t="s">
        <v>3863</v>
      </c>
      <c r="G778" s="825" t="s">
        <v>4768</v>
      </c>
      <c r="H778" s="825" t="s">
        <v>4769</v>
      </c>
      <c r="I778" s="831">
        <v>439.95832824707031</v>
      </c>
      <c r="J778" s="831">
        <v>160</v>
      </c>
      <c r="K778" s="832">
        <v>70392.8798828125</v>
      </c>
    </row>
    <row r="779" spans="1:11" ht="14.45" customHeight="1" x14ac:dyDescent="0.2">
      <c r="A779" s="821" t="s">
        <v>575</v>
      </c>
      <c r="B779" s="822" t="s">
        <v>576</v>
      </c>
      <c r="C779" s="825" t="s">
        <v>601</v>
      </c>
      <c r="D779" s="839" t="s">
        <v>602</v>
      </c>
      <c r="E779" s="825" t="s">
        <v>3862</v>
      </c>
      <c r="F779" s="839" t="s">
        <v>3863</v>
      </c>
      <c r="G779" s="825" t="s">
        <v>4916</v>
      </c>
      <c r="H779" s="825" t="s">
        <v>4917</v>
      </c>
      <c r="I779" s="831">
        <v>35.133332570393883</v>
      </c>
      <c r="J779" s="831">
        <v>75</v>
      </c>
      <c r="K779" s="832">
        <v>2634.780029296875</v>
      </c>
    </row>
    <row r="780" spans="1:11" ht="14.45" customHeight="1" x14ac:dyDescent="0.2">
      <c r="A780" s="821" t="s">
        <v>575</v>
      </c>
      <c r="B780" s="822" t="s">
        <v>576</v>
      </c>
      <c r="C780" s="825" t="s">
        <v>601</v>
      </c>
      <c r="D780" s="839" t="s">
        <v>602</v>
      </c>
      <c r="E780" s="825" t="s">
        <v>3862</v>
      </c>
      <c r="F780" s="839" t="s">
        <v>3863</v>
      </c>
      <c r="G780" s="825" t="s">
        <v>4918</v>
      </c>
      <c r="H780" s="825" t="s">
        <v>4919</v>
      </c>
      <c r="I780" s="831">
        <v>99.584999084472656</v>
      </c>
      <c r="J780" s="831">
        <v>40</v>
      </c>
      <c r="K780" s="832">
        <v>3983.3199462890625</v>
      </c>
    </row>
    <row r="781" spans="1:11" ht="14.45" customHeight="1" x14ac:dyDescent="0.2">
      <c r="A781" s="821" t="s">
        <v>575</v>
      </c>
      <c r="B781" s="822" t="s">
        <v>576</v>
      </c>
      <c r="C781" s="825" t="s">
        <v>601</v>
      </c>
      <c r="D781" s="839" t="s">
        <v>602</v>
      </c>
      <c r="E781" s="825" t="s">
        <v>3862</v>
      </c>
      <c r="F781" s="839" t="s">
        <v>3863</v>
      </c>
      <c r="G781" s="825" t="s">
        <v>3872</v>
      </c>
      <c r="H781" s="825" t="s">
        <v>3873</v>
      </c>
      <c r="I781" s="831">
        <v>0.82454544305801392</v>
      </c>
      <c r="J781" s="831">
        <v>10100</v>
      </c>
      <c r="K781" s="832">
        <v>8323</v>
      </c>
    </row>
    <row r="782" spans="1:11" ht="14.45" customHeight="1" x14ac:dyDescent="0.2">
      <c r="A782" s="821" t="s">
        <v>575</v>
      </c>
      <c r="B782" s="822" t="s">
        <v>576</v>
      </c>
      <c r="C782" s="825" t="s">
        <v>601</v>
      </c>
      <c r="D782" s="839" t="s">
        <v>602</v>
      </c>
      <c r="E782" s="825" t="s">
        <v>3862</v>
      </c>
      <c r="F782" s="839" t="s">
        <v>3863</v>
      </c>
      <c r="G782" s="825" t="s">
        <v>4594</v>
      </c>
      <c r="H782" s="825" t="s">
        <v>4595</v>
      </c>
      <c r="I782" s="831">
        <v>0.4355555574099223</v>
      </c>
      <c r="J782" s="831">
        <v>4500</v>
      </c>
      <c r="K782" s="832">
        <v>1967</v>
      </c>
    </row>
    <row r="783" spans="1:11" ht="14.45" customHeight="1" x14ac:dyDescent="0.2">
      <c r="A783" s="821" t="s">
        <v>575</v>
      </c>
      <c r="B783" s="822" t="s">
        <v>576</v>
      </c>
      <c r="C783" s="825" t="s">
        <v>601</v>
      </c>
      <c r="D783" s="839" t="s">
        <v>602</v>
      </c>
      <c r="E783" s="825" t="s">
        <v>3862</v>
      </c>
      <c r="F783" s="839" t="s">
        <v>3863</v>
      </c>
      <c r="G783" s="825" t="s">
        <v>3874</v>
      </c>
      <c r="H783" s="825" t="s">
        <v>3875</v>
      </c>
      <c r="I783" s="831">
        <v>1.1399999856948853</v>
      </c>
      <c r="J783" s="831">
        <v>10800</v>
      </c>
      <c r="K783" s="832">
        <v>12312.000030517578</v>
      </c>
    </row>
    <row r="784" spans="1:11" ht="14.45" customHeight="1" x14ac:dyDescent="0.2">
      <c r="A784" s="821" t="s">
        <v>575</v>
      </c>
      <c r="B784" s="822" t="s">
        <v>576</v>
      </c>
      <c r="C784" s="825" t="s">
        <v>601</v>
      </c>
      <c r="D784" s="839" t="s">
        <v>602</v>
      </c>
      <c r="E784" s="825" t="s">
        <v>3862</v>
      </c>
      <c r="F784" s="839" t="s">
        <v>3863</v>
      </c>
      <c r="G784" s="825" t="s">
        <v>3876</v>
      </c>
      <c r="H784" s="825" t="s">
        <v>3877</v>
      </c>
      <c r="I784" s="831">
        <v>0.58090907335281372</v>
      </c>
      <c r="J784" s="831">
        <v>9700</v>
      </c>
      <c r="K784" s="832">
        <v>5634</v>
      </c>
    </row>
    <row r="785" spans="1:11" ht="14.45" customHeight="1" x14ac:dyDescent="0.2">
      <c r="A785" s="821" t="s">
        <v>575</v>
      </c>
      <c r="B785" s="822" t="s">
        <v>576</v>
      </c>
      <c r="C785" s="825" t="s">
        <v>601</v>
      </c>
      <c r="D785" s="839" t="s">
        <v>602</v>
      </c>
      <c r="E785" s="825" t="s">
        <v>3862</v>
      </c>
      <c r="F785" s="839" t="s">
        <v>3863</v>
      </c>
      <c r="G785" s="825" t="s">
        <v>4300</v>
      </c>
      <c r="H785" s="825" t="s">
        <v>4301</v>
      </c>
      <c r="I785" s="831">
        <v>6.309999942779541</v>
      </c>
      <c r="J785" s="831">
        <v>800</v>
      </c>
      <c r="K785" s="832">
        <v>5048.68994140625</v>
      </c>
    </row>
    <row r="786" spans="1:11" ht="14.45" customHeight="1" x14ac:dyDescent="0.2">
      <c r="A786" s="821" t="s">
        <v>575</v>
      </c>
      <c r="B786" s="822" t="s">
        <v>576</v>
      </c>
      <c r="C786" s="825" t="s">
        <v>601</v>
      </c>
      <c r="D786" s="839" t="s">
        <v>602</v>
      </c>
      <c r="E786" s="825" t="s">
        <v>3862</v>
      </c>
      <c r="F786" s="839" t="s">
        <v>3863</v>
      </c>
      <c r="G786" s="825" t="s">
        <v>4302</v>
      </c>
      <c r="H786" s="825" t="s">
        <v>4303</v>
      </c>
      <c r="I786" s="831">
        <v>9.1400003433227539</v>
      </c>
      <c r="J786" s="831">
        <v>200</v>
      </c>
      <c r="K786" s="832">
        <v>1827.3199462890625</v>
      </c>
    </row>
    <row r="787" spans="1:11" ht="14.45" customHeight="1" x14ac:dyDescent="0.2">
      <c r="A787" s="821" t="s">
        <v>575</v>
      </c>
      <c r="B787" s="822" t="s">
        <v>576</v>
      </c>
      <c r="C787" s="825" t="s">
        <v>601</v>
      </c>
      <c r="D787" s="839" t="s">
        <v>602</v>
      </c>
      <c r="E787" s="825" t="s">
        <v>3862</v>
      </c>
      <c r="F787" s="839" t="s">
        <v>3863</v>
      </c>
      <c r="G787" s="825" t="s">
        <v>4596</v>
      </c>
      <c r="H787" s="825" t="s">
        <v>4597</v>
      </c>
      <c r="I787" s="831">
        <v>5.1999998092651367</v>
      </c>
      <c r="J787" s="831">
        <v>20</v>
      </c>
      <c r="K787" s="832">
        <v>104</v>
      </c>
    </row>
    <row r="788" spans="1:11" ht="14.45" customHeight="1" x14ac:dyDescent="0.2">
      <c r="A788" s="821" t="s">
        <v>575</v>
      </c>
      <c r="B788" s="822" t="s">
        <v>576</v>
      </c>
      <c r="C788" s="825" t="s">
        <v>601</v>
      </c>
      <c r="D788" s="839" t="s">
        <v>602</v>
      </c>
      <c r="E788" s="825" t="s">
        <v>3862</v>
      </c>
      <c r="F788" s="839" t="s">
        <v>3863</v>
      </c>
      <c r="G788" s="825" t="s">
        <v>4304</v>
      </c>
      <c r="H788" s="825" t="s">
        <v>4305</v>
      </c>
      <c r="I788" s="831">
        <v>7.429999828338623</v>
      </c>
      <c r="J788" s="831">
        <v>100</v>
      </c>
      <c r="K788" s="832">
        <v>743</v>
      </c>
    </row>
    <row r="789" spans="1:11" ht="14.45" customHeight="1" x14ac:dyDescent="0.2">
      <c r="A789" s="821" t="s">
        <v>575</v>
      </c>
      <c r="B789" s="822" t="s">
        <v>576</v>
      </c>
      <c r="C789" s="825" t="s">
        <v>601</v>
      </c>
      <c r="D789" s="839" t="s">
        <v>602</v>
      </c>
      <c r="E789" s="825" t="s">
        <v>3862</v>
      </c>
      <c r="F789" s="839" t="s">
        <v>3863</v>
      </c>
      <c r="G789" s="825" t="s">
        <v>4310</v>
      </c>
      <c r="H789" s="825" t="s">
        <v>4311</v>
      </c>
      <c r="I789" s="831">
        <v>6.2300000190734863</v>
      </c>
      <c r="J789" s="831">
        <v>60</v>
      </c>
      <c r="K789" s="832">
        <v>373.79998779296875</v>
      </c>
    </row>
    <row r="790" spans="1:11" ht="14.45" customHeight="1" x14ac:dyDescent="0.2">
      <c r="A790" s="821" t="s">
        <v>575</v>
      </c>
      <c r="B790" s="822" t="s">
        <v>576</v>
      </c>
      <c r="C790" s="825" t="s">
        <v>601</v>
      </c>
      <c r="D790" s="839" t="s">
        <v>602</v>
      </c>
      <c r="E790" s="825" t="s">
        <v>3862</v>
      </c>
      <c r="F790" s="839" t="s">
        <v>3863</v>
      </c>
      <c r="G790" s="825" t="s">
        <v>4802</v>
      </c>
      <c r="H790" s="825" t="s">
        <v>4803</v>
      </c>
      <c r="I790" s="831">
        <v>0.47090908885002136</v>
      </c>
      <c r="J790" s="831">
        <v>8600</v>
      </c>
      <c r="K790" s="832">
        <v>4047</v>
      </c>
    </row>
    <row r="791" spans="1:11" ht="14.45" customHeight="1" x14ac:dyDescent="0.2">
      <c r="A791" s="821" t="s">
        <v>575</v>
      </c>
      <c r="B791" s="822" t="s">
        <v>576</v>
      </c>
      <c r="C791" s="825" t="s">
        <v>601</v>
      </c>
      <c r="D791" s="839" t="s">
        <v>602</v>
      </c>
      <c r="E791" s="825" t="s">
        <v>3862</v>
      </c>
      <c r="F791" s="839" t="s">
        <v>3863</v>
      </c>
      <c r="G791" s="825" t="s">
        <v>4336</v>
      </c>
      <c r="H791" s="825" t="s">
        <v>4337</v>
      </c>
      <c r="I791" s="831">
        <v>51.560001373291016</v>
      </c>
      <c r="J791" s="831">
        <v>20</v>
      </c>
      <c r="K791" s="832">
        <v>1031.1600341796875</v>
      </c>
    </row>
    <row r="792" spans="1:11" ht="14.45" customHeight="1" x14ac:dyDescent="0.2">
      <c r="A792" s="821" t="s">
        <v>575</v>
      </c>
      <c r="B792" s="822" t="s">
        <v>576</v>
      </c>
      <c r="C792" s="825" t="s">
        <v>601</v>
      </c>
      <c r="D792" s="839" t="s">
        <v>602</v>
      </c>
      <c r="E792" s="825" t="s">
        <v>3862</v>
      </c>
      <c r="F792" s="839" t="s">
        <v>3863</v>
      </c>
      <c r="G792" s="825" t="s">
        <v>4804</v>
      </c>
      <c r="H792" s="825" t="s">
        <v>4805</v>
      </c>
      <c r="I792" s="831">
        <v>72.152502059936523</v>
      </c>
      <c r="J792" s="831">
        <v>95</v>
      </c>
      <c r="K792" s="832">
        <v>6854.5501708984375</v>
      </c>
    </row>
    <row r="793" spans="1:11" ht="14.45" customHeight="1" x14ac:dyDescent="0.2">
      <c r="A793" s="821" t="s">
        <v>575</v>
      </c>
      <c r="B793" s="822" t="s">
        <v>576</v>
      </c>
      <c r="C793" s="825" t="s">
        <v>601</v>
      </c>
      <c r="D793" s="839" t="s">
        <v>602</v>
      </c>
      <c r="E793" s="825" t="s">
        <v>3862</v>
      </c>
      <c r="F793" s="839" t="s">
        <v>3863</v>
      </c>
      <c r="G793" s="825" t="s">
        <v>4340</v>
      </c>
      <c r="H793" s="825" t="s">
        <v>4341</v>
      </c>
      <c r="I793" s="831">
        <v>542.55999755859375</v>
      </c>
      <c r="J793" s="831">
        <v>10</v>
      </c>
      <c r="K793" s="832">
        <v>5425.64013671875</v>
      </c>
    </row>
    <row r="794" spans="1:11" ht="14.45" customHeight="1" x14ac:dyDescent="0.2">
      <c r="A794" s="821" t="s">
        <v>575</v>
      </c>
      <c r="B794" s="822" t="s">
        <v>576</v>
      </c>
      <c r="C794" s="825" t="s">
        <v>601</v>
      </c>
      <c r="D794" s="839" t="s">
        <v>602</v>
      </c>
      <c r="E794" s="825" t="s">
        <v>4368</v>
      </c>
      <c r="F794" s="839" t="s">
        <v>4369</v>
      </c>
      <c r="G794" s="825" t="s">
        <v>4372</v>
      </c>
      <c r="H794" s="825" t="s">
        <v>4373</v>
      </c>
      <c r="I794" s="831">
        <v>10.165833314259848</v>
      </c>
      <c r="J794" s="831">
        <v>4200</v>
      </c>
      <c r="K794" s="832">
        <v>42690</v>
      </c>
    </row>
    <row r="795" spans="1:11" ht="14.45" customHeight="1" x14ac:dyDescent="0.2">
      <c r="A795" s="821" t="s">
        <v>575</v>
      </c>
      <c r="B795" s="822" t="s">
        <v>576</v>
      </c>
      <c r="C795" s="825" t="s">
        <v>601</v>
      </c>
      <c r="D795" s="839" t="s">
        <v>602</v>
      </c>
      <c r="E795" s="825" t="s">
        <v>4368</v>
      </c>
      <c r="F795" s="839" t="s">
        <v>4369</v>
      </c>
      <c r="G795" s="825" t="s">
        <v>4806</v>
      </c>
      <c r="H795" s="825" t="s">
        <v>4807</v>
      </c>
      <c r="I795" s="831">
        <v>16.698750734329224</v>
      </c>
      <c r="J795" s="831">
        <v>750</v>
      </c>
      <c r="K795" s="832">
        <v>12524.5</v>
      </c>
    </row>
    <row r="796" spans="1:11" ht="14.45" customHeight="1" x14ac:dyDescent="0.2">
      <c r="A796" s="821" t="s">
        <v>575</v>
      </c>
      <c r="B796" s="822" t="s">
        <v>576</v>
      </c>
      <c r="C796" s="825" t="s">
        <v>601</v>
      </c>
      <c r="D796" s="839" t="s">
        <v>602</v>
      </c>
      <c r="E796" s="825" t="s">
        <v>4378</v>
      </c>
      <c r="F796" s="839" t="s">
        <v>4379</v>
      </c>
      <c r="G796" s="825" t="s">
        <v>4920</v>
      </c>
      <c r="H796" s="825" t="s">
        <v>4921</v>
      </c>
      <c r="I796" s="831">
        <v>27.254444546169704</v>
      </c>
      <c r="J796" s="831">
        <v>432</v>
      </c>
      <c r="K796" s="832">
        <v>11773.43994140625</v>
      </c>
    </row>
    <row r="797" spans="1:11" ht="14.45" customHeight="1" x14ac:dyDescent="0.2">
      <c r="A797" s="821" t="s">
        <v>575</v>
      </c>
      <c r="B797" s="822" t="s">
        <v>576</v>
      </c>
      <c r="C797" s="825" t="s">
        <v>601</v>
      </c>
      <c r="D797" s="839" t="s">
        <v>602</v>
      </c>
      <c r="E797" s="825" t="s">
        <v>3878</v>
      </c>
      <c r="F797" s="839" t="s">
        <v>3879</v>
      </c>
      <c r="G797" s="825" t="s">
        <v>3880</v>
      </c>
      <c r="H797" s="825" t="s">
        <v>3881</v>
      </c>
      <c r="I797" s="831">
        <v>0.30500000715255737</v>
      </c>
      <c r="J797" s="831">
        <v>800</v>
      </c>
      <c r="K797" s="832">
        <v>244</v>
      </c>
    </row>
    <row r="798" spans="1:11" ht="14.45" customHeight="1" x14ac:dyDescent="0.2">
      <c r="A798" s="821" t="s">
        <v>575</v>
      </c>
      <c r="B798" s="822" t="s">
        <v>576</v>
      </c>
      <c r="C798" s="825" t="s">
        <v>601</v>
      </c>
      <c r="D798" s="839" t="s">
        <v>602</v>
      </c>
      <c r="E798" s="825" t="s">
        <v>3878</v>
      </c>
      <c r="F798" s="839" t="s">
        <v>3879</v>
      </c>
      <c r="G798" s="825" t="s">
        <v>3884</v>
      </c>
      <c r="H798" s="825" t="s">
        <v>3885</v>
      </c>
      <c r="I798" s="831">
        <v>0.3033333420753479</v>
      </c>
      <c r="J798" s="831">
        <v>2000</v>
      </c>
      <c r="K798" s="832">
        <v>610</v>
      </c>
    </row>
    <row r="799" spans="1:11" ht="14.45" customHeight="1" x14ac:dyDescent="0.2">
      <c r="A799" s="821" t="s">
        <v>575</v>
      </c>
      <c r="B799" s="822" t="s">
        <v>576</v>
      </c>
      <c r="C799" s="825" t="s">
        <v>601</v>
      </c>
      <c r="D799" s="839" t="s">
        <v>602</v>
      </c>
      <c r="E799" s="825" t="s">
        <v>3878</v>
      </c>
      <c r="F799" s="839" t="s">
        <v>3879</v>
      </c>
      <c r="G799" s="825" t="s">
        <v>3886</v>
      </c>
      <c r="H799" s="825" t="s">
        <v>3887</v>
      </c>
      <c r="I799" s="831">
        <v>0.5441666841506958</v>
      </c>
      <c r="J799" s="831">
        <v>12500</v>
      </c>
      <c r="K799" s="832">
        <v>6806</v>
      </c>
    </row>
    <row r="800" spans="1:11" ht="14.45" customHeight="1" x14ac:dyDescent="0.2">
      <c r="A800" s="821" t="s">
        <v>575</v>
      </c>
      <c r="B800" s="822" t="s">
        <v>576</v>
      </c>
      <c r="C800" s="825" t="s">
        <v>601</v>
      </c>
      <c r="D800" s="839" t="s">
        <v>602</v>
      </c>
      <c r="E800" s="825" t="s">
        <v>3878</v>
      </c>
      <c r="F800" s="839" t="s">
        <v>3879</v>
      </c>
      <c r="G800" s="825" t="s">
        <v>4812</v>
      </c>
      <c r="H800" s="825" t="s">
        <v>4813</v>
      </c>
      <c r="I800" s="831">
        <v>180.44000244140625</v>
      </c>
      <c r="J800" s="831">
        <v>25</v>
      </c>
      <c r="K800" s="832">
        <v>4510.8798828125</v>
      </c>
    </row>
    <row r="801" spans="1:11" ht="14.45" customHeight="1" x14ac:dyDescent="0.2">
      <c r="A801" s="821" t="s">
        <v>575</v>
      </c>
      <c r="B801" s="822" t="s">
        <v>576</v>
      </c>
      <c r="C801" s="825" t="s">
        <v>601</v>
      </c>
      <c r="D801" s="839" t="s">
        <v>602</v>
      </c>
      <c r="E801" s="825" t="s">
        <v>3878</v>
      </c>
      <c r="F801" s="839" t="s">
        <v>3879</v>
      </c>
      <c r="G801" s="825" t="s">
        <v>4816</v>
      </c>
      <c r="H801" s="825" t="s">
        <v>4817</v>
      </c>
      <c r="I801" s="831">
        <v>48.823333740234375</v>
      </c>
      <c r="J801" s="831">
        <v>75</v>
      </c>
      <c r="K801" s="832">
        <v>3661.77001953125</v>
      </c>
    </row>
    <row r="802" spans="1:11" ht="14.45" customHeight="1" x14ac:dyDescent="0.2">
      <c r="A802" s="821" t="s">
        <v>575</v>
      </c>
      <c r="B802" s="822" t="s">
        <v>576</v>
      </c>
      <c r="C802" s="825" t="s">
        <v>601</v>
      </c>
      <c r="D802" s="839" t="s">
        <v>602</v>
      </c>
      <c r="E802" s="825" t="s">
        <v>3878</v>
      </c>
      <c r="F802" s="839" t="s">
        <v>3879</v>
      </c>
      <c r="G802" s="825" t="s">
        <v>4818</v>
      </c>
      <c r="H802" s="825" t="s">
        <v>4819</v>
      </c>
      <c r="I802" s="831">
        <v>48.819999694824219</v>
      </c>
      <c r="J802" s="831">
        <v>50</v>
      </c>
      <c r="K802" s="832">
        <v>2441.0899658203125</v>
      </c>
    </row>
    <row r="803" spans="1:11" ht="14.45" customHeight="1" x14ac:dyDescent="0.2">
      <c r="A803" s="821" t="s">
        <v>575</v>
      </c>
      <c r="B803" s="822" t="s">
        <v>576</v>
      </c>
      <c r="C803" s="825" t="s">
        <v>601</v>
      </c>
      <c r="D803" s="839" t="s">
        <v>602</v>
      </c>
      <c r="E803" s="825" t="s">
        <v>3878</v>
      </c>
      <c r="F803" s="839" t="s">
        <v>3879</v>
      </c>
      <c r="G803" s="825" t="s">
        <v>4820</v>
      </c>
      <c r="H803" s="825" t="s">
        <v>4821</v>
      </c>
      <c r="I803" s="831">
        <v>48.822857448032927</v>
      </c>
      <c r="J803" s="831">
        <v>175</v>
      </c>
      <c r="K803" s="832">
        <v>8544.1300048828125</v>
      </c>
    </row>
    <row r="804" spans="1:11" ht="14.45" customHeight="1" x14ac:dyDescent="0.2">
      <c r="A804" s="821" t="s">
        <v>575</v>
      </c>
      <c r="B804" s="822" t="s">
        <v>576</v>
      </c>
      <c r="C804" s="825" t="s">
        <v>601</v>
      </c>
      <c r="D804" s="839" t="s">
        <v>602</v>
      </c>
      <c r="E804" s="825" t="s">
        <v>3878</v>
      </c>
      <c r="F804" s="839" t="s">
        <v>3879</v>
      </c>
      <c r="G804" s="825" t="s">
        <v>4822</v>
      </c>
      <c r="H804" s="825" t="s">
        <v>4823</v>
      </c>
      <c r="I804" s="831">
        <v>48.819999694824219</v>
      </c>
      <c r="J804" s="831">
        <v>50</v>
      </c>
      <c r="K804" s="832">
        <v>2441.179931640625</v>
      </c>
    </row>
    <row r="805" spans="1:11" ht="14.45" customHeight="1" x14ac:dyDescent="0.2">
      <c r="A805" s="821" t="s">
        <v>575</v>
      </c>
      <c r="B805" s="822" t="s">
        <v>576</v>
      </c>
      <c r="C805" s="825" t="s">
        <v>601</v>
      </c>
      <c r="D805" s="839" t="s">
        <v>602</v>
      </c>
      <c r="E805" s="825" t="s">
        <v>3878</v>
      </c>
      <c r="F805" s="839" t="s">
        <v>3879</v>
      </c>
      <c r="G805" s="825" t="s">
        <v>4824</v>
      </c>
      <c r="H805" s="825" t="s">
        <v>4825</v>
      </c>
      <c r="I805" s="831">
        <v>29.399999618530273</v>
      </c>
      <c r="J805" s="831">
        <v>75</v>
      </c>
      <c r="K805" s="832">
        <v>2205.22998046875</v>
      </c>
    </row>
    <row r="806" spans="1:11" ht="14.45" customHeight="1" x14ac:dyDescent="0.2">
      <c r="A806" s="821" t="s">
        <v>575</v>
      </c>
      <c r="B806" s="822" t="s">
        <v>576</v>
      </c>
      <c r="C806" s="825" t="s">
        <v>601</v>
      </c>
      <c r="D806" s="839" t="s">
        <v>602</v>
      </c>
      <c r="E806" s="825" t="s">
        <v>3878</v>
      </c>
      <c r="F806" s="839" t="s">
        <v>3879</v>
      </c>
      <c r="G806" s="825" t="s">
        <v>4826</v>
      </c>
      <c r="H806" s="825" t="s">
        <v>4827</v>
      </c>
      <c r="I806" s="831">
        <v>1.6042857340403966</v>
      </c>
      <c r="J806" s="831">
        <v>3600</v>
      </c>
      <c r="K806" s="832">
        <v>5772.2400207519531</v>
      </c>
    </row>
    <row r="807" spans="1:11" ht="14.45" customHeight="1" x14ac:dyDescent="0.2">
      <c r="A807" s="821" t="s">
        <v>575</v>
      </c>
      <c r="B807" s="822" t="s">
        <v>576</v>
      </c>
      <c r="C807" s="825" t="s">
        <v>601</v>
      </c>
      <c r="D807" s="839" t="s">
        <v>602</v>
      </c>
      <c r="E807" s="825" t="s">
        <v>3878</v>
      </c>
      <c r="F807" s="839" t="s">
        <v>3879</v>
      </c>
      <c r="G807" s="825" t="s">
        <v>4828</v>
      </c>
      <c r="H807" s="825" t="s">
        <v>4829</v>
      </c>
      <c r="I807" s="831">
        <v>180.44000244140625</v>
      </c>
      <c r="J807" s="831">
        <v>25</v>
      </c>
      <c r="K807" s="832">
        <v>4510.8798828125</v>
      </c>
    </row>
    <row r="808" spans="1:11" ht="14.45" customHeight="1" x14ac:dyDescent="0.2">
      <c r="A808" s="821" t="s">
        <v>575</v>
      </c>
      <c r="B808" s="822" t="s">
        <v>576</v>
      </c>
      <c r="C808" s="825" t="s">
        <v>601</v>
      </c>
      <c r="D808" s="839" t="s">
        <v>602</v>
      </c>
      <c r="E808" s="825" t="s">
        <v>3878</v>
      </c>
      <c r="F808" s="839" t="s">
        <v>3879</v>
      </c>
      <c r="G808" s="825" t="s">
        <v>3896</v>
      </c>
      <c r="H808" s="825" t="s">
        <v>3897</v>
      </c>
      <c r="I808" s="831">
        <v>180</v>
      </c>
      <c r="J808" s="831">
        <v>75</v>
      </c>
      <c r="K808" s="832">
        <v>13499.96044921875</v>
      </c>
    </row>
    <row r="809" spans="1:11" ht="14.45" customHeight="1" x14ac:dyDescent="0.2">
      <c r="A809" s="821" t="s">
        <v>575</v>
      </c>
      <c r="B809" s="822" t="s">
        <v>576</v>
      </c>
      <c r="C809" s="825" t="s">
        <v>601</v>
      </c>
      <c r="D809" s="839" t="s">
        <v>602</v>
      </c>
      <c r="E809" s="825" t="s">
        <v>3900</v>
      </c>
      <c r="F809" s="839" t="s">
        <v>3901</v>
      </c>
      <c r="G809" s="825" t="s">
        <v>3906</v>
      </c>
      <c r="H809" s="825" t="s">
        <v>3907</v>
      </c>
      <c r="I809" s="831">
        <v>0.68999999761581421</v>
      </c>
      <c r="J809" s="831">
        <v>16400</v>
      </c>
      <c r="K809" s="832">
        <v>11282</v>
      </c>
    </row>
    <row r="810" spans="1:11" ht="14.45" customHeight="1" x14ac:dyDescent="0.2">
      <c r="A810" s="821" t="s">
        <v>575</v>
      </c>
      <c r="B810" s="822" t="s">
        <v>576</v>
      </c>
      <c r="C810" s="825" t="s">
        <v>601</v>
      </c>
      <c r="D810" s="839" t="s">
        <v>602</v>
      </c>
      <c r="E810" s="825" t="s">
        <v>3900</v>
      </c>
      <c r="F810" s="839" t="s">
        <v>3901</v>
      </c>
      <c r="G810" s="825" t="s">
        <v>3908</v>
      </c>
      <c r="H810" s="825" t="s">
        <v>3909</v>
      </c>
      <c r="I810" s="831">
        <v>0.70090909437699755</v>
      </c>
      <c r="J810" s="831">
        <v>27200</v>
      </c>
      <c r="K810" s="832">
        <v>19068</v>
      </c>
    </row>
    <row r="811" spans="1:11" ht="14.45" customHeight="1" x14ac:dyDescent="0.2">
      <c r="A811" s="821" t="s">
        <v>575</v>
      </c>
      <c r="B811" s="822" t="s">
        <v>576</v>
      </c>
      <c r="C811" s="825" t="s">
        <v>601</v>
      </c>
      <c r="D811" s="839" t="s">
        <v>602</v>
      </c>
      <c r="E811" s="825" t="s">
        <v>3900</v>
      </c>
      <c r="F811" s="839" t="s">
        <v>3901</v>
      </c>
      <c r="G811" s="825" t="s">
        <v>4402</v>
      </c>
      <c r="H811" s="825" t="s">
        <v>4403</v>
      </c>
      <c r="I811" s="831">
        <v>0.69142855916704449</v>
      </c>
      <c r="J811" s="831">
        <v>8400</v>
      </c>
      <c r="K811" s="832">
        <v>5914</v>
      </c>
    </row>
    <row r="812" spans="1:11" ht="14.45" customHeight="1" x14ac:dyDescent="0.2">
      <c r="A812" s="821" t="s">
        <v>575</v>
      </c>
      <c r="B812" s="822" t="s">
        <v>576</v>
      </c>
      <c r="C812" s="825" t="s">
        <v>601</v>
      </c>
      <c r="D812" s="839" t="s">
        <v>602</v>
      </c>
      <c r="E812" s="825" t="s">
        <v>4406</v>
      </c>
      <c r="F812" s="839" t="s">
        <v>4407</v>
      </c>
      <c r="G812" s="825" t="s">
        <v>4410</v>
      </c>
      <c r="H812" s="825" t="s">
        <v>4411</v>
      </c>
      <c r="I812" s="831">
        <v>319.91143362862721</v>
      </c>
      <c r="J812" s="831">
        <v>160</v>
      </c>
      <c r="K812" s="832">
        <v>51185.950439453125</v>
      </c>
    </row>
    <row r="813" spans="1:11" ht="14.45" customHeight="1" x14ac:dyDescent="0.2">
      <c r="A813" s="821" t="s">
        <v>575</v>
      </c>
      <c r="B813" s="822" t="s">
        <v>576</v>
      </c>
      <c r="C813" s="825" t="s">
        <v>601</v>
      </c>
      <c r="D813" s="839" t="s">
        <v>602</v>
      </c>
      <c r="E813" s="825" t="s">
        <v>4426</v>
      </c>
      <c r="F813" s="839" t="s">
        <v>4427</v>
      </c>
      <c r="G813" s="825" t="s">
        <v>4436</v>
      </c>
      <c r="H813" s="825" t="s">
        <v>4437</v>
      </c>
      <c r="I813" s="831">
        <v>35.090000152587891</v>
      </c>
      <c r="J813" s="831">
        <v>280</v>
      </c>
      <c r="K813" s="832">
        <v>9825.1997680664063</v>
      </c>
    </row>
    <row r="814" spans="1:11" ht="14.45" customHeight="1" x14ac:dyDescent="0.2">
      <c r="A814" s="821" t="s">
        <v>575</v>
      </c>
      <c r="B814" s="822" t="s">
        <v>576</v>
      </c>
      <c r="C814" s="825" t="s">
        <v>601</v>
      </c>
      <c r="D814" s="839" t="s">
        <v>602</v>
      </c>
      <c r="E814" s="825" t="s">
        <v>4426</v>
      </c>
      <c r="F814" s="839" t="s">
        <v>4427</v>
      </c>
      <c r="G814" s="825" t="s">
        <v>4438</v>
      </c>
      <c r="H814" s="825" t="s">
        <v>4439</v>
      </c>
      <c r="I814" s="831">
        <v>35.090000152587891</v>
      </c>
      <c r="J814" s="831">
        <v>330</v>
      </c>
      <c r="K814" s="832">
        <v>11579.699737548828</v>
      </c>
    </row>
    <row r="815" spans="1:11" ht="14.45" customHeight="1" x14ac:dyDescent="0.2">
      <c r="A815" s="821" t="s">
        <v>575</v>
      </c>
      <c r="B815" s="822" t="s">
        <v>576</v>
      </c>
      <c r="C815" s="825" t="s">
        <v>601</v>
      </c>
      <c r="D815" s="839" t="s">
        <v>602</v>
      </c>
      <c r="E815" s="825" t="s">
        <v>4426</v>
      </c>
      <c r="F815" s="839" t="s">
        <v>4427</v>
      </c>
      <c r="G815" s="825" t="s">
        <v>4440</v>
      </c>
      <c r="H815" s="825" t="s">
        <v>4441</v>
      </c>
      <c r="I815" s="831">
        <v>35.090000152587891</v>
      </c>
      <c r="J815" s="831">
        <v>30</v>
      </c>
      <c r="K815" s="832">
        <v>1052.6999816894531</v>
      </c>
    </row>
    <row r="816" spans="1:11" ht="14.45" customHeight="1" x14ac:dyDescent="0.2">
      <c r="A816" s="821" t="s">
        <v>575</v>
      </c>
      <c r="B816" s="822" t="s">
        <v>576</v>
      </c>
      <c r="C816" s="825" t="s">
        <v>601</v>
      </c>
      <c r="D816" s="839" t="s">
        <v>602</v>
      </c>
      <c r="E816" s="825" t="s">
        <v>4426</v>
      </c>
      <c r="F816" s="839" t="s">
        <v>4427</v>
      </c>
      <c r="G816" s="825" t="s">
        <v>4836</v>
      </c>
      <c r="H816" s="825" t="s">
        <v>4837</v>
      </c>
      <c r="I816" s="831">
        <v>35.090000152587891</v>
      </c>
      <c r="J816" s="831">
        <v>20</v>
      </c>
      <c r="K816" s="832">
        <v>701.79998779296875</v>
      </c>
    </row>
    <row r="817" spans="1:11" ht="14.45" customHeight="1" x14ac:dyDescent="0.2">
      <c r="A817" s="821" t="s">
        <v>575</v>
      </c>
      <c r="B817" s="822" t="s">
        <v>576</v>
      </c>
      <c r="C817" s="825" t="s">
        <v>601</v>
      </c>
      <c r="D817" s="839" t="s">
        <v>602</v>
      </c>
      <c r="E817" s="825" t="s">
        <v>4426</v>
      </c>
      <c r="F817" s="839" t="s">
        <v>4427</v>
      </c>
      <c r="G817" s="825" t="s">
        <v>4846</v>
      </c>
      <c r="H817" s="825" t="s">
        <v>4847</v>
      </c>
      <c r="I817" s="831">
        <v>15.672499656677246</v>
      </c>
      <c r="J817" s="831">
        <v>195</v>
      </c>
      <c r="K817" s="832">
        <v>3061.4500274658203</v>
      </c>
    </row>
    <row r="818" spans="1:11" ht="14.45" customHeight="1" x14ac:dyDescent="0.2">
      <c r="A818" s="821" t="s">
        <v>575</v>
      </c>
      <c r="B818" s="822" t="s">
        <v>576</v>
      </c>
      <c r="C818" s="825" t="s">
        <v>601</v>
      </c>
      <c r="D818" s="839" t="s">
        <v>602</v>
      </c>
      <c r="E818" s="825" t="s">
        <v>4426</v>
      </c>
      <c r="F818" s="839" t="s">
        <v>4427</v>
      </c>
      <c r="G818" s="825" t="s">
        <v>4848</v>
      </c>
      <c r="H818" s="825" t="s">
        <v>4849</v>
      </c>
      <c r="I818" s="831">
        <v>104.05999755859375</v>
      </c>
      <c r="J818" s="831">
        <v>120</v>
      </c>
      <c r="K818" s="832">
        <v>12487.199951171875</v>
      </c>
    </row>
    <row r="819" spans="1:11" ht="14.45" customHeight="1" x14ac:dyDescent="0.2">
      <c r="A819" s="821" t="s">
        <v>575</v>
      </c>
      <c r="B819" s="822" t="s">
        <v>576</v>
      </c>
      <c r="C819" s="825" t="s">
        <v>601</v>
      </c>
      <c r="D819" s="839" t="s">
        <v>602</v>
      </c>
      <c r="E819" s="825" t="s">
        <v>4426</v>
      </c>
      <c r="F819" s="839" t="s">
        <v>4427</v>
      </c>
      <c r="G819" s="825" t="s">
        <v>4850</v>
      </c>
      <c r="H819" s="825" t="s">
        <v>4851</v>
      </c>
      <c r="I819" s="831">
        <v>104.05999755859375</v>
      </c>
      <c r="J819" s="831">
        <v>540</v>
      </c>
      <c r="K819" s="832">
        <v>56192.400390625</v>
      </c>
    </row>
    <row r="820" spans="1:11" ht="14.45" customHeight="1" x14ac:dyDescent="0.2">
      <c r="A820" s="821" t="s">
        <v>575</v>
      </c>
      <c r="B820" s="822" t="s">
        <v>576</v>
      </c>
      <c r="C820" s="825" t="s">
        <v>601</v>
      </c>
      <c r="D820" s="839" t="s">
        <v>602</v>
      </c>
      <c r="E820" s="825" t="s">
        <v>4426</v>
      </c>
      <c r="F820" s="839" t="s">
        <v>4427</v>
      </c>
      <c r="G820" s="825" t="s">
        <v>4852</v>
      </c>
      <c r="H820" s="825" t="s">
        <v>4853</v>
      </c>
      <c r="I820" s="831">
        <v>104.05999755859375</v>
      </c>
      <c r="J820" s="831">
        <v>530</v>
      </c>
      <c r="K820" s="832">
        <v>55151.799926757813</v>
      </c>
    </row>
    <row r="821" spans="1:11" ht="14.45" customHeight="1" x14ac:dyDescent="0.2">
      <c r="A821" s="821" t="s">
        <v>575</v>
      </c>
      <c r="B821" s="822" t="s">
        <v>576</v>
      </c>
      <c r="C821" s="825" t="s">
        <v>601</v>
      </c>
      <c r="D821" s="839" t="s">
        <v>602</v>
      </c>
      <c r="E821" s="825" t="s">
        <v>4426</v>
      </c>
      <c r="F821" s="839" t="s">
        <v>4427</v>
      </c>
      <c r="G821" s="825" t="s">
        <v>4922</v>
      </c>
      <c r="H821" s="825" t="s">
        <v>4923</v>
      </c>
      <c r="I821" s="831">
        <v>104.05999755859375</v>
      </c>
      <c r="J821" s="831">
        <v>60</v>
      </c>
      <c r="K821" s="832">
        <v>6243.599853515625</v>
      </c>
    </row>
    <row r="822" spans="1:11" ht="14.45" customHeight="1" x14ac:dyDescent="0.2">
      <c r="A822" s="821" t="s">
        <v>575</v>
      </c>
      <c r="B822" s="822" t="s">
        <v>576</v>
      </c>
      <c r="C822" s="825" t="s">
        <v>601</v>
      </c>
      <c r="D822" s="839" t="s">
        <v>602</v>
      </c>
      <c r="E822" s="825" t="s">
        <v>4426</v>
      </c>
      <c r="F822" s="839" t="s">
        <v>4427</v>
      </c>
      <c r="G822" s="825" t="s">
        <v>4866</v>
      </c>
      <c r="H822" s="825" t="s">
        <v>4867</v>
      </c>
      <c r="I822" s="831">
        <v>209.3699951171875</v>
      </c>
      <c r="J822" s="831">
        <v>8</v>
      </c>
      <c r="K822" s="832">
        <v>1674.929931640625</v>
      </c>
    </row>
    <row r="823" spans="1:11" ht="14.45" customHeight="1" x14ac:dyDescent="0.2">
      <c r="A823" s="821" t="s">
        <v>575</v>
      </c>
      <c r="B823" s="822" t="s">
        <v>576</v>
      </c>
      <c r="C823" s="825" t="s">
        <v>601</v>
      </c>
      <c r="D823" s="839" t="s">
        <v>602</v>
      </c>
      <c r="E823" s="825" t="s">
        <v>4426</v>
      </c>
      <c r="F823" s="839" t="s">
        <v>4427</v>
      </c>
      <c r="G823" s="825" t="s">
        <v>4868</v>
      </c>
      <c r="H823" s="825" t="s">
        <v>4869</v>
      </c>
      <c r="I823" s="831">
        <v>209.36599731445313</v>
      </c>
      <c r="J823" s="831">
        <v>28</v>
      </c>
      <c r="K823" s="832">
        <v>5862.2198486328125</v>
      </c>
    </row>
    <row r="824" spans="1:11" ht="14.45" customHeight="1" x14ac:dyDescent="0.2">
      <c r="A824" s="821" t="s">
        <v>575</v>
      </c>
      <c r="B824" s="822" t="s">
        <v>576</v>
      </c>
      <c r="C824" s="825" t="s">
        <v>601</v>
      </c>
      <c r="D824" s="839" t="s">
        <v>602</v>
      </c>
      <c r="E824" s="825" t="s">
        <v>4426</v>
      </c>
      <c r="F824" s="839" t="s">
        <v>4427</v>
      </c>
      <c r="G824" s="825" t="s">
        <v>4870</v>
      </c>
      <c r="H824" s="825" t="s">
        <v>4871</v>
      </c>
      <c r="I824" s="831">
        <v>209.3699951171875</v>
      </c>
      <c r="J824" s="831">
        <v>17</v>
      </c>
      <c r="K824" s="832">
        <v>3559.2198791503906</v>
      </c>
    </row>
    <row r="825" spans="1:11" ht="14.45" customHeight="1" x14ac:dyDescent="0.2">
      <c r="A825" s="821" t="s">
        <v>575</v>
      </c>
      <c r="B825" s="822" t="s">
        <v>576</v>
      </c>
      <c r="C825" s="825" t="s">
        <v>601</v>
      </c>
      <c r="D825" s="839" t="s">
        <v>602</v>
      </c>
      <c r="E825" s="825" t="s">
        <v>4426</v>
      </c>
      <c r="F825" s="839" t="s">
        <v>4427</v>
      </c>
      <c r="G825" s="825" t="s">
        <v>4874</v>
      </c>
      <c r="H825" s="825" t="s">
        <v>4875</v>
      </c>
      <c r="I825" s="831">
        <v>119.99624919891357</v>
      </c>
      <c r="J825" s="831">
        <v>760</v>
      </c>
      <c r="K825" s="832">
        <v>91196.899536132813</v>
      </c>
    </row>
    <row r="826" spans="1:11" ht="14.45" customHeight="1" x14ac:dyDescent="0.2">
      <c r="A826" s="821" t="s">
        <v>575</v>
      </c>
      <c r="B826" s="822" t="s">
        <v>576</v>
      </c>
      <c r="C826" s="825" t="s">
        <v>601</v>
      </c>
      <c r="D826" s="839" t="s">
        <v>602</v>
      </c>
      <c r="E826" s="825" t="s">
        <v>4426</v>
      </c>
      <c r="F826" s="839" t="s">
        <v>4427</v>
      </c>
      <c r="G826" s="825" t="s">
        <v>4924</v>
      </c>
      <c r="H826" s="825" t="s">
        <v>4925</v>
      </c>
      <c r="I826" s="831">
        <v>188.32000732421875</v>
      </c>
      <c r="J826" s="831">
        <v>10</v>
      </c>
      <c r="K826" s="832">
        <v>1883.239990234375</v>
      </c>
    </row>
    <row r="827" spans="1:11" ht="14.45" customHeight="1" x14ac:dyDescent="0.2">
      <c r="A827" s="821" t="s">
        <v>575</v>
      </c>
      <c r="B827" s="822" t="s">
        <v>576</v>
      </c>
      <c r="C827" s="825" t="s">
        <v>601</v>
      </c>
      <c r="D827" s="839" t="s">
        <v>602</v>
      </c>
      <c r="E827" s="825" t="s">
        <v>4426</v>
      </c>
      <c r="F827" s="839" t="s">
        <v>4427</v>
      </c>
      <c r="G827" s="825" t="s">
        <v>4876</v>
      </c>
      <c r="H827" s="825" t="s">
        <v>4877</v>
      </c>
      <c r="I827" s="831">
        <v>146.41000366210938</v>
      </c>
      <c r="J827" s="831">
        <v>25</v>
      </c>
      <c r="K827" s="832">
        <v>3660.25</v>
      </c>
    </row>
    <row r="828" spans="1:11" ht="14.45" customHeight="1" x14ac:dyDescent="0.2">
      <c r="A828" s="821" t="s">
        <v>575</v>
      </c>
      <c r="B828" s="822" t="s">
        <v>576</v>
      </c>
      <c r="C828" s="825" t="s">
        <v>601</v>
      </c>
      <c r="D828" s="839" t="s">
        <v>602</v>
      </c>
      <c r="E828" s="825" t="s">
        <v>4426</v>
      </c>
      <c r="F828" s="839" t="s">
        <v>4427</v>
      </c>
      <c r="G828" s="825" t="s">
        <v>4450</v>
      </c>
      <c r="H828" s="825" t="s">
        <v>4451</v>
      </c>
      <c r="I828" s="831">
        <v>297.65999857584637</v>
      </c>
      <c r="J828" s="831">
        <v>160</v>
      </c>
      <c r="K828" s="832">
        <v>47528.7998046875</v>
      </c>
    </row>
    <row r="829" spans="1:11" ht="14.45" customHeight="1" x14ac:dyDescent="0.2">
      <c r="A829" s="821" t="s">
        <v>575</v>
      </c>
      <c r="B829" s="822" t="s">
        <v>576</v>
      </c>
      <c r="C829" s="825" t="s">
        <v>604</v>
      </c>
      <c r="D829" s="839" t="s">
        <v>605</v>
      </c>
      <c r="E829" s="825" t="s">
        <v>3852</v>
      </c>
      <c r="F829" s="839" t="s">
        <v>3853</v>
      </c>
      <c r="G829" s="825" t="s">
        <v>4040</v>
      </c>
      <c r="H829" s="825" t="s">
        <v>4041</v>
      </c>
      <c r="I829" s="831">
        <v>0.86000001430511475</v>
      </c>
      <c r="J829" s="831">
        <v>100</v>
      </c>
      <c r="K829" s="832">
        <v>86</v>
      </c>
    </row>
    <row r="830" spans="1:11" ht="14.45" customHeight="1" x14ac:dyDescent="0.2">
      <c r="A830" s="821" t="s">
        <v>575</v>
      </c>
      <c r="B830" s="822" t="s">
        <v>576</v>
      </c>
      <c r="C830" s="825" t="s">
        <v>604</v>
      </c>
      <c r="D830" s="839" t="s">
        <v>605</v>
      </c>
      <c r="E830" s="825" t="s">
        <v>3852</v>
      </c>
      <c r="F830" s="839" t="s">
        <v>3853</v>
      </c>
      <c r="G830" s="825" t="s">
        <v>4656</v>
      </c>
      <c r="H830" s="825" t="s">
        <v>4657</v>
      </c>
      <c r="I830" s="831">
        <v>23.920000076293945</v>
      </c>
      <c r="J830" s="831">
        <v>4</v>
      </c>
      <c r="K830" s="832">
        <v>95.680000305175781</v>
      </c>
    </row>
    <row r="831" spans="1:11" ht="14.45" customHeight="1" x14ac:dyDescent="0.2">
      <c r="A831" s="821" t="s">
        <v>575</v>
      </c>
      <c r="B831" s="822" t="s">
        <v>576</v>
      </c>
      <c r="C831" s="825" t="s">
        <v>604</v>
      </c>
      <c r="D831" s="839" t="s">
        <v>605</v>
      </c>
      <c r="E831" s="825" t="s">
        <v>3852</v>
      </c>
      <c r="F831" s="839" t="s">
        <v>3853</v>
      </c>
      <c r="G831" s="825" t="s">
        <v>4100</v>
      </c>
      <c r="H831" s="825" t="s">
        <v>4101</v>
      </c>
      <c r="I831" s="831">
        <v>0.68000001907348628</v>
      </c>
      <c r="J831" s="831">
        <v>250</v>
      </c>
      <c r="K831" s="832">
        <v>170</v>
      </c>
    </row>
    <row r="832" spans="1:11" ht="14.45" customHeight="1" x14ac:dyDescent="0.2">
      <c r="A832" s="821" t="s">
        <v>575</v>
      </c>
      <c r="B832" s="822" t="s">
        <v>576</v>
      </c>
      <c r="C832" s="825" t="s">
        <v>604</v>
      </c>
      <c r="D832" s="839" t="s">
        <v>605</v>
      </c>
      <c r="E832" s="825" t="s">
        <v>3852</v>
      </c>
      <c r="F832" s="839" t="s">
        <v>3853</v>
      </c>
      <c r="G832" s="825" t="s">
        <v>4106</v>
      </c>
      <c r="H832" s="825" t="s">
        <v>4107</v>
      </c>
      <c r="I832" s="831">
        <v>30.324999809265137</v>
      </c>
      <c r="J832" s="831">
        <v>8</v>
      </c>
      <c r="K832" s="832">
        <v>242.59999847412109</v>
      </c>
    </row>
    <row r="833" spans="1:11" ht="14.45" customHeight="1" x14ac:dyDescent="0.2">
      <c r="A833" s="821" t="s">
        <v>575</v>
      </c>
      <c r="B833" s="822" t="s">
        <v>576</v>
      </c>
      <c r="C833" s="825" t="s">
        <v>604</v>
      </c>
      <c r="D833" s="839" t="s">
        <v>605</v>
      </c>
      <c r="E833" s="825" t="s">
        <v>3862</v>
      </c>
      <c r="F833" s="839" t="s">
        <v>3863</v>
      </c>
      <c r="G833" s="825" t="s">
        <v>4926</v>
      </c>
      <c r="H833" s="825" t="s">
        <v>4927</v>
      </c>
      <c r="I833" s="831">
        <v>373.64999389648438</v>
      </c>
      <c r="J833" s="831">
        <v>5</v>
      </c>
      <c r="K833" s="832">
        <v>1868.239990234375</v>
      </c>
    </row>
    <row r="834" spans="1:11" ht="14.45" customHeight="1" x14ac:dyDescent="0.2">
      <c r="A834" s="821" t="s">
        <v>575</v>
      </c>
      <c r="B834" s="822" t="s">
        <v>576</v>
      </c>
      <c r="C834" s="825" t="s">
        <v>604</v>
      </c>
      <c r="D834" s="839" t="s">
        <v>605</v>
      </c>
      <c r="E834" s="825" t="s">
        <v>3862</v>
      </c>
      <c r="F834" s="839" t="s">
        <v>3863</v>
      </c>
      <c r="G834" s="825" t="s">
        <v>4528</v>
      </c>
      <c r="H834" s="825" t="s">
        <v>4529</v>
      </c>
      <c r="I834" s="831">
        <v>6.0500001907348633</v>
      </c>
      <c r="J834" s="831">
        <v>140</v>
      </c>
      <c r="K834" s="832">
        <v>847</v>
      </c>
    </row>
    <row r="835" spans="1:11" ht="14.45" customHeight="1" x14ac:dyDescent="0.2">
      <c r="A835" s="821" t="s">
        <v>575</v>
      </c>
      <c r="B835" s="822" t="s">
        <v>576</v>
      </c>
      <c r="C835" s="825" t="s">
        <v>604</v>
      </c>
      <c r="D835" s="839" t="s">
        <v>605</v>
      </c>
      <c r="E835" s="825" t="s">
        <v>3862</v>
      </c>
      <c r="F835" s="839" t="s">
        <v>3863</v>
      </c>
      <c r="G835" s="825" t="s">
        <v>4126</v>
      </c>
      <c r="H835" s="825" t="s">
        <v>4127</v>
      </c>
      <c r="I835" s="831">
        <v>1.7000000476837158</v>
      </c>
      <c r="J835" s="831">
        <v>250</v>
      </c>
      <c r="K835" s="832">
        <v>425</v>
      </c>
    </row>
    <row r="836" spans="1:11" ht="14.45" customHeight="1" x14ac:dyDescent="0.2">
      <c r="A836" s="821" t="s">
        <v>575</v>
      </c>
      <c r="B836" s="822" t="s">
        <v>576</v>
      </c>
      <c r="C836" s="825" t="s">
        <v>604</v>
      </c>
      <c r="D836" s="839" t="s">
        <v>605</v>
      </c>
      <c r="E836" s="825" t="s">
        <v>3862</v>
      </c>
      <c r="F836" s="839" t="s">
        <v>3863</v>
      </c>
      <c r="G836" s="825" t="s">
        <v>4146</v>
      </c>
      <c r="H836" s="825" t="s">
        <v>4147</v>
      </c>
      <c r="I836" s="831">
        <v>5.2600002288818359</v>
      </c>
      <c r="J836" s="831">
        <v>50</v>
      </c>
      <c r="K836" s="832">
        <v>263</v>
      </c>
    </row>
    <row r="837" spans="1:11" ht="14.45" customHeight="1" x14ac:dyDescent="0.2">
      <c r="A837" s="821" t="s">
        <v>575</v>
      </c>
      <c r="B837" s="822" t="s">
        <v>576</v>
      </c>
      <c r="C837" s="825" t="s">
        <v>604</v>
      </c>
      <c r="D837" s="839" t="s">
        <v>605</v>
      </c>
      <c r="E837" s="825" t="s">
        <v>3862</v>
      </c>
      <c r="F837" s="839" t="s">
        <v>3863</v>
      </c>
      <c r="G837" s="825" t="s">
        <v>4148</v>
      </c>
      <c r="H837" s="825" t="s">
        <v>4149</v>
      </c>
      <c r="I837" s="831">
        <v>3.4850000143051147</v>
      </c>
      <c r="J837" s="831">
        <v>550</v>
      </c>
      <c r="K837" s="832">
        <v>1916</v>
      </c>
    </row>
    <row r="838" spans="1:11" ht="14.45" customHeight="1" x14ac:dyDescent="0.2">
      <c r="A838" s="821" t="s">
        <v>575</v>
      </c>
      <c r="B838" s="822" t="s">
        <v>576</v>
      </c>
      <c r="C838" s="825" t="s">
        <v>604</v>
      </c>
      <c r="D838" s="839" t="s">
        <v>605</v>
      </c>
      <c r="E838" s="825" t="s">
        <v>3862</v>
      </c>
      <c r="F838" s="839" t="s">
        <v>3863</v>
      </c>
      <c r="G838" s="825" t="s">
        <v>3866</v>
      </c>
      <c r="H838" s="825" t="s">
        <v>3867</v>
      </c>
      <c r="I838" s="831">
        <v>17.979999542236328</v>
      </c>
      <c r="J838" s="831">
        <v>50</v>
      </c>
      <c r="K838" s="832">
        <v>899</v>
      </c>
    </row>
    <row r="839" spans="1:11" ht="14.45" customHeight="1" x14ac:dyDescent="0.2">
      <c r="A839" s="821" t="s">
        <v>575</v>
      </c>
      <c r="B839" s="822" t="s">
        <v>576</v>
      </c>
      <c r="C839" s="825" t="s">
        <v>604</v>
      </c>
      <c r="D839" s="839" t="s">
        <v>605</v>
      </c>
      <c r="E839" s="825" t="s">
        <v>3862</v>
      </c>
      <c r="F839" s="839" t="s">
        <v>3863</v>
      </c>
      <c r="G839" s="825" t="s">
        <v>4198</v>
      </c>
      <c r="H839" s="825" t="s">
        <v>4199</v>
      </c>
      <c r="I839" s="831">
        <v>8.4700002670288086</v>
      </c>
      <c r="J839" s="831">
        <v>100</v>
      </c>
      <c r="K839" s="832">
        <v>847</v>
      </c>
    </row>
    <row r="840" spans="1:11" ht="14.45" customHeight="1" x14ac:dyDescent="0.2">
      <c r="A840" s="821" t="s">
        <v>575</v>
      </c>
      <c r="B840" s="822" t="s">
        <v>576</v>
      </c>
      <c r="C840" s="825" t="s">
        <v>604</v>
      </c>
      <c r="D840" s="839" t="s">
        <v>605</v>
      </c>
      <c r="E840" s="825" t="s">
        <v>3862</v>
      </c>
      <c r="F840" s="839" t="s">
        <v>3863</v>
      </c>
      <c r="G840" s="825" t="s">
        <v>4210</v>
      </c>
      <c r="H840" s="825" t="s">
        <v>4211</v>
      </c>
      <c r="I840" s="831">
        <v>80.569999694824219</v>
      </c>
      <c r="J840" s="831">
        <v>5</v>
      </c>
      <c r="K840" s="832">
        <v>402.85000610351563</v>
      </c>
    </row>
    <row r="841" spans="1:11" ht="14.45" customHeight="1" x14ac:dyDescent="0.2">
      <c r="A841" s="821" t="s">
        <v>575</v>
      </c>
      <c r="B841" s="822" t="s">
        <v>576</v>
      </c>
      <c r="C841" s="825" t="s">
        <v>604</v>
      </c>
      <c r="D841" s="839" t="s">
        <v>605</v>
      </c>
      <c r="E841" s="825" t="s">
        <v>3862</v>
      </c>
      <c r="F841" s="839" t="s">
        <v>3863</v>
      </c>
      <c r="G841" s="825" t="s">
        <v>3870</v>
      </c>
      <c r="H841" s="825" t="s">
        <v>3871</v>
      </c>
      <c r="I841" s="831">
        <v>13.310000419616699</v>
      </c>
      <c r="J841" s="831">
        <v>20</v>
      </c>
      <c r="K841" s="832">
        <v>266.20001220703125</v>
      </c>
    </row>
    <row r="842" spans="1:11" ht="14.45" customHeight="1" x14ac:dyDescent="0.2">
      <c r="A842" s="821" t="s">
        <v>575</v>
      </c>
      <c r="B842" s="822" t="s">
        <v>576</v>
      </c>
      <c r="C842" s="825" t="s">
        <v>604</v>
      </c>
      <c r="D842" s="839" t="s">
        <v>605</v>
      </c>
      <c r="E842" s="825" t="s">
        <v>3862</v>
      </c>
      <c r="F842" s="839" t="s">
        <v>3863</v>
      </c>
      <c r="G842" s="825" t="s">
        <v>4244</v>
      </c>
      <c r="H842" s="825" t="s">
        <v>4245</v>
      </c>
      <c r="I842" s="831">
        <v>9.1999998092651367</v>
      </c>
      <c r="J842" s="831">
        <v>100</v>
      </c>
      <c r="K842" s="832">
        <v>920</v>
      </c>
    </row>
    <row r="843" spans="1:11" ht="14.45" customHeight="1" x14ac:dyDescent="0.2">
      <c r="A843" s="821" t="s">
        <v>575</v>
      </c>
      <c r="B843" s="822" t="s">
        <v>576</v>
      </c>
      <c r="C843" s="825" t="s">
        <v>604</v>
      </c>
      <c r="D843" s="839" t="s">
        <v>605</v>
      </c>
      <c r="E843" s="825" t="s">
        <v>3862</v>
      </c>
      <c r="F843" s="839" t="s">
        <v>3863</v>
      </c>
      <c r="G843" s="825" t="s">
        <v>4252</v>
      </c>
      <c r="H843" s="825" t="s">
        <v>4253</v>
      </c>
      <c r="I843" s="831">
        <v>172.5</v>
      </c>
      <c r="J843" s="831">
        <v>1</v>
      </c>
      <c r="K843" s="832">
        <v>172.5</v>
      </c>
    </row>
    <row r="844" spans="1:11" ht="14.45" customHeight="1" x14ac:dyDescent="0.2">
      <c r="A844" s="821" t="s">
        <v>575</v>
      </c>
      <c r="B844" s="822" t="s">
        <v>576</v>
      </c>
      <c r="C844" s="825" t="s">
        <v>604</v>
      </c>
      <c r="D844" s="839" t="s">
        <v>605</v>
      </c>
      <c r="E844" s="825" t="s">
        <v>3862</v>
      </c>
      <c r="F844" s="839" t="s">
        <v>3863</v>
      </c>
      <c r="G844" s="825" t="s">
        <v>3872</v>
      </c>
      <c r="H844" s="825" t="s">
        <v>3873</v>
      </c>
      <c r="I844" s="831">
        <v>0.82333332300186157</v>
      </c>
      <c r="J844" s="831">
        <v>300</v>
      </c>
      <c r="K844" s="832">
        <v>247</v>
      </c>
    </row>
    <row r="845" spans="1:11" ht="14.45" customHeight="1" x14ac:dyDescent="0.2">
      <c r="A845" s="821" t="s">
        <v>575</v>
      </c>
      <c r="B845" s="822" t="s">
        <v>576</v>
      </c>
      <c r="C845" s="825" t="s">
        <v>604</v>
      </c>
      <c r="D845" s="839" t="s">
        <v>605</v>
      </c>
      <c r="E845" s="825" t="s">
        <v>3862</v>
      </c>
      <c r="F845" s="839" t="s">
        <v>3863</v>
      </c>
      <c r="G845" s="825" t="s">
        <v>4594</v>
      </c>
      <c r="H845" s="825" t="s">
        <v>4595</v>
      </c>
      <c r="I845" s="831">
        <v>0.43000000715255737</v>
      </c>
      <c r="J845" s="831">
        <v>200</v>
      </c>
      <c r="K845" s="832">
        <v>86</v>
      </c>
    </row>
    <row r="846" spans="1:11" ht="14.45" customHeight="1" x14ac:dyDescent="0.2">
      <c r="A846" s="821" t="s">
        <v>575</v>
      </c>
      <c r="B846" s="822" t="s">
        <v>576</v>
      </c>
      <c r="C846" s="825" t="s">
        <v>604</v>
      </c>
      <c r="D846" s="839" t="s">
        <v>605</v>
      </c>
      <c r="E846" s="825" t="s">
        <v>3862</v>
      </c>
      <c r="F846" s="839" t="s">
        <v>3863</v>
      </c>
      <c r="G846" s="825" t="s">
        <v>3874</v>
      </c>
      <c r="H846" s="825" t="s">
        <v>3875</v>
      </c>
      <c r="I846" s="831">
        <v>1.1399999856948853</v>
      </c>
      <c r="J846" s="831">
        <v>800</v>
      </c>
      <c r="K846" s="832">
        <v>912</v>
      </c>
    </row>
    <row r="847" spans="1:11" ht="14.45" customHeight="1" x14ac:dyDescent="0.2">
      <c r="A847" s="821" t="s">
        <v>575</v>
      </c>
      <c r="B847" s="822" t="s">
        <v>576</v>
      </c>
      <c r="C847" s="825" t="s">
        <v>604</v>
      </c>
      <c r="D847" s="839" t="s">
        <v>605</v>
      </c>
      <c r="E847" s="825" t="s">
        <v>3862</v>
      </c>
      <c r="F847" s="839" t="s">
        <v>3863</v>
      </c>
      <c r="G847" s="825" t="s">
        <v>3876</v>
      </c>
      <c r="H847" s="825" t="s">
        <v>3877</v>
      </c>
      <c r="I847" s="831">
        <v>0.57999998331069946</v>
      </c>
      <c r="J847" s="831">
        <v>500</v>
      </c>
      <c r="K847" s="832">
        <v>290</v>
      </c>
    </row>
    <row r="848" spans="1:11" ht="14.45" customHeight="1" x14ac:dyDescent="0.2">
      <c r="A848" s="821" t="s">
        <v>575</v>
      </c>
      <c r="B848" s="822" t="s">
        <v>576</v>
      </c>
      <c r="C848" s="825" t="s">
        <v>604</v>
      </c>
      <c r="D848" s="839" t="s">
        <v>605</v>
      </c>
      <c r="E848" s="825" t="s">
        <v>3862</v>
      </c>
      <c r="F848" s="839" t="s">
        <v>3863</v>
      </c>
      <c r="G848" s="825" t="s">
        <v>4302</v>
      </c>
      <c r="H848" s="825" t="s">
        <v>4303</v>
      </c>
      <c r="I848" s="831">
        <v>9.1433334350585938</v>
      </c>
      <c r="J848" s="831">
        <v>500</v>
      </c>
      <c r="K848" s="832">
        <v>4571.2600708007813</v>
      </c>
    </row>
    <row r="849" spans="1:11" ht="14.45" customHeight="1" x14ac:dyDescent="0.2">
      <c r="A849" s="821" t="s">
        <v>575</v>
      </c>
      <c r="B849" s="822" t="s">
        <v>576</v>
      </c>
      <c r="C849" s="825" t="s">
        <v>604</v>
      </c>
      <c r="D849" s="839" t="s">
        <v>605</v>
      </c>
      <c r="E849" s="825" t="s">
        <v>3862</v>
      </c>
      <c r="F849" s="839" t="s">
        <v>3863</v>
      </c>
      <c r="G849" s="825" t="s">
        <v>4928</v>
      </c>
      <c r="H849" s="825" t="s">
        <v>4929</v>
      </c>
      <c r="I849" s="831">
        <v>659.45001220703125</v>
      </c>
      <c r="J849" s="831">
        <v>10</v>
      </c>
      <c r="K849" s="832">
        <v>6594.5</v>
      </c>
    </row>
    <row r="850" spans="1:11" ht="14.45" customHeight="1" x14ac:dyDescent="0.2">
      <c r="A850" s="821" t="s">
        <v>575</v>
      </c>
      <c r="B850" s="822" t="s">
        <v>576</v>
      </c>
      <c r="C850" s="825" t="s">
        <v>604</v>
      </c>
      <c r="D850" s="839" t="s">
        <v>605</v>
      </c>
      <c r="E850" s="825" t="s">
        <v>3862</v>
      </c>
      <c r="F850" s="839" t="s">
        <v>3863</v>
      </c>
      <c r="G850" s="825" t="s">
        <v>4328</v>
      </c>
      <c r="H850" s="825" t="s">
        <v>4329</v>
      </c>
      <c r="I850" s="831">
        <v>1.2100000381469727</v>
      </c>
      <c r="J850" s="831">
        <v>750</v>
      </c>
      <c r="K850" s="832">
        <v>907.5</v>
      </c>
    </row>
    <row r="851" spans="1:11" ht="14.45" customHeight="1" x14ac:dyDescent="0.2">
      <c r="A851" s="821" t="s">
        <v>575</v>
      </c>
      <c r="B851" s="822" t="s">
        <v>576</v>
      </c>
      <c r="C851" s="825" t="s">
        <v>604</v>
      </c>
      <c r="D851" s="839" t="s">
        <v>605</v>
      </c>
      <c r="E851" s="825" t="s">
        <v>3862</v>
      </c>
      <c r="F851" s="839" t="s">
        <v>3863</v>
      </c>
      <c r="G851" s="825" t="s">
        <v>4334</v>
      </c>
      <c r="H851" s="825" t="s">
        <v>4335</v>
      </c>
      <c r="I851" s="831">
        <v>0.4699999988079071</v>
      </c>
      <c r="J851" s="831">
        <v>400</v>
      </c>
      <c r="K851" s="832">
        <v>188</v>
      </c>
    </row>
    <row r="852" spans="1:11" ht="14.45" customHeight="1" x14ac:dyDescent="0.2">
      <c r="A852" s="821" t="s">
        <v>575</v>
      </c>
      <c r="B852" s="822" t="s">
        <v>576</v>
      </c>
      <c r="C852" s="825" t="s">
        <v>604</v>
      </c>
      <c r="D852" s="839" t="s">
        <v>605</v>
      </c>
      <c r="E852" s="825" t="s">
        <v>4368</v>
      </c>
      <c r="F852" s="839" t="s">
        <v>4369</v>
      </c>
      <c r="G852" s="825" t="s">
        <v>4372</v>
      </c>
      <c r="H852" s="825" t="s">
        <v>4373</v>
      </c>
      <c r="I852" s="831">
        <v>10.163999938964844</v>
      </c>
      <c r="J852" s="831">
        <v>180</v>
      </c>
      <c r="K852" s="832">
        <v>1829.4999694824219</v>
      </c>
    </row>
    <row r="853" spans="1:11" ht="14.45" customHeight="1" x14ac:dyDescent="0.2">
      <c r="A853" s="821" t="s">
        <v>575</v>
      </c>
      <c r="B853" s="822" t="s">
        <v>576</v>
      </c>
      <c r="C853" s="825" t="s">
        <v>604</v>
      </c>
      <c r="D853" s="839" t="s">
        <v>605</v>
      </c>
      <c r="E853" s="825" t="s">
        <v>4368</v>
      </c>
      <c r="F853" s="839" t="s">
        <v>4369</v>
      </c>
      <c r="G853" s="825" t="s">
        <v>4930</v>
      </c>
      <c r="H853" s="825" t="s">
        <v>4931</v>
      </c>
      <c r="I853" s="831">
        <v>36.299999237060547</v>
      </c>
      <c r="J853" s="831">
        <v>210</v>
      </c>
      <c r="K853" s="832">
        <v>7623</v>
      </c>
    </row>
    <row r="854" spans="1:11" ht="14.45" customHeight="1" x14ac:dyDescent="0.2">
      <c r="A854" s="821" t="s">
        <v>575</v>
      </c>
      <c r="B854" s="822" t="s">
        <v>576</v>
      </c>
      <c r="C854" s="825" t="s">
        <v>604</v>
      </c>
      <c r="D854" s="839" t="s">
        <v>605</v>
      </c>
      <c r="E854" s="825" t="s">
        <v>3878</v>
      </c>
      <c r="F854" s="839" t="s">
        <v>3879</v>
      </c>
      <c r="G854" s="825" t="s">
        <v>3880</v>
      </c>
      <c r="H854" s="825" t="s">
        <v>3881</v>
      </c>
      <c r="I854" s="831">
        <v>0.30000001192092896</v>
      </c>
      <c r="J854" s="831">
        <v>300</v>
      </c>
      <c r="K854" s="832">
        <v>90</v>
      </c>
    </row>
    <row r="855" spans="1:11" ht="14.45" customHeight="1" x14ac:dyDescent="0.2">
      <c r="A855" s="821" t="s">
        <v>575</v>
      </c>
      <c r="B855" s="822" t="s">
        <v>576</v>
      </c>
      <c r="C855" s="825" t="s">
        <v>604</v>
      </c>
      <c r="D855" s="839" t="s">
        <v>605</v>
      </c>
      <c r="E855" s="825" t="s">
        <v>3878</v>
      </c>
      <c r="F855" s="839" t="s">
        <v>3879</v>
      </c>
      <c r="G855" s="825" t="s">
        <v>3884</v>
      </c>
      <c r="H855" s="825" t="s">
        <v>3885</v>
      </c>
      <c r="I855" s="831">
        <v>0.30500000715255737</v>
      </c>
      <c r="J855" s="831">
        <v>300</v>
      </c>
      <c r="K855" s="832">
        <v>92</v>
      </c>
    </row>
    <row r="856" spans="1:11" ht="14.45" customHeight="1" x14ac:dyDescent="0.2">
      <c r="A856" s="821" t="s">
        <v>575</v>
      </c>
      <c r="B856" s="822" t="s">
        <v>576</v>
      </c>
      <c r="C856" s="825" t="s">
        <v>604</v>
      </c>
      <c r="D856" s="839" t="s">
        <v>605</v>
      </c>
      <c r="E856" s="825" t="s">
        <v>3878</v>
      </c>
      <c r="F856" s="839" t="s">
        <v>3879</v>
      </c>
      <c r="G856" s="825" t="s">
        <v>3886</v>
      </c>
      <c r="H856" s="825" t="s">
        <v>3887</v>
      </c>
      <c r="I856" s="831">
        <v>0.54000002145767212</v>
      </c>
      <c r="J856" s="831">
        <v>1100</v>
      </c>
      <c r="K856" s="832">
        <v>594</v>
      </c>
    </row>
    <row r="857" spans="1:11" ht="14.45" customHeight="1" x14ac:dyDescent="0.2">
      <c r="A857" s="821" t="s">
        <v>575</v>
      </c>
      <c r="B857" s="822" t="s">
        <v>576</v>
      </c>
      <c r="C857" s="825" t="s">
        <v>604</v>
      </c>
      <c r="D857" s="839" t="s">
        <v>605</v>
      </c>
      <c r="E857" s="825" t="s">
        <v>3878</v>
      </c>
      <c r="F857" s="839" t="s">
        <v>3879</v>
      </c>
      <c r="G857" s="825" t="s">
        <v>3896</v>
      </c>
      <c r="H857" s="825" t="s">
        <v>3897</v>
      </c>
      <c r="I857" s="831">
        <v>180</v>
      </c>
      <c r="J857" s="831">
        <v>50</v>
      </c>
      <c r="K857" s="832">
        <v>8999.97021484375</v>
      </c>
    </row>
    <row r="858" spans="1:11" ht="14.45" customHeight="1" x14ac:dyDescent="0.2">
      <c r="A858" s="821" t="s">
        <v>575</v>
      </c>
      <c r="B858" s="822" t="s">
        <v>576</v>
      </c>
      <c r="C858" s="825" t="s">
        <v>604</v>
      </c>
      <c r="D858" s="839" t="s">
        <v>605</v>
      </c>
      <c r="E858" s="825" t="s">
        <v>3900</v>
      </c>
      <c r="F858" s="839" t="s">
        <v>3901</v>
      </c>
      <c r="G858" s="825" t="s">
        <v>3906</v>
      </c>
      <c r="H858" s="825" t="s">
        <v>3907</v>
      </c>
      <c r="I858" s="831">
        <v>0.62999999523162842</v>
      </c>
      <c r="J858" s="831">
        <v>2000</v>
      </c>
      <c r="K858" s="832">
        <v>1260</v>
      </c>
    </row>
    <row r="859" spans="1:11" ht="14.45" customHeight="1" x14ac:dyDescent="0.2">
      <c r="A859" s="821" t="s">
        <v>575</v>
      </c>
      <c r="B859" s="822" t="s">
        <v>576</v>
      </c>
      <c r="C859" s="825" t="s">
        <v>604</v>
      </c>
      <c r="D859" s="839" t="s">
        <v>605</v>
      </c>
      <c r="E859" s="825" t="s">
        <v>3900</v>
      </c>
      <c r="F859" s="839" t="s">
        <v>3901</v>
      </c>
      <c r="G859" s="825" t="s">
        <v>3908</v>
      </c>
      <c r="H859" s="825" t="s">
        <v>3909</v>
      </c>
      <c r="I859" s="831">
        <v>0.68600000143051143</v>
      </c>
      <c r="J859" s="831">
        <v>5600</v>
      </c>
      <c r="K859" s="832">
        <v>3798</v>
      </c>
    </row>
    <row r="860" spans="1:11" ht="14.45" customHeight="1" x14ac:dyDescent="0.2">
      <c r="A860" s="821" t="s">
        <v>575</v>
      </c>
      <c r="B860" s="822" t="s">
        <v>576</v>
      </c>
      <c r="C860" s="825" t="s">
        <v>604</v>
      </c>
      <c r="D860" s="839" t="s">
        <v>605</v>
      </c>
      <c r="E860" s="825" t="s">
        <v>3900</v>
      </c>
      <c r="F860" s="839" t="s">
        <v>3901</v>
      </c>
      <c r="G860" s="825" t="s">
        <v>4402</v>
      </c>
      <c r="H860" s="825" t="s">
        <v>4403</v>
      </c>
      <c r="I860" s="831">
        <v>0.64249999821186066</v>
      </c>
      <c r="J860" s="831">
        <v>2000</v>
      </c>
      <c r="K860" s="832">
        <v>1276</v>
      </c>
    </row>
    <row r="861" spans="1:11" ht="14.45" customHeight="1" x14ac:dyDescent="0.2">
      <c r="A861" s="821" t="s">
        <v>575</v>
      </c>
      <c r="B861" s="822" t="s">
        <v>576</v>
      </c>
      <c r="C861" s="825" t="s">
        <v>604</v>
      </c>
      <c r="D861" s="839" t="s">
        <v>605</v>
      </c>
      <c r="E861" s="825" t="s">
        <v>4426</v>
      </c>
      <c r="F861" s="839" t="s">
        <v>4427</v>
      </c>
      <c r="G861" s="825" t="s">
        <v>4846</v>
      </c>
      <c r="H861" s="825" t="s">
        <v>4847</v>
      </c>
      <c r="I861" s="831">
        <v>15.659999656677247</v>
      </c>
      <c r="J861" s="831">
        <v>240</v>
      </c>
      <c r="K861" s="832">
        <v>3753.9000854492188</v>
      </c>
    </row>
    <row r="862" spans="1:11" ht="14.45" customHeight="1" x14ac:dyDescent="0.2">
      <c r="A862" s="821" t="s">
        <v>575</v>
      </c>
      <c r="B862" s="822" t="s">
        <v>576</v>
      </c>
      <c r="C862" s="825" t="s">
        <v>607</v>
      </c>
      <c r="D862" s="839" t="s">
        <v>608</v>
      </c>
      <c r="E862" s="825" t="s">
        <v>3852</v>
      </c>
      <c r="F862" s="839" t="s">
        <v>3853</v>
      </c>
      <c r="G862" s="825" t="s">
        <v>4932</v>
      </c>
      <c r="H862" s="825" t="s">
        <v>4933</v>
      </c>
      <c r="I862" s="831">
        <v>8.7100000381469727</v>
      </c>
      <c r="J862" s="831">
        <v>50</v>
      </c>
      <c r="K862" s="832">
        <v>435.60000610351563</v>
      </c>
    </row>
    <row r="863" spans="1:11" ht="14.45" customHeight="1" x14ac:dyDescent="0.2">
      <c r="A863" s="821" t="s">
        <v>575</v>
      </c>
      <c r="B863" s="822" t="s">
        <v>576</v>
      </c>
      <c r="C863" s="825" t="s">
        <v>607</v>
      </c>
      <c r="D863" s="839" t="s">
        <v>608</v>
      </c>
      <c r="E863" s="825" t="s">
        <v>3852</v>
      </c>
      <c r="F863" s="839" t="s">
        <v>3853</v>
      </c>
      <c r="G863" s="825" t="s">
        <v>4036</v>
      </c>
      <c r="H863" s="825" t="s">
        <v>4037</v>
      </c>
      <c r="I863" s="831">
        <v>1.3799999952316284</v>
      </c>
      <c r="J863" s="831">
        <v>500</v>
      </c>
      <c r="K863" s="832">
        <v>690</v>
      </c>
    </row>
    <row r="864" spans="1:11" ht="14.45" customHeight="1" x14ac:dyDescent="0.2">
      <c r="A864" s="821" t="s">
        <v>575</v>
      </c>
      <c r="B864" s="822" t="s">
        <v>576</v>
      </c>
      <c r="C864" s="825" t="s">
        <v>607</v>
      </c>
      <c r="D864" s="839" t="s">
        <v>608</v>
      </c>
      <c r="E864" s="825" t="s">
        <v>3852</v>
      </c>
      <c r="F864" s="839" t="s">
        <v>3853</v>
      </c>
      <c r="G864" s="825" t="s">
        <v>4040</v>
      </c>
      <c r="H864" s="825" t="s">
        <v>4041</v>
      </c>
      <c r="I864" s="831">
        <v>0.85000002384185791</v>
      </c>
      <c r="J864" s="831">
        <v>300</v>
      </c>
      <c r="K864" s="832">
        <v>255</v>
      </c>
    </row>
    <row r="865" spans="1:11" ht="14.45" customHeight="1" x14ac:dyDescent="0.2">
      <c r="A865" s="821" t="s">
        <v>575</v>
      </c>
      <c r="B865" s="822" t="s">
        <v>576</v>
      </c>
      <c r="C865" s="825" t="s">
        <v>607</v>
      </c>
      <c r="D865" s="839" t="s">
        <v>608</v>
      </c>
      <c r="E865" s="825" t="s">
        <v>3852</v>
      </c>
      <c r="F865" s="839" t="s">
        <v>3853</v>
      </c>
      <c r="G865" s="825" t="s">
        <v>3856</v>
      </c>
      <c r="H865" s="825" t="s">
        <v>3857</v>
      </c>
      <c r="I865" s="831">
        <v>1.5149999856948853</v>
      </c>
      <c r="J865" s="831">
        <v>100</v>
      </c>
      <c r="K865" s="832">
        <v>151.5</v>
      </c>
    </row>
    <row r="866" spans="1:11" ht="14.45" customHeight="1" x14ac:dyDescent="0.2">
      <c r="A866" s="821" t="s">
        <v>575</v>
      </c>
      <c r="B866" s="822" t="s">
        <v>576</v>
      </c>
      <c r="C866" s="825" t="s">
        <v>607</v>
      </c>
      <c r="D866" s="839" t="s">
        <v>608</v>
      </c>
      <c r="E866" s="825" t="s">
        <v>3852</v>
      </c>
      <c r="F866" s="839" t="s">
        <v>3853</v>
      </c>
      <c r="G866" s="825" t="s">
        <v>4652</v>
      </c>
      <c r="H866" s="825" t="s">
        <v>4653</v>
      </c>
      <c r="I866" s="831">
        <v>24.840000152587891</v>
      </c>
      <c r="J866" s="831">
        <v>12</v>
      </c>
      <c r="K866" s="832">
        <v>298.07998657226563</v>
      </c>
    </row>
    <row r="867" spans="1:11" ht="14.45" customHeight="1" x14ac:dyDescent="0.2">
      <c r="A867" s="821" t="s">
        <v>575</v>
      </c>
      <c r="B867" s="822" t="s">
        <v>576</v>
      </c>
      <c r="C867" s="825" t="s">
        <v>607</v>
      </c>
      <c r="D867" s="839" t="s">
        <v>608</v>
      </c>
      <c r="E867" s="825" t="s">
        <v>3852</v>
      </c>
      <c r="F867" s="839" t="s">
        <v>3853</v>
      </c>
      <c r="G867" s="825" t="s">
        <v>4048</v>
      </c>
      <c r="H867" s="825" t="s">
        <v>4049</v>
      </c>
      <c r="I867" s="831">
        <v>13.420000076293945</v>
      </c>
      <c r="J867" s="831">
        <v>10</v>
      </c>
      <c r="K867" s="832">
        <v>134.19999694824219</v>
      </c>
    </row>
    <row r="868" spans="1:11" ht="14.45" customHeight="1" x14ac:dyDescent="0.2">
      <c r="A868" s="821" t="s">
        <v>575</v>
      </c>
      <c r="B868" s="822" t="s">
        <v>576</v>
      </c>
      <c r="C868" s="825" t="s">
        <v>607</v>
      </c>
      <c r="D868" s="839" t="s">
        <v>608</v>
      </c>
      <c r="E868" s="825" t="s">
        <v>3852</v>
      </c>
      <c r="F868" s="839" t="s">
        <v>3853</v>
      </c>
      <c r="G868" s="825" t="s">
        <v>4506</v>
      </c>
      <c r="H868" s="825" t="s">
        <v>4507</v>
      </c>
      <c r="I868" s="831">
        <v>26.170000076293945</v>
      </c>
      <c r="J868" s="831">
        <v>1</v>
      </c>
      <c r="K868" s="832">
        <v>26.170000076293945</v>
      </c>
    </row>
    <row r="869" spans="1:11" ht="14.45" customHeight="1" x14ac:dyDescent="0.2">
      <c r="A869" s="821" t="s">
        <v>575</v>
      </c>
      <c r="B869" s="822" t="s">
        <v>576</v>
      </c>
      <c r="C869" s="825" t="s">
        <v>607</v>
      </c>
      <c r="D869" s="839" t="s">
        <v>608</v>
      </c>
      <c r="E869" s="825" t="s">
        <v>3852</v>
      </c>
      <c r="F869" s="839" t="s">
        <v>3853</v>
      </c>
      <c r="G869" s="825" t="s">
        <v>4880</v>
      </c>
      <c r="H869" s="825" t="s">
        <v>4881</v>
      </c>
      <c r="I869" s="831">
        <v>11.609999656677246</v>
      </c>
      <c r="J869" s="831">
        <v>48</v>
      </c>
      <c r="K869" s="832">
        <v>557.280029296875</v>
      </c>
    </row>
    <row r="870" spans="1:11" ht="14.45" customHeight="1" x14ac:dyDescent="0.2">
      <c r="A870" s="821" t="s">
        <v>575</v>
      </c>
      <c r="B870" s="822" t="s">
        <v>576</v>
      </c>
      <c r="C870" s="825" t="s">
        <v>607</v>
      </c>
      <c r="D870" s="839" t="s">
        <v>608</v>
      </c>
      <c r="E870" s="825" t="s">
        <v>3852</v>
      </c>
      <c r="F870" s="839" t="s">
        <v>3853</v>
      </c>
      <c r="G870" s="825" t="s">
        <v>4658</v>
      </c>
      <c r="H870" s="825" t="s">
        <v>4659</v>
      </c>
      <c r="I870" s="831">
        <v>19.319999694824219</v>
      </c>
      <c r="J870" s="831">
        <v>12</v>
      </c>
      <c r="K870" s="832">
        <v>231.83999633789063</v>
      </c>
    </row>
    <row r="871" spans="1:11" ht="14.45" customHeight="1" x14ac:dyDescent="0.2">
      <c r="A871" s="821" t="s">
        <v>575</v>
      </c>
      <c r="B871" s="822" t="s">
        <v>576</v>
      </c>
      <c r="C871" s="825" t="s">
        <v>607</v>
      </c>
      <c r="D871" s="839" t="s">
        <v>608</v>
      </c>
      <c r="E871" s="825" t="s">
        <v>3852</v>
      </c>
      <c r="F871" s="839" t="s">
        <v>3853</v>
      </c>
      <c r="G871" s="825" t="s">
        <v>4094</v>
      </c>
      <c r="H871" s="825" t="s">
        <v>4095</v>
      </c>
      <c r="I871" s="831">
        <v>12.020000457763672</v>
      </c>
      <c r="J871" s="831">
        <v>35</v>
      </c>
      <c r="K871" s="832">
        <v>420.70001220703125</v>
      </c>
    </row>
    <row r="872" spans="1:11" ht="14.45" customHeight="1" x14ac:dyDescent="0.2">
      <c r="A872" s="821" t="s">
        <v>575</v>
      </c>
      <c r="B872" s="822" t="s">
        <v>576</v>
      </c>
      <c r="C872" s="825" t="s">
        <v>607</v>
      </c>
      <c r="D872" s="839" t="s">
        <v>608</v>
      </c>
      <c r="E872" s="825" t="s">
        <v>3852</v>
      </c>
      <c r="F872" s="839" t="s">
        <v>3853</v>
      </c>
      <c r="G872" s="825" t="s">
        <v>4100</v>
      </c>
      <c r="H872" s="825" t="s">
        <v>4101</v>
      </c>
      <c r="I872" s="831">
        <v>0.68666668732961023</v>
      </c>
      <c r="J872" s="831">
        <v>550</v>
      </c>
      <c r="K872" s="832">
        <v>381</v>
      </c>
    </row>
    <row r="873" spans="1:11" ht="14.45" customHeight="1" x14ac:dyDescent="0.2">
      <c r="A873" s="821" t="s">
        <v>575</v>
      </c>
      <c r="B873" s="822" t="s">
        <v>576</v>
      </c>
      <c r="C873" s="825" t="s">
        <v>607</v>
      </c>
      <c r="D873" s="839" t="s">
        <v>608</v>
      </c>
      <c r="E873" s="825" t="s">
        <v>3862</v>
      </c>
      <c r="F873" s="839" t="s">
        <v>3863</v>
      </c>
      <c r="G873" s="825" t="s">
        <v>4934</v>
      </c>
      <c r="H873" s="825" t="s">
        <v>4935</v>
      </c>
      <c r="I873" s="831">
        <v>2.3599998950958252</v>
      </c>
      <c r="J873" s="831">
        <v>50</v>
      </c>
      <c r="K873" s="832">
        <v>118</v>
      </c>
    </row>
    <row r="874" spans="1:11" ht="14.45" customHeight="1" x14ac:dyDescent="0.2">
      <c r="A874" s="821" t="s">
        <v>575</v>
      </c>
      <c r="B874" s="822" t="s">
        <v>576</v>
      </c>
      <c r="C874" s="825" t="s">
        <v>607</v>
      </c>
      <c r="D874" s="839" t="s">
        <v>608</v>
      </c>
      <c r="E874" s="825" t="s">
        <v>3862</v>
      </c>
      <c r="F874" s="839" t="s">
        <v>3863</v>
      </c>
      <c r="G874" s="825" t="s">
        <v>4120</v>
      </c>
      <c r="H874" s="825" t="s">
        <v>4121</v>
      </c>
      <c r="I874" s="831">
        <v>2.3599998950958252</v>
      </c>
      <c r="J874" s="831">
        <v>50</v>
      </c>
      <c r="K874" s="832">
        <v>118</v>
      </c>
    </row>
    <row r="875" spans="1:11" ht="14.45" customHeight="1" x14ac:dyDescent="0.2">
      <c r="A875" s="821" t="s">
        <v>575</v>
      </c>
      <c r="B875" s="822" t="s">
        <v>576</v>
      </c>
      <c r="C875" s="825" t="s">
        <v>607</v>
      </c>
      <c r="D875" s="839" t="s">
        <v>608</v>
      </c>
      <c r="E875" s="825" t="s">
        <v>3862</v>
      </c>
      <c r="F875" s="839" t="s">
        <v>3863</v>
      </c>
      <c r="G875" s="825" t="s">
        <v>4936</v>
      </c>
      <c r="H875" s="825" t="s">
        <v>4937</v>
      </c>
      <c r="I875" s="831">
        <v>2.3599998950958252</v>
      </c>
      <c r="J875" s="831">
        <v>50</v>
      </c>
      <c r="K875" s="832">
        <v>118</v>
      </c>
    </row>
    <row r="876" spans="1:11" ht="14.45" customHeight="1" x14ac:dyDescent="0.2">
      <c r="A876" s="821" t="s">
        <v>575</v>
      </c>
      <c r="B876" s="822" t="s">
        <v>576</v>
      </c>
      <c r="C876" s="825" t="s">
        <v>607</v>
      </c>
      <c r="D876" s="839" t="s">
        <v>608</v>
      </c>
      <c r="E876" s="825" t="s">
        <v>3862</v>
      </c>
      <c r="F876" s="839" t="s">
        <v>3863</v>
      </c>
      <c r="G876" s="825" t="s">
        <v>4666</v>
      </c>
      <c r="H876" s="825" t="s">
        <v>4667</v>
      </c>
      <c r="I876" s="831">
        <v>1.6950000524520874</v>
      </c>
      <c r="J876" s="831">
        <v>1600</v>
      </c>
      <c r="K876" s="832">
        <v>2710.760009765625</v>
      </c>
    </row>
    <row r="877" spans="1:11" ht="14.45" customHeight="1" x14ac:dyDescent="0.2">
      <c r="A877" s="821" t="s">
        <v>575</v>
      </c>
      <c r="B877" s="822" t="s">
        <v>576</v>
      </c>
      <c r="C877" s="825" t="s">
        <v>607</v>
      </c>
      <c r="D877" s="839" t="s">
        <v>608</v>
      </c>
      <c r="E877" s="825" t="s">
        <v>3862</v>
      </c>
      <c r="F877" s="839" t="s">
        <v>3863</v>
      </c>
      <c r="G877" s="825" t="s">
        <v>4668</v>
      </c>
      <c r="H877" s="825" t="s">
        <v>4669</v>
      </c>
      <c r="I877" s="831">
        <v>3.869999885559082</v>
      </c>
      <c r="J877" s="831">
        <v>500</v>
      </c>
      <c r="K877" s="832">
        <v>1935</v>
      </c>
    </row>
    <row r="878" spans="1:11" ht="14.45" customHeight="1" x14ac:dyDescent="0.2">
      <c r="A878" s="821" t="s">
        <v>575</v>
      </c>
      <c r="B878" s="822" t="s">
        <v>576</v>
      </c>
      <c r="C878" s="825" t="s">
        <v>607</v>
      </c>
      <c r="D878" s="839" t="s">
        <v>608</v>
      </c>
      <c r="E878" s="825" t="s">
        <v>3862</v>
      </c>
      <c r="F878" s="839" t="s">
        <v>3863</v>
      </c>
      <c r="G878" s="825" t="s">
        <v>4126</v>
      </c>
      <c r="H878" s="825" t="s">
        <v>4127</v>
      </c>
      <c r="I878" s="831">
        <v>1.690000057220459</v>
      </c>
      <c r="J878" s="831">
        <v>200</v>
      </c>
      <c r="K878" s="832">
        <v>338</v>
      </c>
    </row>
    <row r="879" spans="1:11" ht="14.45" customHeight="1" x14ac:dyDescent="0.2">
      <c r="A879" s="821" t="s">
        <v>575</v>
      </c>
      <c r="B879" s="822" t="s">
        <v>576</v>
      </c>
      <c r="C879" s="825" t="s">
        <v>607</v>
      </c>
      <c r="D879" s="839" t="s">
        <v>608</v>
      </c>
      <c r="E879" s="825" t="s">
        <v>3862</v>
      </c>
      <c r="F879" s="839" t="s">
        <v>3863</v>
      </c>
      <c r="G879" s="825" t="s">
        <v>4128</v>
      </c>
      <c r="H879" s="825" t="s">
        <v>4129</v>
      </c>
      <c r="I879" s="831">
        <v>11.492499828338623</v>
      </c>
      <c r="J879" s="831">
        <v>250</v>
      </c>
      <c r="K879" s="832">
        <v>2873</v>
      </c>
    </row>
    <row r="880" spans="1:11" ht="14.45" customHeight="1" x14ac:dyDescent="0.2">
      <c r="A880" s="821" t="s">
        <v>575</v>
      </c>
      <c r="B880" s="822" t="s">
        <v>576</v>
      </c>
      <c r="C880" s="825" t="s">
        <v>607</v>
      </c>
      <c r="D880" s="839" t="s">
        <v>608</v>
      </c>
      <c r="E880" s="825" t="s">
        <v>3862</v>
      </c>
      <c r="F880" s="839" t="s">
        <v>3863</v>
      </c>
      <c r="G880" s="825" t="s">
        <v>4672</v>
      </c>
      <c r="H880" s="825" t="s">
        <v>4673</v>
      </c>
      <c r="I880" s="831">
        <v>38.5</v>
      </c>
      <c r="J880" s="831">
        <v>550</v>
      </c>
      <c r="K880" s="832">
        <v>21175.660034179688</v>
      </c>
    </row>
    <row r="881" spans="1:11" ht="14.45" customHeight="1" x14ac:dyDescent="0.2">
      <c r="A881" s="821" t="s">
        <v>575</v>
      </c>
      <c r="B881" s="822" t="s">
        <v>576</v>
      </c>
      <c r="C881" s="825" t="s">
        <v>607</v>
      </c>
      <c r="D881" s="839" t="s">
        <v>608</v>
      </c>
      <c r="E881" s="825" t="s">
        <v>3862</v>
      </c>
      <c r="F881" s="839" t="s">
        <v>3863</v>
      </c>
      <c r="G881" s="825" t="s">
        <v>4674</v>
      </c>
      <c r="H881" s="825" t="s">
        <v>4675</v>
      </c>
      <c r="I881" s="831">
        <v>40.993334452311196</v>
      </c>
      <c r="J881" s="831">
        <v>100</v>
      </c>
      <c r="K881" s="832">
        <v>4099.5900268554688</v>
      </c>
    </row>
    <row r="882" spans="1:11" ht="14.45" customHeight="1" x14ac:dyDescent="0.2">
      <c r="A882" s="821" t="s">
        <v>575</v>
      </c>
      <c r="B882" s="822" t="s">
        <v>576</v>
      </c>
      <c r="C882" s="825" t="s">
        <v>607</v>
      </c>
      <c r="D882" s="839" t="s">
        <v>608</v>
      </c>
      <c r="E882" s="825" t="s">
        <v>3862</v>
      </c>
      <c r="F882" s="839" t="s">
        <v>3863</v>
      </c>
      <c r="G882" s="825" t="s">
        <v>4148</v>
      </c>
      <c r="H882" s="825" t="s">
        <v>4149</v>
      </c>
      <c r="I882" s="831">
        <v>3.4820000171661376</v>
      </c>
      <c r="J882" s="831">
        <v>1250</v>
      </c>
      <c r="K882" s="832">
        <v>4352.5</v>
      </c>
    </row>
    <row r="883" spans="1:11" ht="14.45" customHeight="1" x14ac:dyDescent="0.2">
      <c r="A883" s="821" t="s">
        <v>575</v>
      </c>
      <c r="B883" s="822" t="s">
        <v>576</v>
      </c>
      <c r="C883" s="825" t="s">
        <v>607</v>
      </c>
      <c r="D883" s="839" t="s">
        <v>608</v>
      </c>
      <c r="E883" s="825" t="s">
        <v>3862</v>
      </c>
      <c r="F883" s="839" t="s">
        <v>3863</v>
      </c>
      <c r="G883" s="825" t="s">
        <v>4688</v>
      </c>
      <c r="H883" s="825" t="s">
        <v>4689</v>
      </c>
      <c r="I883" s="831">
        <v>17.909999847412109</v>
      </c>
      <c r="J883" s="831">
        <v>20</v>
      </c>
      <c r="K883" s="832">
        <v>358.16000366210938</v>
      </c>
    </row>
    <row r="884" spans="1:11" ht="14.45" customHeight="1" x14ac:dyDescent="0.2">
      <c r="A884" s="821" t="s">
        <v>575</v>
      </c>
      <c r="B884" s="822" t="s">
        <v>576</v>
      </c>
      <c r="C884" s="825" t="s">
        <v>607</v>
      </c>
      <c r="D884" s="839" t="s">
        <v>608</v>
      </c>
      <c r="E884" s="825" t="s">
        <v>3862</v>
      </c>
      <c r="F884" s="839" t="s">
        <v>3863</v>
      </c>
      <c r="G884" s="825" t="s">
        <v>4908</v>
      </c>
      <c r="H884" s="825" t="s">
        <v>4909</v>
      </c>
      <c r="I884" s="831">
        <v>77.44000244140625</v>
      </c>
      <c r="J884" s="831">
        <v>20</v>
      </c>
      <c r="K884" s="832">
        <v>1548.800048828125</v>
      </c>
    </row>
    <row r="885" spans="1:11" ht="14.45" customHeight="1" x14ac:dyDescent="0.2">
      <c r="A885" s="821" t="s">
        <v>575</v>
      </c>
      <c r="B885" s="822" t="s">
        <v>576</v>
      </c>
      <c r="C885" s="825" t="s">
        <v>607</v>
      </c>
      <c r="D885" s="839" t="s">
        <v>608</v>
      </c>
      <c r="E885" s="825" t="s">
        <v>3862</v>
      </c>
      <c r="F885" s="839" t="s">
        <v>3863</v>
      </c>
      <c r="G885" s="825" t="s">
        <v>4690</v>
      </c>
      <c r="H885" s="825" t="s">
        <v>4691</v>
      </c>
      <c r="I885" s="831">
        <v>17.909999847412109</v>
      </c>
      <c r="J885" s="831">
        <v>60</v>
      </c>
      <c r="K885" s="832">
        <v>1074.4800415039063</v>
      </c>
    </row>
    <row r="886" spans="1:11" ht="14.45" customHeight="1" x14ac:dyDescent="0.2">
      <c r="A886" s="821" t="s">
        <v>575</v>
      </c>
      <c r="B886" s="822" t="s">
        <v>576</v>
      </c>
      <c r="C886" s="825" t="s">
        <v>607</v>
      </c>
      <c r="D886" s="839" t="s">
        <v>608</v>
      </c>
      <c r="E886" s="825" t="s">
        <v>3862</v>
      </c>
      <c r="F886" s="839" t="s">
        <v>3863</v>
      </c>
      <c r="G886" s="825" t="s">
        <v>4938</v>
      </c>
      <c r="H886" s="825" t="s">
        <v>4939</v>
      </c>
      <c r="I886" s="831">
        <v>47.189998626708984</v>
      </c>
      <c r="J886" s="831">
        <v>60</v>
      </c>
      <c r="K886" s="832">
        <v>2831.3999633789063</v>
      </c>
    </row>
    <row r="887" spans="1:11" ht="14.45" customHeight="1" x14ac:dyDescent="0.2">
      <c r="A887" s="821" t="s">
        <v>575</v>
      </c>
      <c r="B887" s="822" t="s">
        <v>576</v>
      </c>
      <c r="C887" s="825" t="s">
        <v>607</v>
      </c>
      <c r="D887" s="839" t="s">
        <v>608</v>
      </c>
      <c r="E887" s="825" t="s">
        <v>3862</v>
      </c>
      <c r="F887" s="839" t="s">
        <v>3863</v>
      </c>
      <c r="G887" s="825" t="s">
        <v>4910</v>
      </c>
      <c r="H887" s="825" t="s">
        <v>4911</v>
      </c>
      <c r="I887" s="831">
        <v>53.290000915527344</v>
      </c>
      <c r="J887" s="831">
        <v>40</v>
      </c>
      <c r="K887" s="832">
        <v>2131.5400390625</v>
      </c>
    </row>
    <row r="888" spans="1:11" ht="14.45" customHeight="1" x14ac:dyDescent="0.2">
      <c r="A888" s="821" t="s">
        <v>575</v>
      </c>
      <c r="B888" s="822" t="s">
        <v>576</v>
      </c>
      <c r="C888" s="825" t="s">
        <v>607</v>
      </c>
      <c r="D888" s="839" t="s">
        <v>608</v>
      </c>
      <c r="E888" s="825" t="s">
        <v>3862</v>
      </c>
      <c r="F888" s="839" t="s">
        <v>3863</v>
      </c>
      <c r="G888" s="825" t="s">
        <v>4692</v>
      </c>
      <c r="H888" s="825" t="s">
        <v>4693</v>
      </c>
      <c r="I888" s="831">
        <v>17.909999847412109</v>
      </c>
      <c r="J888" s="831">
        <v>50</v>
      </c>
      <c r="K888" s="832">
        <v>895.38003540039063</v>
      </c>
    </row>
    <row r="889" spans="1:11" ht="14.45" customHeight="1" x14ac:dyDescent="0.2">
      <c r="A889" s="821" t="s">
        <v>575</v>
      </c>
      <c r="B889" s="822" t="s">
        <v>576</v>
      </c>
      <c r="C889" s="825" t="s">
        <v>607</v>
      </c>
      <c r="D889" s="839" t="s">
        <v>608</v>
      </c>
      <c r="E889" s="825" t="s">
        <v>3862</v>
      </c>
      <c r="F889" s="839" t="s">
        <v>3863</v>
      </c>
      <c r="G889" s="825" t="s">
        <v>4694</v>
      </c>
      <c r="H889" s="825" t="s">
        <v>4695</v>
      </c>
      <c r="I889" s="831">
        <v>17.909999847412109</v>
      </c>
      <c r="J889" s="831">
        <v>30</v>
      </c>
      <c r="K889" s="832">
        <v>537.30001831054688</v>
      </c>
    </row>
    <row r="890" spans="1:11" ht="14.45" customHeight="1" x14ac:dyDescent="0.2">
      <c r="A890" s="821" t="s">
        <v>575</v>
      </c>
      <c r="B890" s="822" t="s">
        <v>576</v>
      </c>
      <c r="C890" s="825" t="s">
        <v>607</v>
      </c>
      <c r="D890" s="839" t="s">
        <v>608</v>
      </c>
      <c r="E890" s="825" t="s">
        <v>3862</v>
      </c>
      <c r="F890" s="839" t="s">
        <v>3863</v>
      </c>
      <c r="G890" s="825" t="s">
        <v>4696</v>
      </c>
      <c r="H890" s="825" t="s">
        <v>4697</v>
      </c>
      <c r="I890" s="831">
        <v>17.909999847412109</v>
      </c>
      <c r="J890" s="831">
        <v>40</v>
      </c>
      <c r="K890" s="832">
        <v>716.39999389648438</v>
      </c>
    </row>
    <row r="891" spans="1:11" ht="14.45" customHeight="1" x14ac:dyDescent="0.2">
      <c r="A891" s="821" t="s">
        <v>575</v>
      </c>
      <c r="B891" s="822" t="s">
        <v>576</v>
      </c>
      <c r="C891" s="825" t="s">
        <v>607</v>
      </c>
      <c r="D891" s="839" t="s">
        <v>608</v>
      </c>
      <c r="E891" s="825" t="s">
        <v>3862</v>
      </c>
      <c r="F891" s="839" t="s">
        <v>3863</v>
      </c>
      <c r="G891" s="825" t="s">
        <v>4698</v>
      </c>
      <c r="H891" s="825" t="s">
        <v>4699</v>
      </c>
      <c r="I891" s="831">
        <v>17.909999847412109</v>
      </c>
      <c r="J891" s="831">
        <v>20</v>
      </c>
      <c r="K891" s="832">
        <v>358.20001220703125</v>
      </c>
    </row>
    <row r="892" spans="1:11" ht="14.45" customHeight="1" x14ac:dyDescent="0.2">
      <c r="A892" s="821" t="s">
        <v>575</v>
      </c>
      <c r="B892" s="822" t="s">
        <v>576</v>
      </c>
      <c r="C892" s="825" t="s">
        <v>607</v>
      </c>
      <c r="D892" s="839" t="s">
        <v>608</v>
      </c>
      <c r="E892" s="825" t="s">
        <v>3862</v>
      </c>
      <c r="F892" s="839" t="s">
        <v>3863</v>
      </c>
      <c r="G892" s="825" t="s">
        <v>4700</v>
      </c>
      <c r="H892" s="825" t="s">
        <v>4701</v>
      </c>
      <c r="I892" s="831">
        <v>17.909999847412109</v>
      </c>
      <c r="J892" s="831">
        <v>10</v>
      </c>
      <c r="K892" s="832">
        <v>179.10000610351563</v>
      </c>
    </row>
    <row r="893" spans="1:11" ht="14.45" customHeight="1" x14ac:dyDescent="0.2">
      <c r="A893" s="821" t="s">
        <v>575</v>
      </c>
      <c r="B893" s="822" t="s">
        <v>576</v>
      </c>
      <c r="C893" s="825" t="s">
        <v>607</v>
      </c>
      <c r="D893" s="839" t="s">
        <v>608</v>
      </c>
      <c r="E893" s="825" t="s">
        <v>3862</v>
      </c>
      <c r="F893" s="839" t="s">
        <v>3863</v>
      </c>
      <c r="G893" s="825" t="s">
        <v>4160</v>
      </c>
      <c r="H893" s="825" t="s">
        <v>4161</v>
      </c>
      <c r="I893" s="831">
        <v>17.909999847412109</v>
      </c>
      <c r="J893" s="831">
        <v>10</v>
      </c>
      <c r="K893" s="832">
        <v>179.10000610351563</v>
      </c>
    </row>
    <row r="894" spans="1:11" ht="14.45" customHeight="1" x14ac:dyDescent="0.2">
      <c r="A894" s="821" t="s">
        <v>575</v>
      </c>
      <c r="B894" s="822" t="s">
        <v>576</v>
      </c>
      <c r="C894" s="825" t="s">
        <v>607</v>
      </c>
      <c r="D894" s="839" t="s">
        <v>608</v>
      </c>
      <c r="E894" s="825" t="s">
        <v>3862</v>
      </c>
      <c r="F894" s="839" t="s">
        <v>3863</v>
      </c>
      <c r="G894" s="825" t="s">
        <v>4706</v>
      </c>
      <c r="H894" s="825" t="s">
        <v>4707</v>
      </c>
      <c r="I894" s="831">
        <v>21.899999618530273</v>
      </c>
      <c r="J894" s="831">
        <v>300</v>
      </c>
      <c r="K894" s="832">
        <v>6570.30029296875</v>
      </c>
    </row>
    <row r="895" spans="1:11" ht="14.45" customHeight="1" x14ac:dyDescent="0.2">
      <c r="A895" s="821" t="s">
        <v>575</v>
      </c>
      <c r="B895" s="822" t="s">
        <v>576</v>
      </c>
      <c r="C895" s="825" t="s">
        <v>607</v>
      </c>
      <c r="D895" s="839" t="s">
        <v>608</v>
      </c>
      <c r="E895" s="825" t="s">
        <v>3862</v>
      </c>
      <c r="F895" s="839" t="s">
        <v>3863</v>
      </c>
      <c r="G895" s="825" t="s">
        <v>4170</v>
      </c>
      <c r="H895" s="825" t="s">
        <v>4171</v>
      </c>
      <c r="I895" s="831">
        <v>21.899999618530273</v>
      </c>
      <c r="J895" s="831">
        <v>250</v>
      </c>
      <c r="K895" s="832">
        <v>5475.250244140625</v>
      </c>
    </row>
    <row r="896" spans="1:11" ht="14.45" customHeight="1" x14ac:dyDescent="0.2">
      <c r="A896" s="821" t="s">
        <v>575</v>
      </c>
      <c r="B896" s="822" t="s">
        <v>576</v>
      </c>
      <c r="C896" s="825" t="s">
        <v>607</v>
      </c>
      <c r="D896" s="839" t="s">
        <v>608</v>
      </c>
      <c r="E896" s="825" t="s">
        <v>3862</v>
      </c>
      <c r="F896" s="839" t="s">
        <v>3863</v>
      </c>
      <c r="G896" s="825" t="s">
        <v>4710</v>
      </c>
      <c r="H896" s="825" t="s">
        <v>4711</v>
      </c>
      <c r="I896" s="831">
        <v>30.25</v>
      </c>
      <c r="J896" s="831">
        <v>50</v>
      </c>
      <c r="K896" s="832">
        <v>1512.5</v>
      </c>
    </row>
    <row r="897" spans="1:11" ht="14.45" customHeight="1" x14ac:dyDescent="0.2">
      <c r="A897" s="821" t="s">
        <v>575</v>
      </c>
      <c r="B897" s="822" t="s">
        <v>576</v>
      </c>
      <c r="C897" s="825" t="s">
        <v>607</v>
      </c>
      <c r="D897" s="839" t="s">
        <v>608</v>
      </c>
      <c r="E897" s="825" t="s">
        <v>3862</v>
      </c>
      <c r="F897" s="839" t="s">
        <v>3863</v>
      </c>
      <c r="G897" s="825" t="s">
        <v>4714</v>
      </c>
      <c r="H897" s="825" t="s">
        <v>4715</v>
      </c>
      <c r="I897" s="831">
        <v>17.979999542236328</v>
      </c>
      <c r="J897" s="831">
        <v>150</v>
      </c>
      <c r="K897" s="832">
        <v>2697</v>
      </c>
    </row>
    <row r="898" spans="1:11" ht="14.45" customHeight="1" x14ac:dyDescent="0.2">
      <c r="A898" s="821" t="s">
        <v>575</v>
      </c>
      <c r="B898" s="822" t="s">
        <v>576</v>
      </c>
      <c r="C898" s="825" t="s">
        <v>607</v>
      </c>
      <c r="D898" s="839" t="s">
        <v>608</v>
      </c>
      <c r="E898" s="825" t="s">
        <v>3862</v>
      </c>
      <c r="F898" s="839" t="s">
        <v>3863</v>
      </c>
      <c r="G898" s="825" t="s">
        <v>3868</v>
      </c>
      <c r="H898" s="825" t="s">
        <v>3869</v>
      </c>
      <c r="I898" s="831">
        <v>4.0300002098083496</v>
      </c>
      <c r="J898" s="831">
        <v>600</v>
      </c>
      <c r="K898" s="832">
        <v>2418</v>
      </c>
    </row>
    <row r="899" spans="1:11" ht="14.45" customHeight="1" x14ac:dyDescent="0.2">
      <c r="A899" s="821" t="s">
        <v>575</v>
      </c>
      <c r="B899" s="822" t="s">
        <v>576</v>
      </c>
      <c r="C899" s="825" t="s">
        <v>607</v>
      </c>
      <c r="D899" s="839" t="s">
        <v>608</v>
      </c>
      <c r="E899" s="825" t="s">
        <v>3862</v>
      </c>
      <c r="F899" s="839" t="s">
        <v>3863</v>
      </c>
      <c r="G899" s="825" t="s">
        <v>4940</v>
      </c>
      <c r="H899" s="825" t="s">
        <v>4941</v>
      </c>
      <c r="I899" s="831">
        <v>9.4300003051757813</v>
      </c>
      <c r="J899" s="831">
        <v>200</v>
      </c>
      <c r="K899" s="832">
        <v>1886</v>
      </c>
    </row>
    <row r="900" spans="1:11" ht="14.45" customHeight="1" x14ac:dyDescent="0.2">
      <c r="A900" s="821" t="s">
        <v>575</v>
      </c>
      <c r="B900" s="822" t="s">
        <v>576</v>
      </c>
      <c r="C900" s="825" t="s">
        <v>607</v>
      </c>
      <c r="D900" s="839" t="s">
        <v>608</v>
      </c>
      <c r="E900" s="825" t="s">
        <v>3862</v>
      </c>
      <c r="F900" s="839" t="s">
        <v>3863</v>
      </c>
      <c r="G900" s="825" t="s">
        <v>4942</v>
      </c>
      <c r="H900" s="825" t="s">
        <v>4943</v>
      </c>
      <c r="I900" s="831">
        <v>148.83000183105469</v>
      </c>
      <c r="J900" s="831">
        <v>2</v>
      </c>
      <c r="K900" s="832">
        <v>297.66000366210938</v>
      </c>
    </row>
    <row r="901" spans="1:11" ht="14.45" customHeight="1" x14ac:dyDescent="0.2">
      <c r="A901" s="821" t="s">
        <v>575</v>
      </c>
      <c r="B901" s="822" t="s">
        <v>576</v>
      </c>
      <c r="C901" s="825" t="s">
        <v>607</v>
      </c>
      <c r="D901" s="839" t="s">
        <v>608</v>
      </c>
      <c r="E901" s="825" t="s">
        <v>3862</v>
      </c>
      <c r="F901" s="839" t="s">
        <v>3863</v>
      </c>
      <c r="G901" s="825" t="s">
        <v>4208</v>
      </c>
      <c r="H901" s="825" t="s">
        <v>4209</v>
      </c>
      <c r="I901" s="831">
        <v>36.779998779296875</v>
      </c>
      <c r="J901" s="831">
        <v>5</v>
      </c>
      <c r="K901" s="832">
        <v>183.89999389648438</v>
      </c>
    </row>
    <row r="902" spans="1:11" ht="14.45" customHeight="1" x14ac:dyDescent="0.2">
      <c r="A902" s="821" t="s">
        <v>575</v>
      </c>
      <c r="B902" s="822" t="s">
        <v>576</v>
      </c>
      <c r="C902" s="825" t="s">
        <v>607</v>
      </c>
      <c r="D902" s="839" t="s">
        <v>608</v>
      </c>
      <c r="E902" s="825" t="s">
        <v>3862</v>
      </c>
      <c r="F902" s="839" t="s">
        <v>3863</v>
      </c>
      <c r="G902" s="825" t="s">
        <v>4720</v>
      </c>
      <c r="H902" s="825" t="s">
        <v>4721</v>
      </c>
      <c r="I902" s="831">
        <v>154</v>
      </c>
      <c r="J902" s="831">
        <v>20</v>
      </c>
      <c r="K902" s="832">
        <v>3079.929931640625</v>
      </c>
    </row>
    <row r="903" spans="1:11" ht="14.45" customHeight="1" x14ac:dyDescent="0.2">
      <c r="A903" s="821" t="s">
        <v>575</v>
      </c>
      <c r="B903" s="822" t="s">
        <v>576</v>
      </c>
      <c r="C903" s="825" t="s">
        <v>607</v>
      </c>
      <c r="D903" s="839" t="s">
        <v>608</v>
      </c>
      <c r="E903" s="825" t="s">
        <v>3862</v>
      </c>
      <c r="F903" s="839" t="s">
        <v>3863</v>
      </c>
      <c r="G903" s="825" t="s">
        <v>4722</v>
      </c>
      <c r="H903" s="825" t="s">
        <v>4723</v>
      </c>
      <c r="I903" s="831">
        <v>105.02999877929688</v>
      </c>
      <c r="J903" s="831">
        <v>20</v>
      </c>
      <c r="K903" s="832">
        <v>2100.56005859375</v>
      </c>
    </row>
    <row r="904" spans="1:11" ht="14.45" customHeight="1" x14ac:dyDescent="0.2">
      <c r="A904" s="821" t="s">
        <v>575</v>
      </c>
      <c r="B904" s="822" t="s">
        <v>576</v>
      </c>
      <c r="C904" s="825" t="s">
        <v>607</v>
      </c>
      <c r="D904" s="839" t="s">
        <v>608</v>
      </c>
      <c r="E904" s="825" t="s">
        <v>3862</v>
      </c>
      <c r="F904" s="839" t="s">
        <v>3863</v>
      </c>
      <c r="G904" s="825" t="s">
        <v>4724</v>
      </c>
      <c r="H904" s="825" t="s">
        <v>4725</v>
      </c>
      <c r="I904" s="831">
        <v>105.02999877929688</v>
      </c>
      <c r="J904" s="831">
        <v>20</v>
      </c>
      <c r="K904" s="832">
        <v>2100.56005859375</v>
      </c>
    </row>
    <row r="905" spans="1:11" ht="14.45" customHeight="1" x14ac:dyDescent="0.2">
      <c r="A905" s="821" t="s">
        <v>575</v>
      </c>
      <c r="B905" s="822" t="s">
        <v>576</v>
      </c>
      <c r="C905" s="825" t="s">
        <v>607</v>
      </c>
      <c r="D905" s="839" t="s">
        <v>608</v>
      </c>
      <c r="E905" s="825" t="s">
        <v>3862</v>
      </c>
      <c r="F905" s="839" t="s">
        <v>3863</v>
      </c>
      <c r="G905" s="825" t="s">
        <v>4220</v>
      </c>
      <c r="H905" s="825" t="s">
        <v>4221</v>
      </c>
      <c r="I905" s="831">
        <v>549.34002685546875</v>
      </c>
      <c r="J905" s="831">
        <v>5</v>
      </c>
      <c r="K905" s="832">
        <v>2746.699951171875</v>
      </c>
    </row>
    <row r="906" spans="1:11" ht="14.45" customHeight="1" x14ac:dyDescent="0.2">
      <c r="A906" s="821" t="s">
        <v>575</v>
      </c>
      <c r="B906" s="822" t="s">
        <v>576</v>
      </c>
      <c r="C906" s="825" t="s">
        <v>607</v>
      </c>
      <c r="D906" s="839" t="s">
        <v>608</v>
      </c>
      <c r="E906" s="825" t="s">
        <v>3862</v>
      </c>
      <c r="F906" s="839" t="s">
        <v>3863</v>
      </c>
      <c r="G906" s="825" t="s">
        <v>4222</v>
      </c>
      <c r="H906" s="825" t="s">
        <v>4223</v>
      </c>
      <c r="I906" s="831">
        <v>549.34002685546875</v>
      </c>
      <c r="J906" s="831">
        <v>5</v>
      </c>
      <c r="K906" s="832">
        <v>2746.699951171875</v>
      </c>
    </row>
    <row r="907" spans="1:11" ht="14.45" customHeight="1" x14ac:dyDescent="0.2">
      <c r="A907" s="821" t="s">
        <v>575</v>
      </c>
      <c r="B907" s="822" t="s">
        <v>576</v>
      </c>
      <c r="C907" s="825" t="s">
        <v>607</v>
      </c>
      <c r="D907" s="839" t="s">
        <v>608</v>
      </c>
      <c r="E907" s="825" t="s">
        <v>3862</v>
      </c>
      <c r="F907" s="839" t="s">
        <v>3863</v>
      </c>
      <c r="G907" s="825" t="s">
        <v>4572</v>
      </c>
      <c r="H907" s="825" t="s">
        <v>4573</v>
      </c>
      <c r="I907" s="831">
        <v>11.737499713897705</v>
      </c>
      <c r="J907" s="831">
        <v>70</v>
      </c>
      <c r="K907" s="832">
        <v>821.60001373291016</v>
      </c>
    </row>
    <row r="908" spans="1:11" ht="14.45" customHeight="1" x14ac:dyDescent="0.2">
      <c r="A908" s="821" t="s">
        <v>575</v>
      </c>
      <c r="B908" s="822" t="s">
        <v>576</v>
      </c>
      <c r="C908" s="825" t="s">
        <v>607</v>
      </c>
      <c r="D908" s="839" t="s">
        <v>608</v>
      </c>
      <c r="E908" s="825" t="s">
        <v>3862</v>
      </c>
      <c r="F908" s="839" t="s">
        <v>3863</v>
      </c>
      <c r="G908" s="825" t="s">
        <v>3870</v>
      </c>
      <c r="H908" s="825" t="s">
        <v>3871</v>
      </c>
      <c r="I908" s="831">
        <v>13.310000419616699</v>
      </c>
      <c r="J908" s="831">
        <v>30</v>
      </c>
      <c r="K908" s="832">
        <v>399.30001831054688</v>
      </c>
    </row>
    <row r="909" spans="1:11" ht="14.45" customHeight="1" x14ac:dyDescent="0.2">
      <c r="A909" s="821" t="s">
        <v>575</v>
      </c>
      <c r="B909" s="822" t="s">
        <v>576</v>
      </c>
      <c r="C909" s="825" t="s">
        <v>607</v>
      </c>
      <c r="D909" s="839" t="s">
        <v>608</v>
      </c>
      <c r="E909" s="825" t="s">
        <v>3862</v>
      </c>
      <c r="F909" s="839" t="s">
        <v>3863</v>
      </c>
      <c r="G909" s="825" t="s">
        <v>4760</v>
      </c>
      <c r="H909" s="825" t="s">
        <v>4761</v>
      </c>
      <c r="I909" s="831">
        <v>1539.1199951171875</v>
      </c>
      <c r="J909" s="831">
        <v>1</v>
      </c>
      <c r="K909" s="832">
        <v>1539.1199951171875</v>
      </c>
    </row>
    <row r="910" spans="1:11" ht="14.45" customHeight="1" x14ac:dyDescent="0.2">
      <c r="A910" s="821" t="s">
        <v>575</v>
      </c>
      <c r="B910" s="822" t="s">
        <v>576</v>
      </c>
      <c r="C910" s="825" t="s">
        <v>607</v>
      </c>
      <c r="D910" s="839" t="s">
        <v>608</v>
      </c>
      <c r="E910" s="825" t="s">
        <v>3862</v>
      </c>
      <c r="F910" s="839" t="s">
        <v>3863</v>
      </c>
      <c r="G910" s="825" t="s">
        <v>4944</v>
      </c>
      <c r="H910" s="825" t="s">
        <v>4945</v>
      </c>
      <c r="I910" s="831">
        <v>1539.1199951171875</v>
      </c>
      <c r="J910" s="831">
        <v>1</v>
      </c>
      <c r="K910" s="832">
        <v>1539.1199951171875</v>
      </c>
    </row>
    <row r="911" spans="1:11" ht="14.45" customHeight="1" x14ac:dyDescent="0.2">
      <c r="A911" s="821" t="s">
        <v>575</v>
      </c>
      <c r="B911" s="822" t="s">
        <v>576</v>
      </c>
      <c r="C911" s="825" t="s">
        <v>607</v>
      </c>
      <c r="D911" s="839" t="s">
        <v>608</v>
      </c>
      <c r="E911" s="825" t="s">
        <v>3862</v>
      </c>
      <c r="F911" s="839" t="s">
        <v>3863</v>
      </c>
      <c r="G911" s="825" t="s">
        <v>4778</v>
      </c>
      <c r="H911" s="825" t="s">
        <v>4779</v>
      </c>
      <c r="I911" s="831">
        <v>45.650001525878906</v>
      </c>
      <c r="J911" s="831">
        <v>20</v>
      </c>
      <c r="K911" s="832">
        <v>913.07000732421875</v>
      </c>
    </row>
    <row r="912" spans="1:11" ht="14.45" customHeight="1" x14ac:dyDescent="0.2">
      <c r="A912" s="821" t="s">
        <v>575</v>
      </c>
      <c r="B912" s="822" t="s">
        <v>576</v>
      </c>
      <c r="C912" s="825" t="s">
        <v>607</v>
      </c>
      <c r="D912" s="839" t="s">
        <v>608</v>
      </c>
      <c r="E912" s="825" t="s">
        <v>3862</v>
      </c>
      <c r="F912" s="839" t="s">
        <v>3863</v>
      </c>
      <c r="G912" s="825" t="s">
        <v>3872</v>
      </c>
      <c r="H912" s="825" t="s">
        <v>3873</v>
      </c>
      <c r="I912" s="831">
        <v>0.8216666579246521</v>
      </c>
      <c r="J912" s="831">
        <v>1400</v>
      </c>
      <c r="K912" s="832">
        <v>1150</v>
      </c>
    </row>
    <row r="913" spans="1:11" ht="14.45" customHeight="1" x14ac:dyDescent="0.2">
      <c r="A913" s="821" t="s">
        <v>575</v>
      </c>
      <c r="B913" s="822" t="s">
        <v>576</v>
      </c>
      <c r="C913" s="825" t="s">
        <v>607</v>
      </c>
      <c r="D913" s="839" t="s">
        <v>608</v>
      </c>
      <c r="E913" s="825" t="s">
        <v>3862</v>
      </c>
      <c r="F913" s="839" t="s">
        <v>3863</v>
      </c>
      <c r="G913" s="825" t="s">
        <v>4594</v>
      </c>
      <c r="H913" s="825" t="s">
        <v>4595</v>
      </c>
      <c r="I913" s="831">
        <v>0.43000000715255737</v>
      </c>
      <c r="J913" s="831">
        <v>200</v>
      </c>
      <c r="K913" s="832">
        <v>86</v>
      </c>
    </row>
    <row r="914" spans="1:11" ht="14.45" customHeight="1" x14ac:dyDescent="0.2">
      <c r="A914" s="821" t="s">
        <v>575</v>
      </c>
      <c r="B914" s="822" t="s">
        <v>576</v>
      </c>
      <c r="C914" s="825" t="s">
        <v>607</v>
      </c>
      <c r="D914" s="839" t="s">
        <v>608</v>
      </c>
      <c r="E914" s="825" t="s">
        <v>3862</v>
      </c>
      <c r="F914" s="839" t="s">
        <v>3863</v>
      </c>
      <c r="G914" s="825" t="s">
        <v>3874</v>
      </c>
      <c r="H914" s="825" t="s">
        <v>3875</v>
      </c>
      <c r="I914" s="831">
        <v>1.1333333253860474</v>
      </c>
      <c r="J914" s="831">
        <v>880</v>
      </c>
      <c r="K914" s="832">
        <v>996.80001831054688</v>
      </c>
    </row>
    <row r="915" spans="1:11" ht="14.45" customHeight="1" x14ac:dyDescent="0.2">
      <c r="A915" s="821" t="s">
        <v>575</v>
      </c>
      <c r="B915" s="822" t="s">
        <v>576</v>
      </c>
      <c r="C915" s="825" t="s">
        <v>607</v>
      </c>
      <c r="D915" s="839" t="s">
        <v>608</v>
      </c>
      <c r="E915" s="825" t="s">
        <v>3862</v>
      </c>
      <c r="F915" s="839" t="s">
        <v>3863</v>
      </c>
      <c r="G915" s="825" t="s">
        <v>3876</v>
      </c>
      <c r="H915" s="825" t="s">
        <v>3877</v>
      </c>
      <c r="I915" s="831">
        <v>0.57999998331069946</v>
      </c>
      <c r="J915" s="831">
        <v>500</v>
      </c>
      <c r="K915" s="832">
        <v>290</v>
      </c>
    </row>
    <row r="916" spans="1:11" ht="14.45" customHeight="1" x14ac:dyDescent="0.2">
      <c r="A916" s="821" t="s">
        <v>575</v>
      </c>
      <c r="B916" s="822" t="s">
        <v>576</v>
      </c>
      <c r="C916" s="825" t="s">
        <v>607</v>
      </c>
      <c r="D916" s="839" t="s">
        <v>608</v>
      </c>
      <c r="E916" s="825" t="s">
        <v>3862</v>
      </c>
      <c r="F916" s="839" t="s">
        <v>3863</v>
      </c>
      <c r="G916" s="825" t="s">
        <v>4802</v>
      </c>
      <c r="H916" s="825" t="s">
        <v>4803</v>
      </c>
      <c r="I916" s="831">
        <v>0.47249999642372131</v>
      </c>
      <c r="J916" s="831">
        <v>1200</v>
      </c>
      <c r="K916" s="832">
        <v>569</v>
      </c>
    </row>
    <row r="917" spans="1:11" ht="14.45" customHeight="1" x14ac:dyDescent="0.2">
      <c r="A917" s="821" t="s">
        <v>575</v>
      </c>
      <c r="B917" s="822" t="s">
        <v>576</v>
      </c>
      <c r="C917" s="825" t="s">
        <v>607</v>
      </c>
      <c r="D917" s="839" t="s">
        <v>608</v>
      </c>
      <c r="E917" s="825" t="s">
        <v>4368</v>
      </c>
      <c r="F917" s="839" t="s">
        <v>4369</v>
      </c>
      <c r="G917" s="825" t="s">
        <v>4372</v>
      </c>
      <c r="H917" s="825" t="s">
        <v>4373</v>
      </c>
      <c r="I917" s="831">
        <v>10.167500019073486</v>
      </c>
      <c r="J917" s="831">
        <v>450</v>
      </c>
      <c r="K917" s="832">
        <v>4576</v>
      </c>
    </row>
    <row r="918" spans="1:11" ht="14.45" customHeight="1" x14ac:dyDescent="0.2">
      <c r="A918" s="821" t="s">
        <v>575</v>
      </c>
      <c r="B918" s="822" t="s">
        <v>576</v>
      </c>
      <c r="C918" s="825" t="s">
        <v>607</v>
      </c>
      <c r="D918" s="839" t="s">
        <v>608</v>
      </c>
      <c r="E918" s="825" t="s">
        <v>3878</v>
      </c>
      <c r="F918" s="839" t="s">
        <v>3879</v>
      </c>
      <c r="G918" s="825" t="s">
        <v>3884</v>
      </c>
      <c r="H918" s="825" t="s">
        <v>3885</v>
      </c>
      <c r="I918" s="831">
        <v>0.30500000715255737</v>
      </c>
      <c r="J918" s="831">
        <v>400</v>
      </c>
      <c r="K918" s="832">
        <v>122</v>
      </c>
    </row>
    <row r="919" spans="1:11" ht="14.45" customHeight="1" x14ac:dyDescent="0.2">
      <c r="A919" s="821" t="s">
        <v>575</v>
      </c>
      <c r="B919" s="822" t="s">
        <v>576</v>
      </c>
      <c r="C919" s="825" t="s">
        <v>607</v>
      </c>
      <c r="D919" s="839" t="s">
        <v>608</v>
      </c>
      <c r="E919" s="825" t="s">
        <v>3878</v>
      </c>
      <c r="F919" s="839" t="s">
        <v>3879</v>
      </c>
      <c r="G919" s="825" t="s">
        <v>3886</v>
      </c>
      <c r="H919" s="825" t="s">
        <v>3887</v>
      </c>
      <c r="I919" s="831">
        <v>0.54500001668930054</v>
      </c>
      <c r="J919" s="831">
        <v>1200</v>
      </c>
      <c r="K919" s="832">
        <v>656</v>
      </c>
    </row>
    <row r="920" spans="1:11" ht="14.45" customHeight="1" x14ac:dyDescent="0.2">
      <c r="A920" s="821" t="s">
        <v>575</v>
      </c>
      <c r="B920" s="822" t="s">
        <v>576</v>
      </c>
      <c r="C920" s="825" t="s">
        <v>607</v>
      </c>
      <c r="D920" s="839" t="s">
        <v>608</v>
      </c>
      <c r="E920" s="825" t="s">
        <v>3878</v>
      </c>
      <c r="F920" s="839" t="s">
        <v>3879</v>
      </c>
      <c r="G920" s="825" t="s">
        <v>4824</v>
      </c>
      <c r="H920" s="825" t="s">
        <v>4825</v>
      </c>
      <c r="I920" s="831">
        <v>29.399999618530273</v>
      </c>
      <c r="J920" s="831">
        <v>200</v>
      </c>
      <c r="K920" s="832">
        <v>5880.60009765625</v>
      </c>
    </row>
    <row r="921" spans="1:11" ht="14.45" customHeight="1" x14ac:dyDescent="0.2">
      <c r="A921" s="821" t="s">
        <v>575</v>
      </c>
      <c r="B921" s="822" t="s">
        <v>576</v>
      </c>
      <c r="C921" s="825" t="s">
        <v>607</v>
      </c>
      <c r="D921" s="839" t="s">
        <v>608</v>
      </c>
      <c r="E921" s="825" t="s">
        <v>3878</v>
      </c>
      <c r="F921" s="839" t="s">
        <v>3879</v>
      </c>
      <c r="G921" s="825" t="s">
        <v>4826</v>
      </c>
      <c r="H921" s="825" t="s">
        <v>4827</v>
      </c>
      <c r="I921" s="831">
        <v>1.6000000238418579</v>
      </c>
      <c r="J921" s="831">
        <v>200</v>
      </c>
      <c r="K921" s="832">
        <v>320</v>
      </c>
    </row>
    <row r="922" spans="1:11" ht="14.45" customHeight="1" x14ac:dyDescent="0.2">
      <c r="A922" s="821" t="s">
        <v>575</v>
      </c>
      <c r="B922" s="822" t="s">
        <v>576</v>
      </c>
      <c r="C922" s="825" t="s">
        <v>607</v>
      </c>
      <c r="D922" s="839" t="s">
        <v>608</v>
      </c>
      <c r="E922" s="825" t="s">
        <v>3900</v>
      </c>
      <c r="F922" s="839" t="s">
        <v>3901</v>
      </c>
      <c r="G922" s="825" t="s">
        <v>3908</v>
      </c>
      <c r="H922" s="825" t="s">
        <v>3909</v>
      </c>
      <c r="I922" s="831">
        <v>0.62999999523162842</v>
      </c>
      <c r="J922" s="831">
        <v>1000</v>
      </c>
      <c r="K922" s="832">
        <v>630</v>
      </c>
    </row>
    <row r="923" spans="1:11" ht="14.45" customHeight="1" x14ac:dyDescent="0.2">
      <c r="A923" s="821" t="s">
        <v>575</v>
      </c>
      <c r="B923" s="822" t="s">
        <v>576</v>
      </c>
      <c r="C923" s="825" t="s">
        <v>607</v>
      </c>
      <c r="D923" s="839" t="s">
        <v>608</v>
      </c>
      <c r="E923" s="825" t="s">
        <v>3900</v>
      </c>
      <c r="F923" s="839" t="s">
        <v>3901</v>
      </c>
      <c r="G923" s="825" t="s">
        <v>4402</v>
      </c>
      <c r="H923" s="825" t="s">
        <v>4403</v>
      </c>
      <c r="I923" s="831">
        <v>0.62999999523162842</v>
      </c>
      <c r="J923" s="831">
        <v>200</v>
      </c>
      <c r="K923" s="832">
        <v>126</v>
      </c>
    </row>
    <row r="924" spans="1:11" ht="14.45" customHeight="1" x14ac:dyDescent="0.2">
      <c r="A924" s="821" t="s">
        <v>575</v>
      </c>
      <c r="B924" s="822" t="s">
        <v>576</v>
      </c>
      <c r="C924" s="825" t="s">
        <v>607</v>
      </c>
      <c r="D924" s="839" t="s">
        <v>608</v>
      </c>
      <c r="E924" s="825" t="s">
        <v>4426</v>
      </c>
      <c r="F924" s="839" t="s">
        <v>4427</v>
      </c>
      <c r="G924" s="825" t="s">
        <v>4830</v>
      </c>
      <c r="H924" s="825" t="s">
        <v>4831</v>
      </c>
      <c r="I924" s="831">
        <v>30.25</v>
      </c>
      <c r="J924" s="831">
        <v>30</v>
      </c>
      <c r="K924" s="832">
        <v>907.5</v>
      </c>
    </row>
    <row r="925" spans="1:11" ht="14.45" customHeight="1" x14ac:dyDescent="0.2">
      <c r="A925" s="821" t="s">
        <v>575</v>
      </c>
      <c r="B925" s="822" t="s">
        <v>576</v>
      </c>
      <c r="C925" s="825" t="s">
        <v>607</v>
      </c>
      <c r="D925" s="839" t="s">
        <v>608</v>
      </c>
      <c r="E925" s="825" t="s">
        <v>4426</v>
      </c>
      <c r="F925" s="839" t="s">
        <v>4427</v>
      </c>
      <c r="G925" s="825" t="s">
        <v>4832</v>
      </c>
      <c r="H925" s="825" t="s">
        <v>4833</v>
      </c>
      <c r="I925" s="831">
        <v>30.25</v>
      </c>
      <c r="J925" s="831">
        <v>50</v>
      </c>
      <c r="K925" s="832">
        <v>1512.5</v>
      </c>
    </row>
    <row r="926" spans="1:11" ht="14.45" customHeight="1" x14ac:dyDescent="0.2">
      <c r="A926" s="821" t="s">
        <v>575</v>
      </c>
      <c r="B926" s="822" t="s">
        <v>576</v>
      </c>
      <c r="C926" s="825" t="s">
        <v>607</v>
      </c>
      <c r="D926" s="839" t="s">
        <v>608</v>
      </c>
      <c r="E926" s="825" t="s">
        <v>4426</v>
      </c>
      <c r="F926" s="839" t="s">
        <v>4427</v>
      </c>
      <c r="G926" s="825" t="s">
        <v>4834</v>
      </c>
      <c r="H926" s="825" t="s">
        <v>4835</v>
      </c>
      <c r="I926" s="831">
        <v>35.090000152587891</v>
      </c>
      <c r="J926" s="831">
        <v>60</v>
      </c>
      <c r="K926" s="832">
        <v>2105.3999633789063</v>
      </c>
    </row>
    <row r="927" spans="1:11" ht="14.45" customHeight="1" x14ac:dyDescent="0.2">
      <c r="A927" s="821" t="s">
        <v>575</v>
      </c>
      <c r="B927" s="822" t="s">
        <v>576</v>
      </c>
      <c r="C927" s="825" t="s">
        <v>607</v>
      </c>
      <c r="D927" s="839" t="s">
        <v>608</v>
      </c>
      <c r="E927" s="825" t="s">
        <v>4426</v>
      </c>
      <c r="F927" s="839" t="s">
        <v>4427</v>
      </c>
      <c r="G927" s="825" t="s">
        <v>4436</v>
      </c>
      <c r="H927" s="825" t="s">
        <v>4437</v>
      </c>
      <c r="I927" s="831">
        <v>35.090000152587891</v>
      </c>
      <c r="J927" s="831">
        <v>20</v>
      </c>
      <c r="K927" s="832">
        <v>701.79998779296875</v>
      </c>
    </row>
    <row r="928" spans="1:11" ht="14.45" customHeight="1" x14ac:dyDescent="0.2">
      <c r="A928" s="821" t="s">
        <v>575</v>
      </c>
      <c r="B928" s="822" t="s">
        <v>576</v>
      </c>
      <c r="C928" s="825" t="s">
        <v>607</v>
      </c>
      <c r="D928" s="839" t="s">
        <v>608</v>
      </c>
      <c r="E928" s="825" t="s">
        <v>4426</v>
      </c>
      <c r="F928" s="839" t="s">
        <v>4427</v>
      </c>
      <c r="G928" s="825" t="s">
        <v>4438</v>
      </c>
      <c r="H928" s="825" t="s">
        <v>4439</v>
      </c>
      <c r="I928" s="831">
        <v>35.090000152587891</v>
      </c>
      <c r="J928" s="831">
        <v>15</v>
      </c>
      <c r="K928" s="832">
        <v>526.34999084472656</v>
      </c>
    </row>
    <row r="929" spans="1:11" ht="14.45" customHeight="1" x14ac:dyDescent="0.2">
      <c r="A929" s="821" t="s">
        <v>575</v>
      </c>
      <c r="B929" s="822" t="s">
        <v>576</v>
      </c>
      <c r="C929" s="825" t="s">
        <v>607</v>
      </c>
      <c r="D929" s="839" t="s">
        <v>608</v>
      </c>
      <c r="E929" s="825" t="s">
        <v>4426</v>
      </c>
      <c r="F929" s="839" t="s">
        <v>4427</v>
      </c>
      <c r="G929" s="825" t="s">
        <v>4848</v>
      </c>
      <c r="H929" s="825" t="s">
        <v>4849</v>
      </c>
      <c r="I929" s="831">
        <v>104.05999755859375</v>
      </c>
      <c r="J929" s="831">
        <v>20</v>
      </c>
      <c r="K929" s="832">
        <v>2081.199951171875</v>
      </c>
    </row>
    <row r="930" spans="1:11" ht="14.45" customHeight="1" x14ac:dyDescent="0.2">
      <c r="A930" s="821" t="s">
        <v>575</v>
      </c>
      <c r="B930" s="822" t="s">
        <v>576</v>
      </c>
      <c r="C930" s="825" t="s">
        <v>607</v>
      </c>
      <c r="D930" s="839" t="s">
        <v>608</v>
      </c>
      <c r="E930" s="825" t="s">
        <v>4426</v>
      </c>
      <c r="F930" s="839" t="s">
        <v>4427</v>
      </c>
      <c r="G930" s="825" t="s">
        <v>4850</v>
      </c>
      <c r="H930" s="825" t="s">
        <v>4851</v>
      </c>
      <c r="I930" s="831">
        <v>104.05999755859375</v>
      </c>
      <c r="J930" s="831">
        <v>20</v>
      </c>
      <c r="K930" s="832">
        <v>2081.199951171875</v>
      </c>
    </row>
    <row r="931" spans="1:11" ht="14.45" customHeight="1" x14ac:dyDescent="0.2">
      <c r="A931" s="821" t="s">
        <v>575</v>
      </c>
      <c r="B931" s="822" t="s">
        <v>576</v>
      </c>
      <c r="C931" s="825" t="s">
        <v>607</v>
      </c>
      <c r="D931" s="839" t="s">
        <v>608</v>
      </c>
      <c r="E931" s="825" t="s">
        <v>4426</v>
      </c>
      <c r="F931" s="839" t="s">
        <v>4427</v>
      </c>
      <c r="G931" s="825" t="s">
        <v>4852</v>
      </c>
      <c r="H931" s="825" t="s">
        <v>4853</v>
      </c>
      <c r="I931" s="831">
        <v>104.05999755859375</v>
      </c>
      <c r="J931" s="831">
        <v>10</v>
      </c>
      <c r="K931" s="832">
        <v>1040.5999755859375</v>
      </c>
    </row>
    <row r="932" spans="1:11" ht="14.45" customHeight="1" x14ac:dyDescent="0.2">
      <c r="A932" s="821" t="s">
        <v>575</v>
      </c>
      <c r="B932" s="822" t="s">
        <v>576</v>
      </c>
      <c r="C932" s="825" t="s">
        <v>607</v>
      </c>
      <c r="D932" s="839" t="s">
        <v>608</v>
      </c>
      <c r="E932" s="825" t="s">
        <v>4426</v>
      </c>
      <c r="F932" s="839" t="s">
        <v>4427</v>
      </c>
      <c r="G932" s="825" t="s">
        <v>4946</v>
      </c>
      <c r="H932" s="825" t="s">
        <v>4947</v>
      </c>
      <c r="I932" s="831">
        <v>199</v>
      </c>
      <c r="J932" s="831">
        <v>20</v>
      </c>
      <c r="K932" s="832">
        <v>3979.93994140625</v>
      </c>
    </row>
    <row r="933" spans="1:11" ht="14.45" customHeight="1" x14ac:dyDescent="0.2">
      <c r="A933" s="821" t="s">
        <v>575</v>
      </c>
      <c r="B933" s="822" t="s">
        <v>576</v>
      </c>
      <c r="C933" s="825" t="s">
        <v>607</v>
      </c>
      <c r="D933" s="839" t="s">
        <v>608</v>
      </c>
      <c r="E933" s="825" t="s">
        <v>4426</v>
      </c>
      <c r="F933" s="839" t="s">
        <v>4427</v>
      </c>
      <c r="G933" s="825" t="s">
        <v>4948</v>
      </c>
      <c r="H933" s="825" t="s">
        <v>4949</v>
      </c>
      <c r="I933" s="831">
        <v>199</v>
      </c>
      <c r="J933" s="831">
        <v>20</v>
      </c>
      <c r="K933" s="832">
        <v>3979.929931640625</v>
      </c>
    </row>
    <row r="934" spans="1:11" ht="14.45" customHeight="1" x14ac:dyDescent="0.2">
      <c r="A934" s="821" t="s">
        <v>575</v>
      </c>
      <c r="B934" s="822" t="s">
        <v>576</v>
      </c>
      <c r="C934" s="825" t="s">
        <v>607</v>
      </c>
      <c r="D934" s="839" t="s">
        <v>608</v>
      </c>
      <c r="E934" s="825" t="s">
        <v>4426</v>
      </c>
      <c r="F934" s="839" t="s">
        <v>4427</v>
      </c>
      <c r="G934" s="825" t="s">
        <v>4854</v>
      </c>
      <c r="H934" s="825" t="s">
        <v>4855</v>
      </c>
      <c r="I934" s="831">
        <v>199</v>
      </c>
      <c r="J934" s="831">
        <v>30</v>
      </c>
      <c r="K934" s="832">
        <v>5969.89990234375</v>
      </c>
    </row>
    <row r="935" spans="1:11" ht="14.45" customHeight="1" x14ac:dyDescent="0.2">
      <c r="A935" s="821" t="s">
        <v>575</v>
      </c>
      <c r="B935" s="822" t="s">
        <v>576</v>
      </c>
      <c r="C935" s="825" t="s">
        <v>607</v>
      </c>
      <c r="D935" s="839" t="s">
        <v>608</v>
      </c>
      <c r="E935" s="825" t="s">
        <v>4426</v>
      </c>
      <c r="F935" s="839" t="s">
        <v>4427</v>
      </c>
      <c r="G935" s="825" t="s">
        <v>4950</v>
      </c>
      <c r="H935" s="825" t="s">
        <v>4951</v>
      </c>
      <c r="I935" s="831">
        <v>199</v>
      </c>
      <c r="J935" s="831">
        <v>40</v>
      </c>
      <c r="K935" s="832">
        <v>7959.85986328125</v>
      </c>
    </row>
    <row r="936" spans="1:11" ht="14.45" customHeight="1" x14ac:dyDescent="0.2">
      <c r="A936" s="821" t="s">
        <v>575</v>
      </c>
      <c r="B936" s="822" t="s">
        <v>576</v>
      </c>
      <c r="C936" s="825" t="s">
        <v>607</v>
      </c>
      <c r="D936" s="839" t="s">
        <v>608</v>
      </c>
      <c r="E936" s="825" t="s">
        <v>4426</v>
      </c>
      <c r="F936" s="839" t="s">
        <v>4427</v>
      </c>
      <c r="G936" s="825" t="s">
        <v>4952</v>
      </c>
      <c r="H936" s="825" t="s">
        <v>4953</v>
      </c>
      <c r="I936" s="831">
        <v>199</v>
      </c>
      <c r="J936" s="831">
        <v>40</v>
      </c>
      <c r="K936" s="832">
        <v>7959.869873046875</v>
      </c>
    </row>
    <row r="937" spans="1:11" ht="14.45" customHeight="1" x14ac:dyDescent="0.2">
      <c r="A937" s="821" t="s">
        <v>575</v>
      </c>
      <c r="B937" s="822" t="s">
        <v>576</v>
      </c>
      <c r="C937" s="825" t="s">
        <v>607</v>
      </c>
      <c r="D937" s="839" t="s">
        <v>608</v>
      </c>
      <c r="E937" s="825" t="s">
        <v>4426</v>
      </c>
      <c r="F937" s="839" t="s">
        <v>4427</v>
      </c>
      <c r="G937" s="825" t="s">
        <v>4954</v>
      </c>
      <c r="H937" s="825" t="s">
        <v>4955</v>
      </c>
      <c r="I937" s="831">
        <v>132</v>
      </c>
      <c r="J937" s="831">
        <v>50</v>
      </c>
      <c r="K937" s="832">
        <v>6599.949951171875</v>
      </c>
    </row>
    <row r="938" spans="1:11" ht="14.45" customHeight="1" x14ac:dyDescent="0.2">
      <c r="A938" s="821" t="s">
        <v>575</v>
      </c>
      <c r="B938" s="822" t="s">
        <v>576</v>
      </c>
      <c r="C938" s="825" t="s">
        <v>607</v>
      </c>
      <c r="D938" s="839" t="s">
        <v>608</v>
      </c>
      <c r="E938" s="825" t="s">
        <v>4426</v>
      </c>
      <c r="F938" s="839" t="s">
        <v>4427</v>
      </c>
      <c r="G938" s="825" t="s">
        <v>4956</v>
      </c>
      <c r="H938" s="825" t="s">
        <v>4957</v>
      </c>
      <c r="I938" s="831">
        <v>132</v>
      </c>
      <c r="J938" s="831">
        <v>30</v>
      </c>
      <c r="K938" s="832">
        <v>3959.969970703125</v>
      </c>
    </row>
    <row r="939" spans="1:11" ht="14.45" customHeight="1" x14ac:dyDescent="0.2">
      <c r="A939" s="821" t="s">
        <v>575</v>
      </c>
      <c r="B939" s="822" t="s">
        <v>576</v>
      </c>
      <c r="C939" s="825" t="s">
        <v>607</v>
      </c>
      <c r="D939" s="839" t="s">
        <v>608</v>
      </c>
      <c r="E939" s="825" t="s">
        <v>4426</v>
      </c>
      <c r="F939" s="839" t="s">
        <v>4427</v>
      </c>
      <c r="G939" s="825" t="s">
        <v>4858</v>
      </c>
      <c r="H939" s="825" t="s">
        <v>4859</v>
      </c>
      <c r="I939" s="831">
        <v>240.94000244140625</v>
      </c>
      <c r="J939" s="831">
        <v>10</v>
      </c>
      <c r="K939" s="832">
        <v>2409.360107421875</v>
      </c>
    </row>
    <row r="940" spans="1:11" ht="14.45" customHeight="1" x14ac:dyDescent="0.2">
      <c r="A940" s="821" t="s">
        <v>575</v>
      </c>
      <c r="B940" s="822" t="s">
        <v>576</v>
      </c>
      <c r="C940" s="825" t="s">
        <v>607</v>
      </c>
      <c r="D940" s="839" t="s">
        <v>608</v>
      </c>
      <c r="E940" s="825" t="s">
        <v>4426</v>
      </c>
      <c r="F940" s="839" t="s">
        <v>4427</v>
      </c>
      <c r="G940" s="825" t="s">
        <v>4860</v>
      </c>
      <c r="H940" s="825" t="s">
        <v>4861</v>
      </c>
      <c r="I940" s="831">
        <v>240.94000244140625</v>
      </c>
      <c r="J940" s="831">
        <v>20</v>
      </c>
      <c r="K940" s="832">
        <v>4818.72021484375</v>
      </c>
    </row>
    <row r="941" spans="1:11" ht="14.45" customHeight="1" x14ac:dyDescent="0.2">
      <c r="A941" s="821" t="s">
        <v>575</v>
      </c>
      <c r="B941" s="822" t="s">
        <v>576</v>
      </c>
      <c r="C941" s="825" t="s">
        <v>607</v>
      </c>
      <c r="D941" s="839" t="s">
        <v>608</v>
      </c>
      <c r="E941" s="825" t="s">
        <v>4426</v>
      </c>
      <c r="F941" s="839" t="s">
        <v>4427</v>
      </c>
      <c r="G941" s="825" t="s">
        <v>4862</v>
      </c>
      <c r="H941" s="825" t="s">
        <v>4863</v>
      </c>
      <c r="I941" s="831">
        <v>240.9375</v>
      </c>
      <c r="J941" s="831">
        <v>35</v>
      </c>
      <c r="K941" s="832">
        <v>8432.7203369140625</v>
      </c>
    </row>
    <row r="942" spans="1:11" ht="14.45" customHeight="1" x14ac:dyDescent="0.2">
      <c r="A942" s="821" t="s">
        <v>575</v>
      </c>
      <c r="B942" s="822" t="s">
        <v>576</v>
      </c>
      <c r="C942" s="825" t="s">
        <v>607</v>
      </c>
      <c r="D942" s="839" t="s">
        <v>608</v>
      </c>
      <c r="E942" s="825" t="s">
        <v>4426</v>
      </c>
      <c r="F942" s="839" t="s">
        <v>4427</v>
      </c>
      <c r="G942" s="825" t="s">
        <v>4864</v>
      </c>
      <c r="H942" s="825" t="s">
        <v>4865</v>
      </c>
      <c r="I942" s="831">
        <v>240.94000244140625</v>
      </c>
      <c r="J942" s="831">
        <v>20</v>
      </c>
      <c r="K942" s="832">
        <v>4818.710205078125</v>
      </c>
    </row>
    <row r="943" spans="1:11" ht="14.45" customHeight="1" x14ac:dyDescent="0.2">
      <c r="A943" s="821" t="s">
        <v>575</v>
      </c>
      <c r="B943" s="822" t="s">
        <v>576</v>
      </c>
      <c r="C943" s="825" t="s">
        <v>607</v>
      </c>
      <c r="D943" s="839" t="s">
        <v>608</v>
      </c>
      <c r="E943" s="825" t="s">
        <v>4426</v>
      </c>
      <c r="F943" s="839" t="s">
        <v>4427</v>
      </c>
      <c r="G943" s="825" t="s">
        <v>4868</v>
      </c>
      <c r="H943" s="825" t="s">
        <v>4869</v>
      </c>
      <c r="I943" s="831">
        <v>209.3699951171875</v>
      </c>
      <c r="J943" s="831">
        <v>5</v>
      </c>
      <c r="K943" s="832">
        <v>1046.8499755859375</v>
      </c>
    </row>
    <row r="944" spans="1:11" ht="14.45" customHeight="1" x14ac:dyDescent="0.2">
      <c r="A944" s="821" t="s">
        <v>575</v>
      </c>
      <c r="B944" s="822" t="s">
        <v>576</v>
      </c>
      <c r="C944" s="825" t="s">
        <v>607</v>
      </c>
      <c r="D944" s="839" t="s">
        <v>608</v>
      </c>
      <c r="E944" s="825" t="s">
        <v>4426</v>
      </c>
      <c r="F944" s="839" t="s">
        <v>4427</v>
      </c>
      <c r="G944" s="825" t="s">
        <v>4874</v>
      </c>
      <c r="H944" s="825" t="s">
        <v>4875</v>
      </c>
      <c r="I944" s="831">
        <v>120</v>
      </c>
      <c r="J944" s="831">
        <v>20</v>
      </c>
      <c r="K944" s="832">
        <v>2400</v>
      </c>
    </row>
    <row r="945" spans="1:11" ht="14.45" customHeight="1" x14ac:dyDescent="0.2">
      <c r="A945" s="821" t="s">
        <v>575</v>
      </c>
      <c r="B945" s="822" t="s">
        <v>576</v>
      </c>
      <c r="C945" s="825" t="s">
        <v>607</v>
      </c>
      <c r="D945" s="839" t="s">
        <v>608</v>
      </c>
      <c r="E945" s="825" t="s">
        <v>4426</v>
      </c>
      <c r="F945" s="839" t="s">
        <v>4427</v>
      </c>
      <c r="G945" s="825" t="s">
        <v>4958</v>
      </c>
      <c r="H945" s="825" t="s">
        <v>4959</v>
      </c>
      <c r="I945" s="831">
        <v>85.720001220703125</v>
      </c>
      <c r="J945" s="831">
        <v>10</v>
      </c>
      <c r="K945" s="832">
        <v>857.20001220703125</v>
      </c>
    </row>
    <row r="946" spans="1:11" ht="14.45" customHeight="1" x14ac:dyDescent="0.2">
      <c r="A946" s="821" t="s">
        <v>575</v>
      </c>
      <c r="B946" s="822" t="s">
        <v>576</v>
      </c>
      <c r="C946" s="825" t="s">
        <v>607</v>
      </c>
      <c r="D946" s="839" t="s">
        <v>608</v>
      </c>
      <c r="E946" s="825" t="s">
        <v>4426</v>
      </c>
      <c r="F946" s="839" t="s">
        <v>4427</v>
      </c>
      <c r="G946" s="825" t="s">
        <v>4924</v>
      </c>
      <c r="H946" s="825" t="s">
        <v>4925</v>
      </c>
      <c r="I946" s="831">
        <v>188.32000732421875</v>
      </c>
      <c r="J946" s="831">
        <v>5</v>
      </c>
      <c r="K946" s="832">
        <v>941.5999755859375</v>
      </c>
    </row>
    <row r="947" spans="1:11" ht="14.45" customHeight="1" x14ac:dyDescent="0.2">
      <c r="A947" s="821" t="s">
        <v>575</v>
      </c>
      <c r="B947" s="822" t="s">
        <v>576</v>
      </c>
      <c r="C947" s="825" t="s">
        <v>607</v>
      </c>
      <c r="D947" s="839" t="s">
        <v>608</v>
      </c>
      <c r="E947" s="825" t="s">
        <v>4426</v>
      </c>
      <c r="F947" s="839" t="s">
        <v>4427</v>
      </c>
      <c r="G947" s="825" t="s">
        <v>4960</v>
      </c>
      <c r="H947" s="825" t="s">
        <v>4961</v>
      </c>
      <c r="I947" s="831">
        <v>199</v>
      </c>
      <c r="J947" s="831">
        <v>30</v>
      </c>
      <c r="K947" s="832">
        <v>5970</v>
      </c>
    </row>
    <row r="948" spans="1:11" ht="14.45" customHeight="1" thickBot="1" x14ac:dyDescent="0.25">
      <c r="A948" s="813" t="s">
        <v>575</v>
      </c>
      <c r="B948" s="814" t="s">
        <v>576</v>
      </c>
      <c r="C948" s="817" t="s">
        <v>607</v>
      </c>
      <c r="D948" s="840" t="s">
        <v>608</v>
      </c>
      <c r="E948" s="817" t="s">
        <v>4426</v>
      </c>
      <c r="F948" s="840" t="s">
        <v>4427</v>
      </c>
      <c r="G948" s="817" t="s">
        <v>4876</v>
      </c>
      <c r="H948" s="817" t="s">
        <v>4877</v>
      </c>
      <c r="I948" s="833">
        <v>146.41000366210938</v>
      </c>
      <c r="J948" s="833">
        <v>25</v>
      </c>
      <c r="K948" s="834">
        <v>3660.25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F2C6F942-02CB-4440-820B-BADAAF68A758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203.42643333333331</v>
      </c>
      <c r="D6" s="491"/>
      <c r="E6" s="491"/>
      <c r="F6" s="490"/>
      <c r="G6" s="492">
        <f ca="1">SUM(Tabulka[05 h_vram])/2</f>
        <v>174806.45</v>
      </c>
      <c r="H6" s="491">
        <f ca="1">SUM(Tabulka[06 h_naduv])/2</f>
        <v>12448</v>
      </c>
      <c r="I6" s="491">
        <f ca="1">SUM(Tabulka[07 h_nadzk])/2</f>
        <v>2033.34</v>
      </c>
      <c r="J6" s="490">
        <f ca="1">SUM(Tabulka[08 h_oon])/2</f>
        <v>1582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825615</v>
      </c>
      <c r="N6" s="491">
        <f ca="1">SUM(Tabulka[12 m_oc])/2</f>
        <v>825615</v>
      </c>
      <c r="O6" s="490">
        <f ca="1">SUM(Tabulka[13 m_sk])/2</f>
        <v>71944336</v>
      </c>
      <c r="P6" s="489">
        <f ca="1">SUM(Tabulka[14_vzsk])/2</f>
        <v>59580</v>
      </c>
      <c r="Q6" s="489">
        <f ca="1">SUM(Tabulka[15_vzpl])/2</f>
        <v>167777.12609970674</v>
      </c>
      <c r="R6" s="488">
        <f ca="1">IF(Q6=0,0,P6/Q6)</f>
        <v>0.35511396210585194</v>
      </c>
      <c r="S6" s="487">
        <f ca="1">Q6-P6</f>
        <v>108197.12609970674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56.576433333333341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51504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9451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647.5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358260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358260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32551467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82777.126099706744</v>
      </c>
      <c r="R8" s="471">
        <f ca="1">IF(Tabulka[[#This Row],[15_vzpl]]=0,"",Tabulka[[#This Row],[14_vzsk]]/Tabulka[[#This Row],[15_vzpl]])</f>
        <v>0.1908739859000248</v>
      </c>
      <c r="S8" s="470">
        <f ca="1">IF(Tabulka[[#This Row],[15_vzpl]]-Tabulka[[#This Row],[14_vzsk]]=0,"",Tabulka[[#This Row],[15_vzpl]]-Tabulka[[#This Row],[14_vzsk]])</f>
        <v>66977.126099706744</v>
      </c>
    </row>
    <row r="9" spans="1:19" x14ac:dyDescent="0.25">
      <c r="A9" s="469">
        <v>99</v>
      </c>
      <c r="B9" s="468" t="s">
        <v>4972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6928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10016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10016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2382608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82777.126099706744</v>
      </c>
      <c r="R9" s="471">
        <f ca="1">IF(Tabulka[[#This Row],[15_vzpl]]=0,"",Tabulka[[#This Row],[14_vzsk]]/Tabulka[[#This Row],[15_vzpl]])</f>
        <v>0.1908739859000248</v>
      </c>
      <c r="S9" s="470">
        <f ca="1">IF(Tabulka[[#This Row],[15_vzpl]]-Tabulka[[#This Row],[14_vzsk]]=0,"",Tabulka[[#This Row],[15_vzpl]]-Tabulka[[#This Row],[14_vzsk]])</f>
        <v>66977.126099706744</v>
      </c>
    </row>
    <row r="10" spans="1:19" x14ac:dyDescent="0.25">
      <c r="A10" s="469">
        <v>100</v>
      </c>
      <c r="B10" s="468" t="s">
        <v>4973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4.833333333333333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950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332.5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27480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27480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2034875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4974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44.243100000000005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40324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7463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320764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320764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28133984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4963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144.68333333333331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121302.45000000001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2987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924.33999999999992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934.5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467355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467355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38969442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43780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85000</v>
      </c>
      <c r="R12" s="471">
        <f ca="1">IF(Tabulka[[#This Row],[15_vzpl]]=0,"",Tabulka[[#This Row],[14_vzsk]]/Tabulka[[#This Row],[15_vzpl]])</f>
        <v>0.51505882352941179</v>
      </c>
      <c r="S12" s="470">
        <f ca="1">IF(Tabulka[[#This Row],[15_vzpl]]-Tabulka[[#This Row],[14_vzsk]]=0,"",Tabulka[[#This Row],[15_vzpl]]-Tabulka[[#This Row],[14_vzsk]])</f>
        <v>41220</v>
      </c>
    </row>
    <row r="13" spans="1:19" x14ac:dyDescent="0.25">
      <c r="A13" s="469">
        <v>303</v>
      </c>
      <c r="B13" s="468" t="s">
        <v>4975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35.733333333333334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28696.309999999998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197.49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73092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73092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8317024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43780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85000</v>
      </c>
      <c r="R13" s="471">
        <f ca="1">IF(Tabulka[[#This Row],[15_vzpl]]=0,"",Tabulka[[#This Row],[14_vzsk]]/Tabulka[[#This Row],[15_vzpl]])</f>
        <v>0.51505882352941179</v>
      </c>
      <c r="S13" s="470">
        <f ca="1">IF(Tabulka[[#This Row],[15_vzpl]]-Tabulka[[#This Row],[14_vzsk]]=0,"",Tabulka[[#This Row],[15_vzpl]]-Tabulka[[#This Row],[14_vzsk]])</f>
        <v>41220</v>
      </c>
    </row>
    <row r="14" spans="1:19" x14ac:dyDescent="0.25">
      <c r="A14" s="469">
        <v>304</v>
      </c>
      <c r="B14" s="468" t="s">
        <v>4976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56.150000000000006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49208.880000000005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1055.25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566.48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255301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255301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17588738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4977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23.266666666666666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19374.260000000002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148.37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89382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89382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6953258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418</v>
      </c>
      <c r="B16" s="468" t="s">
        <v>4978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2.1999999999999997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603973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524</v>
      </c>
      <c r="B17" s="468" t="s">
        <v>4979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636</v>
      </c>
      <c r="B18" s="468" t="s">
        <v>4980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1720.5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488048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642</v>
      </c>
      <c r="B19" s="468" t="s">
        <v>4981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25.333333333333332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20316.5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806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706.5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46544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46544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5014601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 t="s">
        <v>4964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2.1666666666666665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423427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30</v>
      </c>
      <c r="B21" s="468" t="s">
        <v>4982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2.1666666666666665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423427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t="s">
        <v>295</v>
      </c>
    </row>
    <row r="23" spans="1:19" x14ac:dyDescent="0.25">
      <c r="A23" s="222" t="s">
        <v>201</v>
      </c>
    </row>
    <row r="24" spans="1:19" x14ac:dyDescent="0.25">
      <c r="A24" s="223" t="s">
        <v>265</v>
      </c>
    </row>
    <row r="25" spans="1:19" x14ac:dyDescent="0.25">
      <c r="A25" s="461" t="s">
        <v>264</v>
      </c>
    </row>
    <row r="26" spans="1:19" x14ac:dyDescent="0.25">
      <c r="A26" s="374" t="s">
        <v>233</v>
      </c>
    </row>
    <row r="27" spans="1:19" x14ac:dyDescent="0.25">
      <c r="A27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8691C0D6-74D6-414C-B3FA-C15F1A7B1F59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128741.37879999998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11185.329959999999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0.96873445886541087</v>
      </c>
      <c r="E8" s="285">
        <f t="shared" si="0"/>
        <v>1.0763716209615677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0.16152789913868432</v>
      </c>
      <c r="E9" s="285">
        <f>IF(C9=0,0,D9/C9)</f>
        <v>0.53842633046228106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0.72101138107080465</v>
      </c>
      <c r="E11" s="285">
        <f t="shared" si="0"/>
        <v>1.2016856351180079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0.83125954484894504</v>
      </c>
      <c r="E12" s="285">
        <f t="shared" si="0"/>
        <v>1.0390744310611812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7113.9172700000008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97574.840229999987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44868.636979999996</v>
      </c>
      <c r="D18" s="303">
        <f ca="1">IF(ISERROR(VLOOKUP("Výnosy celkem",INDIRECT("HI!$A:$G"),5,0)),0,VLOOKUP("Výnosy celkem",INDIRECT("HI!$A:$G"),5,0))</f>
        <v>26201.201000000001</v>
      </c>
      <c r="E18" s="304">
        <f t="shared" ref="E18:E31" ca="1" si="1">IF(C18=0,0,D18/C18)</f>
        <v>0.58395357567200168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3009.2169800000006</v>
      </c>
      <c r="D19" s="284">
        <f ca="1">IF(ISERROR(VLOOKUP("Ambulance *",INDIRECT("HI!$A:$G"),5,0)),0,VLOOKUP("Ambulance *",INDIRECT("HI!$A:$G"),5,0))</f>
        <v>2255.5010000000002</v>
      </c>
      <c r="E19" s="285">
        <f t="shared" ca="1" si="1"/>
        <v>0.74953086300875515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0.74953086300875504</v>
      </c>
      <c r="E20" s="285">
        <f t="shared" si="1"/>
        <v>0.74953086300875504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0.74953086300875504</v>
      </c>
      <c r="E21" s="285">
        <f t="shared" si="1"/>
        <v>0.74953086300875504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0.88725418566100511</v>
      </c>
      <c r="E23" s="285">
        <f t="shared" si="1"/>
        <v>1.0438284537188296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41859.42</v>
      </c>
      <c r="D24" s="284">
        <f ca="1">IF(ISERROR(VLOOKUP("Hospitalizace *",INDIRECT("HI!$A:$G"),5,0)),0,VLOOKUP("Hospitalizace *",INDIRECT("HI!$A:$G"),5,0))</f>
        <v>23945.7</v>
      </c>
      <c r="E24" s="285">
        <f ca="1">IF(C24=0,0,D24/C24)</f>
        <v>0.57205044885953993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0.57205044885953993</v>
      </c>
      <c r="E25" s="285">
        <f t="shared" si="1"/>
        <v>0.57205044885953993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0.58961751943871155</v>
      </c>
      <c r="E26" s="285">
        <f t="shared" si="1"/>
        <v>0.58961751943871155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0.79562043795620441</v>
      </c>
      <c r="E29" s="285">
        <f t="shared" si="1"/>
        <v>0.83749519784863624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0.58743331357439244</v>
      </c>
      <c r="E30" s="285">
        <f t="shared" si="1"/>
        <v>0.58743331357439244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9.4100897719079812E-2</v>
      </c>
      <c r="D31" s="289">
        <f>IF(ISERROR(VLOOKUP("Celkem:",'ZV Vyžád.'!$A:$M,7,0)),"",VLOOKUP("Celkem:",'ZV Vyžád.'!$A:$M,7,0))</f>
        <v>1.0481576156662959</v>
      </c>
      <c r="E31" s="285">
        <f t="shared" si="1"/>
        <v>11.13865692116317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227BD79B-6811-4F09-B91B-C3C8788D8F05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8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4971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56.708599999999997</v>
      </c>
      <c r="F4" s="498"/>
      <c r="G4" s="498"/>
      <c r="H4" s="498"/>
      <c r="I4" s="498">
        <v>9408</v>
      </c>
      <c r="J4" s="498">
        <v>1701.5</v>
      </c>
      <c r="K4" s="498">
        <v>185.5</v>
      </c>
      <c r="L4" s="498">
        <v>124.5</v>
      </c>
      <c r="M4" s="498"/>
      <c r="N4" s="498"/>
      <c r="O4" s="498"/>
      <c r="P4" s="498"/>
      <c r="Q4" s="498">
        <v>5423189</v>
      </c>
      <c r="R4" s="498"/>
      <c r="S4" s="498">
        <v>13796.187683284457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9</v>
      </c>
      <c r="I5">
        <v>1544</v>
      </c>
      <c r="J5">
        <v>201</v>
      </c>
      <c r="L5">
        <v>62</v>
      </c>
      <c r="Q5">
        <v>475388</v>
      </c>
      <c r="S5">
        <v>13796.187683284457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</v>
      </c>
      <c r="I6">
        <v>464</v>
      </c>
      <c r="J6">
        <v>132.5</v>
      </c>
      <c r="L6">
        <v>62.5</v>
      </c>
      <c r="Q6">
        <v>277196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43.708599999999997</v>
      </c>
      <c r="I7">
        <v>7400</v>
      </c>
      <c r="J7">
        <v>1368</v>
      </c>
      <c r="K7">
        <v>185.5</v>
      </c>
      <c r="Q7">
        <v>4670605</v>
      </c>
    </row>
    <row r="8" spans="1:19" x14ac:dyDescent="0.25">
      <c r="A8" s="505" t="s">
        <v>215</v>
      </c>
      <c r="B8" s="504">
        <v>5</v>
      </c>
      <c r="C8">
        <v>1</v>
      </c>
      <c r="D8" t="s">
        <v>4963</v>
      </c>
      <c r="E8">
        <v>143.60000000000002</v>
      </c>
      <c r="I8">
        <v>22414.97</v>
      </c>
      <c r="J8">
        <v>282</v>
      </c>
      <c r="K8">
        <v>99.7</v>
      </c>
      <c r="L8">
        <v>23</v>
      </c>
      <c r="O8">
        <v>109994</v>
      </c>
      <c r="P8">
        <v>109994</v>
      </c>
      <c r="Q8">
        <v>6353877</v>
      </c>
      <c r="R8">
        <v>4880</v>
      </c>
      <c r="S8">
        <v>14166.666666666666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35.700000000000003</v>
      </c>
      <c r="I9">
        <v>5339.55</v>
      </c>
      <c r="J9">
        <v>53.5</v>
      </c>
      <c r="K9">
        <v>19.45</v>
      </c>
      <c r="O9">
        <v>24264</v>
      </c>
      <c r="P9">
        <v>24264</v>
      </c>
      <c r="Q9">
        <v>1430812</v>
      </c>
      <c r="R9">
        <v>4880</v>
      </c>
      <c r="S9">
        <v>14166.666666666666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56.5</v>
      </c>
      <c r="I10">
        <v>9144.92</v>
      </c>
      <c r="J10">
        <v>149.5</v>
      </c>
      <c r="K10">
        <v>58</v>
      </c>
      <c r="O10">
        <v>49996</v>
      </c>
      <c r="P10">
        <v>49996</v>
      </c>
      <c r="Q10">
        <v>2882575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22.2</v>
      </c>
      <c r="I11">
        <v>3416</v>
      </c>
      <c r="J11">
        <v>15</v>
      </c>
      <c r="K11">
        <v>22.25</v>
      </c>
      <c r="O11">
        <v>22398</v>
      </c>
      <c r="P11">
        <v>22398</v>
      </c>
      <c r="Q11">
        <v>1081819</v>
      </c>
    </row>
    <row r="12" spans="1:19" x14ac:dyDescent="0.25">
      <c r="A12" s="505" t="s">
        <v>219</v>
      </c>
      <c r="B12" s="504">
        <v>9</v>
      </c>
      <c r="C12">
        <v>1</v>
      </c>
      <c r="D12">
        <v>418</v>
      </c>
      <c r="E12">
        <v>2.2000000000000002</v>
      </c>
      <c r="I12">
        <v>376.5</v>
      </c>
      <c r="J12">
        <v>12</v>
      </c>
      <c r="Q12">
        <v>96643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2</v>
      </c>
      <c r="I13">
        <v>345</v>
      </c>
      <c r="Q13">
        <v>74908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25</v>
      </c>
      <c r="I14">
        <v>3793</v>
      </c>
      <c r="J14">
        <v>52</v>
      </c>
      <c r="L14">
        <v>23</v>
      </c>
      <c r="O14">
        <v>13336</v>
      </c>
      <c r="P14">
        <v>13336</v>
      </c>
      <c r="Q14">
        <v>787120</v>
      </c>
    </row>
    <row r="15" spans="1:19" x14ac:dyDescent="0.25">
      <c r="A15" s="503" t="s">
        <v>222</v>
      </c>
      <c r="B15" s="502">
        <v>12</v>
      </c>
      <c r="C15">
        <v>1</v>
      </c>
      <c r="D15" t="s">
        <v>4964</v>
      </c>
      <c r="E15">
        <v>2</v>
      </c>
      <c r="I15">
        <v>352</v>
      </c>
      <c r="Q15">
        <v>68034</v>
      </c>
    </row>
    <row r="16" spans="1:19" x14ac:dyDescent="0.25">
      <c r="A16" s="501" t="s">
        <v>210</v>
      </c>
      <c r="B16" s="500">
        <v>2020</v>
      </c>
      <c r="C16">
        <v>1</v>
      </c>
      <c r="D16">
        <v>30</v>
      </c>
      <c r="E16">
        <v>2</v>
      </c>
      <c r="I16">
        <v>352</v>
      </c>
      <c r="Q16">
        <v>68034</v>
      </c>
    </row>
    <row r="17" spans="3:19" x14ac:dyDescent="0.25">
      <c r="C17" t="s">
        <v>4965</v>
      </c>
      <c r="E17">
        <v>202.30859999999998</v>
      </c>
      <c r="I17">
        <v>32174.97</v>
      </c>
      <c r="J17">
        <v>1983.5</v>
      </c>
      <c r="K17">
        <v>285.2</v>
      </c>
      <c r="L17">
        <v>147.5</v>
      </c>
      <c r="O17">
        <v>109994</v>
      </c>
      <c r="P17">
        <v>109994</v>
      </c>
      <c r="Q17">
        <v>11845100</v>
      </c>
      <c r="R17">
        <v>4880</v>
      </c>
      <c r="S17">
        <v>27962.854349951122</v>
      </c>
    </row>
    <row r="18" spans="3:19" x14ac:dyDescent="0.25">
      <c r="C18">
        <v>2</v>
      </c>
      <c r="D18" t="s">
        <v>266</v>
      </c>
      <c r="E18">
        <v>55.55</v>
      </c>
      <c r="I18">
        <v>7752</v>
      </c>
      <c r="J18">
        <v>1500.5</v>
      </c>
      <c r="K18">
        <v>148.5</v>
      </c>
      <c r="L18">
        <v>112</v>
      </c>
      <c r="O18">
        <v>331200</v>
      </c>
      <c r="P18">
        <v>331200</v>
      </c>
      <c r="Q18">
        <v>5524031</v>
      </c>
      <c r="S18">
        <v>13796.187683284457</v>
      </c>
    </row>
    <row r="19" spans="3:19" x14ac:dyDescent="0.25">
      <c r="C19">
        <v>2</v>
      </c>
      <c r="D19">
        <v>99</v>
      </c>
      <c r="E19">
        <v>9</v>
      </c>
      <c r="I19">
        <v>1328</v>
      </c>
      <c r="J19">
        <v>232</v>
      </c>
      <c r="L19">
        <v>48</v>
      </c>
      <c r="O19">
        <v>9266</v>
      </c>
      <c r="P19">
        <v>9266</v>
      </c>
      <c r="Q19">
        <v>504474</v>
      </c>
      <c r="S19">
        <v>13796.187683284457</v>
      </c>
    </row>
    <row r="20" spans="3:19" x14ac:dyDescent="0.25">
      <c r="C20">
        <v>2</v>
      </c>
      <c r="D20">
        <v>100</v>
      </c>
      <c r="E20">
        <v>3</v>
      </c>
      <c r="I20">
        <v>360</v>
      </c>
      <c r="J20">
        <v>115.5</v>
      </c>
      <c r="L20">
        <v>64</v>
      </c>
      <c r="O20">
        <v>21730</v>
      </c>
      <c r="P20">
        <v>21730</v>
      </c>
      <c r="Q20">
        <v>249000</v>
      </c>
    </row>
    <row r="21" spans="3:19" x14ac:dyDescent="0.25">
      <c r="C21">
        <v>2</v>
      </c>
      <c r="D21">
        <v>101</v>
      </c>
      <c r="E21">
        <v>43.55</v>
      </c>
      <c r="I21">
        <v>6064</v>
      </c>
      <c r="J21">
        <v>1153</v>
      </c>
      <c r="K21">
        <v>148.5</v>
      </c>
      <c r="O21">
        <v>300204</v>
      </c>
      <c r="P21">
        <v>300204</v>
      </c>
      <c r="Q21">
        <v>4770557</v>
      </c>
    </row>
    <row r="22" spans="3:19" x14ac:dyDescent="0.25">
      <c r="C22">
        <v>2</v>
      </c>
      <c r="D22" t="s">
        <v>4963</v>
      </c>
      <c r="E22">
        <v>144.60000000000002</v>
      </c>
      <c r="I22">
        <v>18502.599999999999</v>
      </c>
      <c r="J22">
        <v>964</v>
      </c>
      <c r="K22">
        <v>391.38</v>
      </c>
      <c r="L22">
        <v>11.5</v>
      </c>
      <c r="O22">
        <v>76034</v>
      </c>
      <c r="P22">
        <v>76034</v>
      </c>
      <c r="Q22">
        <v>6495111</v>
      </c>
      <c r="R22">
        <v>2400</v>
      </c>
      <c r="S22">
        <v>14166.666666666666</v>
      </c>
    </row>
    <row r="23" spans="3:19" x14ac:dyDescent="0.25">
      <c r="C23">
        <v>2</v>
      </c>
      <c r="D23">
        <v>303</v>
      </c>
      <c r="E23">
        <v>35.700000000000003</v>
      </c>
      <c r="I23">
        <v>4585.7700000000004</v>
      </c>
      <c r="J23">
        <v>175.5</v>
      </c>
      <c r="K23">
        <v>104.88</v>
      </c>
      <c r="O23">
        <v>12600</v>
      </c>
      <c r="P23">
        <v>12600</v>
      </c>
      <c r="Q23">
        <v>1420675</v>
      </c>
      <c r="R23">
        <v>2400</v>
      </c>
      <c r="S23">
        <v>14166.666666666666</v>
      </c>
    </row>
    <row r="24" spans="3:19" x14ac:dyDescent="0.25">
      <c r="C24">
        <v>2</v>
      </c>
      <c r="D24">
        <v>304</v>
      </c>
      <c r="E24">
        <v>56.5</v>
      </c>
      <c r="I24">
        <v>7556.83</v>
      </c>
      <c r="J24">
        <v>263.5</v>
      </c>
      <c r="K24">
        <v>205</v>
      </c>
      <c r="O24">
        <v>40750</v>
      </c>
      <c r="P24">
        <v>40750</v>
      </c>
      <c r="Q24">
        <v>2933976</v>
      </c>
    </row>
    <row r="25" spans="3:19" x14ac:dyDescent="0.25">
      <c r="C25">
        <v>2</v>
      </c>
      <c r="D25">
        <v>305</v>
      </c>
      <c r="E25">
        <v>23.2</v>
      </c>
      <c r="I25">
        <v>2806</v>
      </c>
      <c r="J25">
        <v>91</v>
      </c>
      <c r="K25">
        <v>69.5</v>
      </c>
      <c r="O25">
        <v>10248</v>
      </c>
      <c r="P25">
        <v>10248</v>
      </c>
      <c r="Q25">
        <v>1093594</v>
      </c>
    </row>
    <row r="26" spans="3:19" x14ac:dyDescent="0.25">
      <c r="C26">
        <v>2</v>
      </c>
      <c r="D26">
        <v>418</v>
      </c>
      <c r="E26">
        <v>2.2000000000000002</v>
      </c>
      <c r="I26">
        <v>306</v>
      </c>
      <c r="J26">
        <v>13.5</v>
      </c>
      <c r="K26">
        <v>12</v>
      </c>
      <c r="Q26">
        <v>101122</v>
      </c>
    </row>
    <row r="27" spans="3:19" x14ac:dyDescent="0.25">
      <c r="C27">
        <v>2</v>
      </c>
      <c r="D27">
        <v>636</v>
      </c>
      <c r="E27">
        <v>2</v>
      </c>
      <c r="I27">
        <v>204</v>
      </c>
      <c r="J27">
        <v>51</v>
      </c>
      <c r="O27">
        <v>1600</v>
      </c>
      <c r="P27">
        <v>1600</v>
      </c>
      <c r="Q27">
        <v>93197</v>
      </c>
    </row>
    <row r="28" spans="3:19" x14ac:dyDescent="0.25">
      <c r="C28">
        <v>2</v>
      </c>
      <c r="D28">
        <v>642</v>
      </c>
      <c r="E28">
        <v>25</v>
      </c>
      <c r="I28">
        <v>3044</v>
      </c>
      <c r="J28">
        <v>369.5</v>
      </c>
      <c r="L28">
        <v>11.5</v>
      </c>
      <c r="O28">
        <v>10836</v>
      </c>
      <c r="P28">
        <v>10836</v>
      </c>
      <c r="Q28">
        <v>852547</v>
      </c>
    </row>
    <row r="29" spans="3:19" x14ac:dyDescent="0.25">
      <c r="C29">
        <v>2</v>
      </c>
      <c r="D29" t="s">
        <v>4964</v>
      </c>
      <c r="E29">
        <v>2.2000000000000002</v>
      </c>
      <c r="I29">
        <v>336</v>
      </c>
      <c r="Q29">
        <v>73874</v>
      </c>
    </row>
    <row r="30" spans="3:19" x14ac:dyDescent="0.25">
      <c r="C30">
        <v>2</v>
      </c>
      <c r="D30">
        <v>30</v>
      </c>
      <c r="E30">
        <v>2.2000000000000002</v>
      </c>
      <c r="I30">
        <v>336</v>
      </c>
      <c r="Q30">
        <v>73874</v>
      </c>
    </row>
    <row r="31" spans="3:19" x14ac:dyDescent="0.25">
      <c r="C31" t="s">
        <v>4966</v>
      </c>
      <c r="E31">
        <v>202.34999999999997</v>
      </c>
      <c r="I31">
        <v>26590.6</v>
      </c>
      <c r="J31">
        <v>2464.5</v>
      </c>
      <c r="K31">
        <v>539.88</v>
      </c>
      <c r="L31">
        <v>123.5</v>
      </c>
      <c r="O31">
        <v>407234</v>
      </c>
      <c r="P31">
        <v>407234</v>
      </c>
      <c r="Q31">
        <v>12093016</v>
      </c>
      <c r="R31">
        <v>2400</v>
      </c>
      <c r="S31">
        <v>27962.854349951122</v>
      </c>
    </row>
    <row r="32" spans="3:19" x14ac:dyDescent="0.25">
      <c r="C32">
        <v>3</v>
      </c>
      <c r="D32" t="s">
        <v>266</v>
      </c>
      <c r="E32">
        <v>55.55</v>
      </c>
      <c r="I32">
        <v>7508</v>
      </c>
      <c r="J32">
        <v>1698.5</v>
      </c>
      <c r="K32">
        <v>258.5</v>
      </c>
      <c r="L32">
        <v>109.5</v>
      </c>
      <c r="Q32">
        <v>5446161</v>
      </c>
      <c r="R32">
        <v>11000</v>
      </c>
      <c r="S32">
        <v>13796.187683284457</v>
      </c>
    </row>
    <row r="33" spans="3:19" x14ac:dyDescent="0.25">
      <c r="C33">
        <v>3</v>
      </c>
      <c r="D33">
        <v>99</v>
      </c>
      <c r="E33">
        <v>9</v>
      </c>
      <c r="I33">
        <v>1160</v>
      </c>
      <c r="J33">
        <v>231</v>
      </c>
      <c r="L33">
        <v>50</v>
      </c>
      <c r="Q33">
        <v>482193</v>
      </c>
      <c r="R33">
        <v>11000</v>
      </c>
      <c r="S33">
        <v>13796.187683284457</v>
      </c>
    </row>
    <row r="34" spans="3:19" x14ac:dyDescent="0.25">
      <c r="C34">
        <v>3</v>
      </c>
      <c r="D34">
        <v>100</v>
      </c>
      <c r="E34">
        <v>3</v>
      </c>
      <c r="I34">
        <v>384</v>
      </c>
      <c r="J34">
        <v>80</v>
      </c>
      <c r="L34">
        <v>59.5</v>
      </c>
      <c r="Q34">
        <v>194065</v>
      </c>
    </row>
    <row r="35" spans="3:19" x14ac:dyDescent="0.25">
      <c r="C35">
        <v>3</v>
      </c>
      <c r="D35">
        <v>101</v>
      </c>
      <c r="E35">
        <v>43.55</v>
      </c>
      <c r="I35">
        <v>5964</v>
      </c>
      <c r="J35">
        <v>1387.5</v>
      </c>
      <c r="K35">
        <v>258.5</v>
      </c>
      <c r="Q35">
        <v>4769903</v>
      </c>
    </row>
    <row r="36" spans="3:19" x14ac:dyDescent="0.25">
      <c r="C36">
        <v>3</v>
      </c>
      <c r="D36" t="s">
        <v>4963</v>
      </c>
      <c r="E36">
        <v>146.5</v>
      </c>
      <c r="I36">
        <v>19673.59</v>
      </c>
      <c r="J36">
        <v>46</v>
      </c>
      <c r="L36">
        <v>241</v>
      </c>
      <c r="O36">
        <v>81324</v>
      </c>
      <c r="P36">
        <v>81324</v>
      </c>
      <c r="Q36">
        <v>5960052</v>
      </c>
      <c r="R36">
        <v>15500</v>
      </c>
      <c r="S36">
        <v>14166.666666666666</v>
      </c>
    </row>
    <row r="37" spans="3:19" x14ac:dyDescent="0.25">
      <c r="C37">
        <v>3</v>
      </c>
      <c r="D37">
        <v>303</v>
      </c>
      <c r="E37">
        <v>37.25</v>
      </c>
      <c r="I37">
        <v>4594.04</v>
      </c>
      <c r="J37">
        <v>46</v>
      </c>
      <c r="O37">
        <v>9300</v>
      </c>
      <c r="P37">
        <v>9300</v>
      </c>
      <c r="Q37">
        <v>1283753</v>
      </c>
      <c r="R37">
        <v>15500</v>
      </c>
      <c r="S37">
        <v>14166.666666666666</v>
      </c>
    </row>
    <row r="38" spans="3:19" x14ac:dyDescent="0.25">
      <c r="C38">
        <v>3</v>
      </c>
      <c r="D38">
        <v>304</v>
      </c>
      <c r="E38">
        <v>56.85</v>
      </c>
      <c r="I38">
        <v>7930.05</v>
      </c>
      <c r="O38">
        <v>48088</v>
      </c>
      <c r="P38">
        <v>48088</v>
      </c>
      <c r="Q38">
        <v>2676624</v>
      </c>
    </row>
    <row r="39" spans="3:19" x14ac:dyDescent="0.25">
      <c r="C39">
        <v>3</v>
      </c>
      <c r="D39">
        <v>305</v>
      </c>
      <c r="E39">
        <v>23.2</v>
      </c>
      <c r="I39">
        <v>3203</v>
      </c>
      <c r="O39">
        <v>14500</v>
      </c>
      <c r="P39">
        <v>14500</v>
      </c>
      <c r="Q39">
        <v>1077436</v>
      </c>
    </row>
    <row r="40" spans="3:19" x14ac:dyDescent="0.25">
      <c r="C40">
        <v>3</v>
      </c>
      <c r="D40">
        <v>418</v>
      </c>
      <c r="E40">
        <v>2.2000000000000002</v>
      </c>
      <c r="I40">
        <v>345</v>
      </c>
      <c r="Q40">
        <v>92311</v>
      </c>
    </row>
    <row r="41" spans="3:19" x14ac:dyDescent="0.25">
      <c r="C41">
        <v>3</v>
      </c>
      <c r="D41">
        <v>636</v>
      </c>
      <c r="E41">
        <v>2</v>
      </c>
      <c r="I41">
        <v>330</v>
      </c>
      <c r="O41">
        <v>1436</v>
      </c>
      <c r="P41">
        <v>1436</v>
      </c>
      <c r="Q41">
        <v>74627</v>
      </c>
    </row>
    <row r="42" spans="3:19" x14ac:dyDescent="0.25">
      <c r="C42">
        <v>3</v>
      </c>
      <c r="D42">
        <v>642</v>
      </c>
      <c r="E42">
        <v>25</v>
      </c>
      <c r="I42">
        <v>3271.5</v>
      </c>
      <c r="L42">
        <v>241</v>
      </c>
      <c r="O42">
        <v>8000</v>
      </c>
      <c r="P42">
        <v>8000</v>
      </c>
      <c r="Q42">
        <v>755301</v>
      </c>
    </row>
    <row r="43" spans="3:19" x14ac:dyDescent="0.25">
      <c r="C43">
        <v>3</v>
      </c>
      <c r="D43" t="s">
        <v>4964</v>
      </c>
      <c r="E43">
        <v>2.2000000000000002</v>
      </c>
      <c r="I43">
        <v>336</v>
      </c>
      <c r="Q43">
        <v>75038</v>
      </c>
    </row>
    <row r="44" spans="3:19" x14ac:dyDescent="0.25">
      <c r="C44">
        <v>3</v>
      </c>
      <c r="D44">
        <v>30</v>
      </c>
      <c r="E44">
        <v>2.2000000000000002</v>
      </c>
      <c r="I44">
        <v>336</v>
      </c>
      <c r="Q44">
        <v>75038</v>
      </c>
    </row>
    <row r="45" spans="3:19" x14ac:dyDescent="0.25">
      <c r="C45" t="s">
        <v>4967</v>
      </c>
      <c r="E45">
        <v>204.24999999999997</v>
      </c>
      <c r="I45">
        <v>27517.59</v>
      </c>
      <c r="J45">
        <v>1744.5</v>
      </c>
      <c r="K45">
        <v>258.5</v>
      </c>
      <c r="L45">
        <v>350.5</v>
      </c>
      <c r="O45">
        <v>81324</v>
      </c>
      <c r="P45">
        <v>81324</v>
      </c>
      <c r="Q45">
        <v>11481251</v>
      </c>
      <c r="R45">
        <v>26500</v>
      </c>
      <c r="S45">
        <v>27962.854349951122</v>
      </c>
    </row>
    <row r="46" spans="3:19" x14ac:dyDescent="0.25">
      <c r="C46">
        <v>4</v>
      </c>
      <c r="D46" t="s">
        <v>266</v>
      </c>
      <c r="E46">
        <v>57.15</v>
      </c>
      <c r="I46">
        <v>9272</v>
      </c>
      <c r="J46">
        <v>1283.5</v>
      </c>
      <c r="K46">
        <v>155</v>
      </c>
      <c r="L46">
        <v>81</v>
      </c>
      <c r="O46">
        <v>5750</v>
      </c>
      <c r="P46">
        <v>5750</v>
      </c>
      <c r="Q46">
        <v>5241637</v>
      </c>
      <c r="R46">
        <v>4800</v>
      </c>
      <c r="S46">
        <v>13796.187683284457</v>
      </c>
    </row>
    <row r="47" spans="3:19" x14ac:dyDescent="0.25">
      <c r="C47">
        <v>4</v>
      </c>
      <c r="D47">
        <v>99</v>
      </c>
      <c r="E47">
        <v>6</v>
      </c>
      <c r="I47">
        <v>1000</v>
      </c>
      <c r="J47">
        <v>68.5</v>
      </c>
      <c r="L47">
        <v>39.5</v>
      </c>
      <c r="Q47">
        <v>281899</v>
      </c>
      <c r="R47">
        <v>4800</v>
      </c>
      <c r="S47">
        <v>13796.187683284457</v>
      </c>
    </row>
    <row r="48" spans="3:19" x14ac:dyDescent="0.25">
      <c r="C48">
        <v>4</v>
      </c>
      <c r="D48">
        <v>100</v>
      </c>
      <c r="E48">
        <v>6</v>
      </c>
      <c r="I48">
        <v>996</v>
      </c>
      <c r="J48">
        <v>186</v>
      </c>
      <c r="L48">
        <v>41.5</v>
      </c>
      <c r="O48">
        <v>750</v>
      </c>
      <c r="P48">
        <v>750</v>
      </c>
      <c r="Q48">
        <v>399073</v>
      </c>
    </row>
    <row r="49" spans="3:19" x14ac:dyDescent="0.25">
      <c r="C49">
        <v>4</v>
      </c>
      <c r="D49">
        <v>101</v>
      </c>
      <c r="E49">
        <v>45.15</v>
      </c>
      <c r="I49">
        <v>7276</v>
      </c>
      <c r="J49">
        <v>1029</v>
      </c>
      <c r="K49">
        <v>155</v>
      </c>
      <c r="O49">
        <v>5000</v>
      </c>
      <c r="P49">
        <v>5000</v>
      </c>
      <c r="Q49">
        <v>4560665</v>
      </c>
    </row>
    <row r="50" spans="3:19" x14ac:dyDescent="0.25">
      <c r="C50">
        <v>4</v>
      </c>
      <c r="D50" t="s">
        <v>4963</v>
      </c>
      <c r="E50">
        <v>145.55000000000001</v>
      </c>
      <c r="I50">
        <v>20253.02</v>
      </c>
      <c r="J50">
        <v>110.75</v>
      </c>
      <c r="K50">
        <v>10</v>
      </c>
      <c r="L50">
        <v>313</v>
      </c>
      <c r="O50">
        <v>72123</v>
      </c>
      <c r="P50">
        <v>72123</v>
      </c>
      <c r="Q50">
        <v>7027857</v>
      </c>
      <c r="S50">
        <v>14166.666666666666</v>
      </c>
    </row>
    <row r="51" spans="3:19" x14ac:dyDescent="0.25">
      <c r="C51">
        <v>4</v>
      </c>
      <c r="D51">
        <v>303</v>
      </c>
      <c r="E51">
        <v>36.25</v>
      </c>
      <c r="I51">
        <v>4731.7700000000004</v>
      </c>
      <c r="J51">
        <v>30</v>
      </c>
      <c r="L51">
        <v>84</v>
      </c>
      <c r="O51">
        <v>5436</v>
      </c>
      <c r="P51">
        <v>5436</v>
      </c>
      <c r="Q51">
        <v>1412432</v>
      </c>
      <c r="S51">
        <v>14166.666666666666</v>
      </c>
    </row>
    <row r="52" spans="3:19" x14ac:dyDescent="0.25">
      <c r="C52">
        <v>4</v>
      </c>
      <c r="D52">
        <v>304</v>
      </c>
      <c r="E52">
        <v>56.1</v>
      </c>
      <c r="I52">
        <v>8083.75</v>
      </c>
      <c r="J52">
        <v>53.75</v>
      </c>
      <c r="K52">
        <v>10</v>
      </c>
      <c r="O52">
        <v>39895</v>
      </c>
      <c r="P52">
        <v>39895</v>
      </c>
      <c r="Q52">
        <v>3196375</v>
      </c>
    </row>
    <row r="53" spans="3:19" x14ac:dyDescent="0.25">
      <c r="C53">
        <v>4</v>
      </c>
      <c r="D53">
        <v>305</v>
      </c>
      <c r="E53">
        <v>24</v>
      </c>
      <c r="I53">
        <v>3189.5</v>
      </c>
      <c r="O53">
        <v>18356</v>
      </c>
      <c r="P53">
        <v>18356</v>
      </c>
      <c r="Q53">
        <v>1278262</v>
      </c>
    </row>
    <row r="54" spans="3:19" x14ac:dyDescent="0.25">
      <c r="C54">
        <v>4</v>
      </c>
      <c r="D54">
        <v>418</v>
      </c>
      <c r="E54">
        <v>2.2000000000000002</v>
      </c>
      <c r="I54">
        <v>297</v>
      </c>
      <c r="Q54">
        <v>108155</v>
      </c>
    </row>
    <row r="55" spans="3:19" x14ac:dyDescent="0.25">
      <c r="C55">
        <v>4</v>
      </c>
      <c r="D55">
        <v>636</v>
      </c>
      <c r="E55">
        <v>2</v>
      </c>
      <c r="I55">
        <v>330</v>
      </c>
      <c r="Q55">
        <v>78583</v>
      </c>
    </row>
    <row r="56" spans="3:19" x14ac:dyDescent="0.25">
      <c r="C56">
        <v>4</v>
      </c>
      <c r="D56">
        <v>642</v>
      </c>
      <c r="E56">
        <v>25</v>
      </c>
      <c r="I56">
        <v>3621</v>
      </c>
      <c r="J56">
        <v>27</v>
      </c>
      <c r="L56">
        <v>229</v>
      </c>
      <c r="O56">
        <v>8436</v>
      </c>
      <c r="P56">
        <v>8436</v>
      </c>
      <c r="Q56">
        <v>954050</v>
      </c>
    </row>
    <row r="57" spans="3:19" x14ac:dyDescent="0.25">
      <c r="C57">
        <v>4</v>
      </c>
      <c r="D57" t="s">
        <v>4964</v>
      </c>
      <c r="E57">
        <v>2.2000000000000002</v>
      </c>
      <c r="I57">
        <v>312</v>
      </c>
      <c r="Q57">
        <v>68321</v>
      </c>
    </row>
    <row r="58" spans="3:19" x14ac:dyDescent="0.25">
      <c r="C58">
        <v>4</v>
      </c>
      <c r="D58">
        <v>30</v>
      </c>
      <c r="E58">
        <v>2.2000000000000002</v>
      </c>
      <c r="I58">
        <v>312</v>
      </c>
      <c r="Q58">
        <v>68321</v>
      </c>
    </row>
    <row r="59" spans="3:19" x14ac:dyDescent="0.25">
      <c r="C59" t="s">
        <v>4968</v>
      </c>
      <c r="E59">
        <v>204.89999999999998</v>
      </c>
      <c r="I59">
        <v>29837.02</v>
      </c>
      <c r="J59">
        <v>1394.25</v>
      </c>
      <c r="K59">
        <v>165</v>
      </c>
      <c r="L59">
        <v>394</v>
      </c>
      <c r="O59">
        <v>77873</v>
      </c>
      <c r="P59">
        <v>77873</v>
      </c>
      <c r="Q59">
        <v>12337815</v>
      </c>
      <c r="R59">
        <v>4800</v>
      </c>
      <c r="S59">
        <v>27962.854349951122</v>
      </c>
    </row>
    <row r="60" spans="3:19" x14ac:dyDescent="0.25">
      <c r="C60">
        <v>5</v>
      </c>
      <c r="D60" t="s">
        <v>266</v>
      </c>
      <c r="E60">
        <v>57.15</v>
      </c>
      <c r="I60">
        <v>8668</v>
      </c>
      <c r="J60">
        <v>1676.5</v>
      </c>
      <c r="K60">
        <v>169.5</v>
      </c>
      <c r="L60">
        <v>110</v>
      </c>
      <c r="Q60">
        <v>5532149</v>
      </c>
      <c r="S60">
        <v>13796.187683284457</v>
      </c>
    </row>
    <row r="61" spans="3:19" x14ac:dyDescent="0.25">
      <c r="C61">
        <v>5</v>
      </c>
      <c r="D61">
        <v>99</v>
      </c>
      <c r="E61">
        <v>6</v>
      </c>
      <c r="I61">
        <v>968</v>
      </c>
      <c r="J61">
        <v>164</v>
      </c>
      <c r="L61">
        <v>62</v>
      </c>
      <c r="Q61">
        <v>328153</v>
      </c>
      <c r="S61">
        <v>13796.187683284457</v>
      </c>
    </row>
    <row r="62" spans="3:19" x14ac:dyDescent="0.25">
      <c r="C62">
        <v>5</v>
      </c>
      <c r="D62">
        <v>100</v>
      </c>
      <c r="E62">
        <v>6</v>
      </c>
      <c r="I62">
        <v>936</v>
      </c>
      <c r="J62">
        <v>192.5</v>
      </c>
      <c r="L62">
        <v>48</v>
      </c>
      <c r="Q62">
        <v>430209</v>
      </c>
    </row>
    <row r="63" spans="3:19" x14ac:dyDescent="0.25">
      <c r="C63">
        <v>5</v>
      </c>
      <c r="D63">
        <v>101</v>
      </c>
      <c r="E63">
        <v>45.15</v>
      </c>
      <c r="I63">
        <v>6764</v>
      </c>
      <c r="J63">
        <v>1320</v>
      </c>
      <c r="K63">
        <v>169.5</v>
      </c>
      <c r="Q63">
        <v>4773787</v>
      </c>
    </row>
    <row r="64" spans="3:19" x14ac:dyDescent="0.25">
      <c r="C64">
        <v>5</v>
      </c>
      <c r="D64" t="s">
        <v>4963</v>
      </c>
      <c r="E64">
        <v>144.55000000000001</v>
      </c>
      <c r="I64">
        <v>19941.650000000001</v>
      </c>
      <c r="J64">
        <v>832</v>
      </c>
      <c r="K64">
        <v>159.41999999999999</v>
      </c>
      <c r="L64">
        <v>263</v>
      </c>
      <c r="O64">
        <v>68398</v>
      </c>
      <c r="P64">
        <v>68398</v>
      </c>
      <c r="Q64">
        <v>6632671</v>
      </c>
      <c r="R64">
        <v>21000</v>
      </c>
      <c r="S64">
        <v>14166.666666666666</v>
      </c>
    </row>
    <row r="65" spans="3:19" x14ac:dyDescent="0.25">
      <c r="C65">
        <v>5</v>
      </c>
      <c r="D65">
        <v>303</v>
      </c>
      <c r="E65">
        <v>35.25</v>
      </c>
      <c r="I65">
        <v>4613.1499999999996</v>
      </c>
      <c r="J65">
        <v>210.5</v>
      </c>
      <c r="K65">
        <v>30.54</v>
      </c>
      <c r="L65">
        <v>84</v>
      </c>
      <c r="O65">
        <v>5896</v>
      </c>
      <c r="P65">
        <v>5896</v>
      </c>
      <c r="Q65">
        <v>1419128</v>
      </c>
      <c r="R65">
        <v>21000</v>
      </c>
      <c r="S65">
        <v>14166.666666666666</v>
      </c>
    </row>
    <row r="66" spans="3:19" x14ac:dyDescent="0.25">
      <c r="C66">
        <v>5</v>
      </c>
      <c r="D66">
        <v>304</v>
      </c>
      <c r="E66">
        <v>55.1</v>
      </c>
      <c r="I66">
        <v>8155</v>
      </c>
      <c r="J66">
        <v>293.5</v>
      </c>
      <c r="K66">
        <v>104.88</v>
      </c>
      <c r="O66">
        <v>38986</v>
      </c>
      <c r="P66">
        <v>38986</v>
      </c>
      <c r="Q66">
        <v>2941460</v>
      </c>
    </row>
    <row r="67" spans="3:19" x14ac:dyDescent="0.25">
      <c r="C67">
        <v>5</v>
      </c>
      <c r="D67">
        <v>305</v>
      </c>
      <c r="E67">
        <v>24</v>
      </c>
      <c r="I67">
        <v>3321</v>
      </c>
      <c r="J67">
        <v>61.5</v>
      </c>
      <c r="K67">
        <v>24</v>
      </c>
      <c r="O67">
        <v>17580</v>
      </c>
      <c r="P67">
        <v>17580</v>
      </c>
      <c r="Q67">
        <v>1206460</v>
      </c>
    </row>
    <row r="68" spans="3:19" x14ac:dyDescent="0.25">
      <c r="C68">
        <v>5</v>
      </c>
      <c r="D68">
        <v>418</v>
      </c>
      <c r="E68">
        <v>2.2000000000000002</v>
      </c>
      <c r="I68">
        <v>349.5</v>
      </c>
      <c r="J68">
        <v>31.5</v>
      </c>
      <c r="Q68">
        <v>109446</v>
      </c>
    </row>
    <row r="69" spans="3:19" x14ac:dyDescent="0.25">
      <c r="C69">
        <v>5</v>
      </c>
      <c r="D69">
        <v>524</v>
      </c>
      <c r="Q69">
        <v>1200</v>
      </c>
    </row>
    <row r="70" spans="3:19" x14ac:dyDescent="0.25">
      <c r="C70">
        <v>5</v>
      </c>
      <c r="D70">
        <v>636</v>
      </c>
      <c r="E70">
        <v>2</v>
      </c>
      <c r="I70">
        <v>205.5</v>
      </c>
      <c r="J70">
        <v>30</v>
      </c>
      <c r="Q70">
        <v>92121</v>
      </c>
    </row>
    <row r="71" spans="3:19" x14ac:dyDescent="0.25">
      <c r="C71">
        <v>5</v>
      </c>
      <c r="D71">
        <v>642</v>
      </c>
      <c r="E71">
        <v>26</v>
      </c>
      <c r="I71">
        <v>3297.5</v>
      </c>
      <c r="J71">
        <v>205</v>
      </c>
      <c r="L71">
        <v>179</v>
      </c>
      <c r="O71">
        <v>5936</v>
      </c>
      <c r="P71">
        <v>5936</v>
      </c>
      <c r="Q71">
        <v>862856</v>
      </c>
    </row>
    <row r="72" spans="3:19" x14ac:dyDescent="0.25">
      <c r="C72">
        <v>5</v>
      </c>
      <c r="D72" t="s">
        <v>4964</v>
      </c>
      <c r="E72">
        <v>2.2000000000000002</v>
      </c>
      <c r="I72">
        <v>320</v>
      </c>
      <c r="Q72">
        <v>67788</v>
      </c>
    </row>
    <row r="73" spans="3:19" x14ac:dyDescent="0.25">
      <c r="C73">
        <v>5</v>
      </c>
      <c r="D73">
        <v>30</v>
      </c>
      <c r="E73">
        <v>2.2000000000000002</v>
      </c>
      <c r="I73">
        <v>320</v>
      </c>
      <c r="Q73">
        <v>67788</v>
      </c>
    </row>
    <row r="74" spans="3:19" x14ac:dyDescent="0.25">
      <c r="C74" t="s">
        <v>4969</v>
      </c>
      <c r="E74">
        <v>203.89999999999998</v>
      </c>
      <c r="I74">
        <v>28929.65</v>
      </c>
      <c r="J74">
        <v>2508.5</v>
      </c>
      <c r="K74">
        <v>328.91999999999996</v>
      </c>
      <c r="L74">
        <v>373</v>
      </c>
      <c r="O74">
        <v>68398</v>
      </c>
      <c r="P74">
        <v>68398</v>
      </c>
      <c r="Q74">
        <v>12232608</v>
      </c>
      <c r="R74">
        <v>21000</v>
      </c>
      <c r="S74">
        <v>27962.854349951122</v>
      </c>
    </row>
    <row r="75" spans="3:19" x14ac:dyDescent="0.25">
      <c r="C75">
        <v>6</v>
      </c>
      <c r="D75" t="s">
        <v>266</v>
      </c>
      <c r="E75">
        <v>57.35</v>
      </c>
      <c r="I75">
        <v>8896</v>
      </c>
      <c r="J75">
        <v>1590.5</v>
      </c>
      <c r="K75">
        <v>192</v>
      </c>
      <c r="L75">
        <v>110.5</v>
      </c>
      <c r="O75">
        <v>21310</v>
      </c>
      <c r="P75">
        <v>21310</v>
      </c>
      <c r="Q75">
        <v>5384300</v>
      </c>
      <c r="S75">
        <v>13796.187683284457</v>
      </c>
    </row>
    <row r="76" spans="3:19" x14ac:dyDescent="0.25">
      <c r="C76">
        <v>6</v>
      </c>
      <c r="D76">
        <v>99</v>
      </c>
      <c r="E76">
        <v>6</v>
      </c>
      <c r="I76">
        <v>928</v>
      </c>
      <c r="J76">
        <v>141.5</v>
      </c>
      <c r="L76">
        <v>53.5</v>
      </c>
      <c r="O76">
        <v>750</v>
      </c>
      <c r="P76">
        <v>750</v>
      </c>
      <c r="Q76">
        <v>310501</v>
      </c>
      <c r="S76">
        <v>13796.187683284457</v>
      </c>
    </row>
    <row r="77" spans="3:19" x14ac:dyDescent="0.25">
      <c r="C77">
        <v>6</v>
      </c>
      <c r="D77">
        <v>100</v>
      </c>
      <c r="E77">
        <v>7</v>
      </c>
      <c r="I77">
        <v>1112</v>
      </c>
      <c r="J77">
        <v>243.5</v>
      </c>
      <c r="L77">
        <v>57</v>
      </c>
      <c r="O77">
        <v>5000</v>
      </c>
      <c r="P77">
        <v>5000</v>
      </c>
      <c r="Q77">
        <v>485332</v>
      </c>
    </row>
    <row r="78" spans="3:19" x14ac:dyDescent="0.25">
      <c r="C78">
        <v>6</v>
      </c>
      <c r="D78">
        <v>101</v>
      </c>
      <c r="E78">
        <v>44.35</v>
      </c>
      <c r="I78">
        <v>6856</v>
      </c>
      <c r="J78">
        <v>1205.5</v>
      </c>
      <c r="K78">
        <v>192</v>
      </c>
      <c r="O78">
        <v>15560</v>
      </c>
      <c r="P78">
        <v>15560</v>
      </c>
      <c r="Q78">
        <v>4588467</v>
      </c>
    </row>
    <row r="79" spans="3:19" x14ac:dyDescent="0.25">
      <c r="C79">
        <v>6</v>
      </c>
      <c r="D79" t="s">
        <v>4963</v>
      </c>
      <c r="E79">
        <v>143.30000000000001</v>
      </c>
      <c r="I79">
        <v>20516.620000000003</v>
      </c>
      <c r="J79">
        <v>752.25</v>
      </c>
      <c r="K79">
        <v>263.83999999999997</v>
      </c>
      <c r="L79">
        <v>83</v>
      </c>
      <c r="O79">
        <v>59482</v>
      </c>
      <c r="P79">
        <v>59482</v>
      </c>
      <c r="Q79">
        <v>6499874</v>
      </c>
      <c r="S79">
        <v>14166.666666666666</v>
      </c>
    </row>
    <row r="80" spans="3:19" x14ac:dyDescent="0.25">
      <c r="C80">
        <v>6</v>
      </c>
      <c r="D80">
        <v>303</v>
      </c>
      <c r="E80">
        <v>34.25</v>
      </c>
      <c r="I80">
        <v>4832.03</v>
      </c>
      <c r="J80">
        <v>139</v>
      </c>
      <c r="K80">
        <v>42.62</v>
      </c>
      <c r="L80">
        <v>60</v>
      </c>
      <c r="O80">
        <v>15596</v>
      </c>
      <c r="P80">
        <v>15596</v>
      </c>
      <c r="Q80">
        <v>1350224</v>
      </c>
      <c r="S80">
        <v>14166.666666666666</v>
      </c>
    </row>
    <row r="81" spans="3:19" x14ac:dyDescent="0.25">
      <c r="C81">
        <v>6</v>
      </c>
      <c r="D81">
        <v>304</v>
      </c>
      <c r="E81">
        <v>55.85</v>
      </c>
      <c r="I81">
        <v>8338.33</v>
      </c>
      <c r="J81">
        <v>295</v>
      </c>
      <c r="K81">
        <v>188.6</v>
      </c>
      <c r="O81">
        <v>37586</v>
      </c>
      <c r="P81">
        <v>37586</v>
      </c>
      <c r="Q81">
        <v>2957728</v>
      </c>
    </row>
    <row r="82" spans="3:19" x14ac:dyDescent="0.25">
      <c r="C82">
        <v>6</v>
      </c>
      <c r="D82">
        <v>305</v>
      </c>
      <c r="E82">
        <v>23</v>
      </c>
      <c r="I82">
        <v>3438.76</v>
      </c>
      <c r="J82">
        <v>165.75</v>
      </c>
      <c r="K82">
        <v>32.619999999999997</v>
      </c>
      <c r="O82">
        <v>6300</v>
      </c>
      <c r="P82">
        <v>6300</v>
      </c>
      <c r="Q82">
        <v>1215687</v>
      </c>
    </row>
    <row r="83" spans="3:19" x14ac:dyDescent="0.25">
      <c r="C83">
        <v>6</v>
      </c>
      <c r="D83">
        <v>418</v>
      </c>
      <c r="E83">
        <v>2.2000000000000002</v>
      </c>
      <c r="I83">
        <v>312</v>
      </c>
      <c r="Q83">
        <v>96296</v>
      </c>
    </row>
    <row r="84" spans="3:19" x14ac:dyDescent="0.25">
      <c r="C84">
        <v>6</v>
      </c>
      <c r="D84">
        <v>524</v>
      </c>
      <c r="Q84">
        <v>2600</v>
      </c>
    </row>
    <row r="85" spans="3:19" x14ac:dyDescent="0.25">
      <c r="C85">
        <v>6</v>
      </c>
      <c r="D85">
        <v>636</v>
      </c>
      <c r="E85">
        <v>2</v>
      </c>
      <c r="I85">
        <v>306</v>
      </c>
      <c r="Q85">
        <v>74612</v>
      </c>
    </row>
    <row r="86" spans="3:19" x14ac:dyDescent="0.25">
      <c r="C86">
        <v>6</v>
      </c>
      <c r="D86">
        <v>642</v>
      </c>
      <c r="E86">
        <v>26</v>
      </c>
      <c r="I86">
        <v>3289.5</v>
      </c>
      <c r="J86">
        <v>152.5</v>
      </c>
      <c r="L86">
        <v>23</v>
      </c>
      <c r="Q86">
        <v>802727</v>
      </c>
    </row>
    <row r="87" spans="3:19" x14ac:dyDescent="0.25">
      <c r="C87">
        <v>6</v>
      </c>
      <c r="D87" t="s">
        <v>4964</v>
      </c>
      <c r="E87">
        <v>2.2000000000000002</v>
      </c>
      <c r="I87">
        <v>344</v>
      </c>
      <c r="J87">
        <v>10</v>
      </c>
      <c r="Q87">
        <v>70372</v>
      </c>
    </row>
    <row r="88" spans="3:19" x14ac:dyDescent="0.25">
      <c r="C88">
        <v>6</v>
      </c>
      <c r="D88">
        <v>30</v>
      </c>
      <c r="E88">
        <v>2.2000000000000002</v>
      </c>
      <c r="I88">
        <v>344</v>
      </c>
      <c r="J88">
        <v>10</v>
      </c>
      <c r="Q88">
        <v>70372</v>
      </c>
    </row>
    <row r="89" spans="3:19" x14ac:dyDescent="0.25">
      <c r="C89" t="s">
        <v>4970</v>
      </c>
      <c r="E89">
        <v>202.84999999999997</v>
      </c>
      <c r="I89">
        <v>29756.620000000003</v>
      </c>
      <c r="J89">
        <v>2352.75</v>
      </c>
      <c r="K89">
        <v>455.84000000000003</v>
      </c>
      <c r="L89">
        <v>193.5</v>
      </c>
      <c r="O89">
        <v>80792</v>
      </c>
      <c r="P89">
        <v>80792</v>
      </c>
      <c r="Q89">
        <v>11954546</v>
      </c>
      <c r="S89">
        <v>27962.854349951122</v>
      </c>
    </row>
  </sheetData>
  <hyperlinks>
    <hyperlink ref="A2" location="Obsah!A1" display="Zpět na Obsah  KL 01  1.-4.měsíc" xr:uid="{28D386DB-E5AB-4807-A245-89D173BF0A9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4987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3150859.2700000005</v>
      </c>
      <c r="C3" s="344">
        <f t="shared" ref="C3:Z3" si="0">SUBTOTAL(9,C6:C1048576)</f>
        <v>10</v>
      </c>
      <c r="D3" s="344"/>
      <c r="E3" s="344">
        <f>SUBTOTAL(9,E6:E1048576)/4</f>
        <v>3009216.9800000004</v>
      </c>
      <c r="F3" s="344"/>
      <c r="G3" s="344">
        <f t="shared" si="0"/>
        <v>10</v>
      </c>
      <c r="H3" s="344">
        <f>SUBTOTAL(9,H6:H1048576)/4</f>
        <v>2255501</v>
      </c>
      <c r="I3" s="347">
        <f>IF(B3&lt;&gt;0,H3/B3,"")</f>
        <v>0.71583679457699156</v>
      </c>
      <c r="J3" s="345">
        <f>IF(E3&lt;&gt;0,H3/E3,"")</f>
        <v>0.74953086300875504</v>
      </c>
      <c r="K3" s="346">
        <f t="shared" si="0"/>
        <v>367122.00000000023</v>
      </c>
      <c r="L3" s="346"/>
      <c r="M3" s="344">
        <f t="shared" si="0"/>
        <v>2.2960820155627633</v>
      </c>
      <c r="N3" s="344">
        <f t="shared" si="0"/>
        <v>319781.26000000018</v>
      </c>
      <c r="O3" s="344"/>
      <c r="P3" s="344">
        <f t="shared" si="0"/>
        <v>2</v>
      </c>
      <c r="Q3" s="344">
        <f t="shared" si="0"/>
        <v>268394.56000000006</v>
      </c>
      <c r="R3" s="347">
        <f>IF(K3&lt;&gt;0,Q3/K3,"")</f>
        <v>0.7310772985547036</v>
      </c>
      <c r="S3" s="347">
        <f>IF(N3&lt;&gt;0,Q3/N3,"")</f>
        <v>0.83930671859883188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4983</v>
      </c>
      <c r="B6" s="847">
        <v>3150859.2700000014</v>
      </c>
      <c r="C6" s="848">
        <v>1</v>
      </c>
      <c r="D6" s="848">
        <v>1.0470694838362906</v>
      </c>
      <c r="E6" s="847">
        <v>3009216.9800000004</v>
      </c>
      <c r="F6" s="848">
        <v>0.95504645626397622</v>
      </c>
      <c r="G6" s="848">
        <v>1</v>
      </c>
      <c r="H6" s="847">
        <v>2255501</v>
      </c>
      <c r="I6" s="848">
        <v>0.71583679457699134</v>
      </c>
      <c r="J6" s="848">
        <v>0.74953086300875504</v>
      </c>
      <c r="K6" s="847">
        <v>183561.00000000012</v>
      </c>
      <c r="L6" s="848">
        <v>1</v>
      </c>
      <c r="M6" s="848">
        <v>1.1480410077813816</v>
      </c>
      <c r="N6" s="847">
        <v>159890.63000000009</v>
      </c>
      <c r="O6" s="848">
        <v>0.87104902457493694</v>
      </c>
      <c r="P6" s="848">
        <v>1</v>
      </c>
      <c r="Q6" s="847">
        <v>134197.28000000003</v>
      </c>
      <c r="R6" s="848">
        <v>0.7310772985547036</v>
      </c>
      <c r="S6" s="848">
        <v>0.83930671859883188</v>
      </c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56" t="s">
        <v>4984</v>
      </c>
      <c r="B7" s="850">
        <v>3150859.2700000014</v>
      </c>
      <c r="C7" s="851">
        <v>1</v>
      </c>
      <c r="D7" s="851">
        <v>1.0470694838362906</v>
      </c>
      <c r="E7" s="850">
        <v>3009216.9800000004</v>
      </c>
      <c r="F7" s="851">
        <v>0.95504645626397622</v>
      </c>
      <c r="G7" s="851">
        <v>1</v>
      </c>
      <c r="H7" s="850">
        <v>1418930</v>
      </c>
      <c r="I7" s="851">
        <v>0.45033112507116174</v>
      </c>
      <c r="J7" s="851">
        <v>0.4715279786836773</v>
      </c>
      <c r="K7" s="850">
        <v>183561.00000000012</v>
      </c>
      <c r="L7" s="851">
        <v>1</v>
      </c>
      <c r="M7" s="851">
        <v>1.1480410077813816</v>
      </c>
      <c r="N7" s="850">
        <v>159890.63000000009</v>
      </c>
      <c r="O7" s="851">
        <v>0.87104902457493694</v>
      </c>
      <c r="P7" s="851">
        <v>1</v>
      </c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4985</v>
      </c>
      <c r="B8" s="850">
        <v>0</v>
      </c>
      <c r="C8" s="851"/>
      <c r="D8" s="851"/>
      <c r="E8" s="850">
        <v>0</v>
      </c>
      <c r="F8" s="851"/>
      <c r="G8" s="851"/>
      <c r="H8" s="850">
        <v>0</v>
      </c>
      <c r="I8" s="851"/>
      <c r="J8" s="851"/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thickBot="1" x14ac:dyDescent="0.3">
      <c r="A9" s="857" t="s">
        <v>4986</v>
      </c>
      <c r="B9" s="853"/>
      <c r="C9" s="854"/>
      <c r="D9" s="854"/>
      <c r="E9" s="853"/>
      <c r="F9" s="854"/>
      <c r="G9" s="854"/>
      <c r="H9" s="853">
        <v>836571</v>
      </c>
      <c r="I9" s="854"/>
      <c r="J9" s="854"/>
      <c r="K9" s="853"/>
      <c r="L9" s="854"/>
      <c r="M9" s="854"/>
      <c r="N9" s="853"/>
      <c r="O9" s="854"/>
      <c r="P9" s="854"/>
      <c r="Q9" s="853">
        <v>134197.28000000003</v>
      </c>
      <c r="R9" s="854"/>
      <c r="S9" s="854"/>
      <c r="T9" s="853"/>
      <c r="U9" s="854"/>
      <c r="V9" s="854"/>
      <c r="W9" s="853"/>
      <c r="X9" s="854"/>
      <c r="Y9" s="854"/>
      <c r="Z9" s="853"/>
      <c r="AA9" s="854"/>
      <c r="AB9" s="855"/>
    </row>
    <row r="10" spans="1:28" ht="14.45" customHeight="1" thickBot="1" x14ac:dyDescent="0.25"/>
    <row r="11" spans="1:28" ht="14.45" customHeight="1" x14ac:dyDescent="0.25">
      <c r="A11" s="846" t="s">
        <v>590</v>
      </c>
      <c r="B11" s="847">
        <v>2213251.2700000005</v>
      </c>
      <c r="C11" s="848">
        <v>1</v>
      </c>
      <c r="D11" s="848">
        <v>0.97502548060721805</v>
      </c>
      <c r="E11" s="847">
        <v>2269941.9800000004</v>
      </c>
      <c r="F11" s="848">
        <v>1.0256142222839433</v>
      </c>
      <c r="G11" s="848">
        <v>1</v>
      </c>
      <c r="H11" s="847">
        <v>1653188.9999999998</v>
      </c>
      <c r="I11" s="848">
        <v>0.7469504355011618</v>
      </c>
      <c r="J11" s="849">
        <v>0.72829570736429106</v>
      </c>
    </row>
    <row r="12" spans="1:28" ht="14.45" customHeight="1" x14ac:dyDescent="0.25">
      <c r="A12" s="856" t="s">
        <v>4988</v>
      </c>
      <c r="B12" s="850">
        <v>49797.66</v>
      </c>
      <c r="C12" s="851">
        <v>1</v>
      </c>
      <c r="D12" s="851">
        <v>0.84625133826153465</v>
      </c>
      <c r="E12" s="850">
        <v>58845</v>
      </c>
      <c r="F12" s="851">
        <v>1.181682030842413</v>
      </c>
      <c r="G12" s="851">
        <v>1</v>
      </c>
      <c r="H12" s="850">
        <v>58354.66</v>
      </c>
      <c r="I12" s="851">
        <v>1.1718353834296631</v>
      </c>
      <c r="J12" s="852">
        <v>0.99166726144957096</v>
      </c>
    </row>
    <row r="13" spans="1:28" ht="14.45" customHeight="1" x14ac:dyDescent="0.25">
      <c r="A13" s="856" t="s">
        <v>4989</v>
      </c>
      <c r="B13" s="850">
        <v>2163453.6100000003</v>
      </c>
      <c r="C13" s="851">
        <v>1</v>
      </c>
      <c r="D13" s="851">
        <v>0.9784526095277829</v>
      </c>
      <c r="E13" s="850">
        <v>2211096.9800000004</v>
      </c>
      <c r="F13" s="851">
        <v>1.0220219050594757</v>
      </c>
      <c r="G13" s="851">
        <v>1</v>
      </c>
      <c r="H13" s="850">
        <v>1594834.3399999999</v>
      </c>
      <c r="I13" s="851">
        <v>0.73717057422830512</v>
      </c>
      <c r="J13" s="852">
        <v>0.72128647202077922</v>
      </c>
    </row>
    <row r="14" spans="1:28" ht="14.45" customHeight="1" x14ac:dyDescent="0.25">
      <c r="A14" s="858" t="s">
        <v>595</v>
      </c>
      <c r="B14" s="859">
        <v>0</v>
      </c>
      <c r="C14" s="860"/>
      <c r="D14" s="860"/>
      <c r="E14" s="859">
        <v>0</v>
      </c>
      <c r="F14" s="860"/>
      <c r="G14" s="860"/>
      <c r="H14" s="859">
        <v>0</v>
      </c>
      <c r="I14" s="860"/>
      <c r="J14" s="861"/>
    </row>
    <row r="15" spans="1:28" ht="14.45" customHeight="1" x14ac:dyDescent="0.25">
      <c r="A15" s="856" t="s">
        <v>4988</v>
      </c>
      <c r="B15" s="850">
        <v>0</v>
      </c>
      <c r="C15" s="851"/>
      <c r="D15" s="851"/>
      <c r="E15" s="850">
        <v>0</v>
      </c>
      <c r="F15" s="851"/>
      <c r="G15" s="851"/>
      <c r="H15" s="850">
        <v>0</v>
      </c>
      <c r="I15" s="851"/>
      <c r="J15" s="852"/>
    </row>
    <row r="16" spans="1:28" ht="14.45" customHeight="1" x14ac:dyDescent="0.25">
      <c r="A16" s="858" t="s">
        <v>598</v>
      </c>
      <c r="B16" s="859">
        <v>785251</v>
      </c>
      <c r="C16" s="860">
        <v>1</v>
      </c>
      <c r="D16" s="860">
        <v>1.1000933029234916</v>
      </c>
      <c r="E16" s="859">
        <v>713804</v>
      </c>
      <c r="F16" s="860">
        <v>0.90901380577675162</v>
      </c>
      <c r="G16" s="860">
        <v>1</v>
      </c>
      <c r="H16" s="859">
        <v>563821</v>
      </c>
      <c r="I16" s="860">
        <v>0.71801373064154006</v>
      </c>
      <c r="J16" s="861">
        <v>0.78988209648587004</v>
      </c>
    </row>
    <row r="17" spans="1:10" ht="14.45" customHeight="1" x14ac:dyDescent="0.25">
      <c r="A17" s="856" t="s">
        <v>4988</v>
      </c>
      <c r="B17" s="850">
        <v>1905</v>
      </c>
      <c r="C17" s="851">
        <v>1</v>
      </c>
      <c r="D17" s="851">
        <v>0.8459147424511545</v>
      </c>
      <c r="E17" s="850">
        <v>2252</v>
      </c>
      <c r="F17" s="851">
        <v>1.1821522309711285</v>
      </c>
      <c r="G17" s="851">
        <v>1</v>
      </c>
      <c r="H17" s="850">
        <v>763</v>
      </c>
      <c r="I17" s="851">
        <v>0.40052493438320208</v>
      </c>
      <c r="J17" s="852">
        <v>0.33880994671403197</v>
      </c>
    </row>
    <row r="18" spans="1:10" ht="14.45" customHeight="1" x14ac:dyDescent="0.25">
      <c r="A18" s="856" t="s">
        <v>4989</v>
      </c>
      <c r="B18" s="850">
        <v>783346</v>
      </c>
      <c r="C18" s="851">
        <v>1</v>
      </c>
      <c r="D18" s="851">
        <v>1.1008977558913473</v>
      </c>
      <c r="E18" s="850">
        <v>711552</v>
      </c>
      <c r="F18" s="851">
        <v>0.90834956711338288</v>
      </c>
      <c r="G18" s="851">
        <v>1</v>
      </c>
      <c r="H18" s="850">
        <v>563058</v>
      </c>
      <c r="I18" s="851">
        <v>0.71878582388880519</v>
      </c>
      <c r="J18" s="852">
        <v>0.79130970048569882</v>
      </c>
    </row>
    <row r="19" spans="1:10" ht="14.45" customHeight="1" x14ac:dyDescent="0.25">
      <c r="A19" s="858" t="s">
        <v>601</v>
      </c>
      <c r="B19" s="859">
        <v>152357</v>
      </c>
      <c r="C19" s="860">
        <v>1</v>
      </c>
      <c r="D19" s="860">
        <v>5.9815869027521495</v>
      </c>
      <c r="E19" s="859">
        <v>25471</v>
      </c>
      <c r="F19" s="860">
        <v>0.16717971606161844</v>
      </c>
      <c r="G19" s="860">
        <v>1</v>
      </c>
      <c r="H19" s="859">
        <v>38491</v>
      </c>
      <c r="I19" s="860">
        <v>0.25263689886253998</v>
      </c>
      <c r="J19" s="861">
        <v>1.5111695653880883</v>
      </c>
    </row>
    <row r="20" spans="1:10" ht="14.45" customHeight="1" thickBot="1" x14ac:dyDescent="0.3">
      <c r="A20" s="857" t="s">
        <v>4989</v>
      </c>
      <c r="B20" s="853">
        <v>152357</v>
      </c>
      <c r="C20" s="854">
        <v>1</v>
      </c>
      <c r="D20" s="854">
        <v>5.9815869027521495</v>
      </c>
      <c r="E20" s="853">
        <v>25471</v>
      </c>
      <c r="F20" s="854">
        <v>0.16717971606161844</v>
      </c>
      <c r="G20" s="854">
        <v>1</v>
      </c>
      <c r="H20" s="853">
        <v>38491</v>
      </c>
      <c r="I20" s="854">
        <v>0.25263689886253998</v>
      </c>
      <c r="J20" s="855">
        <v>1.5111695653880883</v>
      </c>
    </row>
    <row r="21" spans="1:10" ht="14.45" customHeight="1" x14ac:dyDescent="0.2">
      <c r="A21" s="786" t="s">
        <v>295</v>
      </c>
    </row>
    <row r="22" spans="1:10" ht="14.45" customHeight="1" x14ac:dyDescent="0.2">
      <c r="A22" s="787" t="s">
        <v>2416</v>
      </c>
    </row>
    <row r="23" spans="1:10" ht="14.45" customHeight="1" x14ac:dyDescent="0.2">
      <c r="A23" s="786" t="s">
        <v>4990</v>
      </c>
    </row>
    <row r="24" spans="1:10" ht="14.45" customHeight="1" x14ac:dyDescent="0.2">
      <c r="A24" s="786" t="s">
        <v>4991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AFE6AFAE-ECFF-49FF-9CDE-A15B86283BB1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8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5032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16886</v>
      </c>
      <c r="C3" s="404">
        <f t="shared" si="0"/>
        <v>16315</v>
      </c>
      <c r="D3" s="438">
        <f t="shared" si="0"/>
        <v>10797</v>
      </c>
      <c r="E3" s="346">
        <f t="shared" si="0"/>
        <v>3150859.27</v>
      </c>
      <c r="F3" s="344">
        <f t="shared" si="0"/>
        <v>3009216.98</v>
      </c>
      <c r="G3" s="405">
        <f t="shared" si="0"/>
        <v>2255501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2418</v>
      </c>
      <c r="B6" s="225">
        <v>181</v>
      </c>
      <c r="C6" s="225">
        <v>78</v>
      </c>
      <c r="D6" s="225">
        <v>107</v>
      </c>
      <c r="E6" s="863">
        <v>42231</v>
      </c>
      <c r="F6" s="863">
        <v>19823</v>
      </c>
      <c r="G6" s="864">
        <v>24893</v>
      </c>
    </row>
    <row r="7" spans="1:7" ht="14.45" customHeight="1" x14ac:dyDescent="0.2">
      <c r="A7" s="836" t="s">
        <v>2419</v>
      </c>
      <c r="B7" s="831">
        <v>1361</v>
      </c>
      <c r="C7" s="831">
        <v>1227</v>
      </c>
      <c r="D7" s="831">
        <v>576</v>
      </c>
      <c r="E7" s="865">
        <v>199505.99</v>
      </c>
      <c r="F7" s="865">
        <v>184395.33000000002</v>
      </c>
      <c r="G7" s="866">
        <v>96204.01</v>
      </c>
    </row>
    <row r="8" spans="1:7" ht="14.45" customHeight="1" x14ac:dyDescent="0.2">
      <c r="A8" s="836" t="s">
        <v>4992</v>
      </c>
      <c r="B8" s="831">
        <v>206</v>
      </c>
      <c r="C8" s="831">
        <v>58</v>
      </c>
      <c r="D8" s="831"/>
      <c r="E8" s="865">
        <v>49572</v>
      </c>
      <c r="F8" s="865">
        <v>14271</v>
      </c>
      <c r="G8" s="866"/>
    </row>
    <row r="9" spans="1:7" ht="14.45" customHeight="1" x14ac:dyDescent="0.2">
      <c r="A9" s="836" t="s">
        <v>4993</v>
      </c>
      <c r="B9" s="831"/>
      <c r="C9" s="831"/>
      <c r="D9" s="831">
        <v>24</v>
      </c>
      <c r="E9" s="865"/>
      <c r="F9" s="865"/>
      <c r="G9" s="866">
        <v>5616</v>
      </c>
    </row>
    <row r="10" spans="1:7" ht="14.45" customHeight="1" x14ac:dyDescent="0.2">
      <c r="A10" s="836" t="s">
        <v>4994</v>
      </c>
      <c r="B10" s="831">
        <v>2377</v>
      </c>
      <c r="C10" s="831">
        <v>1294</v>
      </c>
      <c r="D10" s="831"/>
      <c r="E10" s="865">
        <v>334282.64999999997</v>
      </c>
      <c r="F10" s="865">
        <v>181124.31999999998</v>
      </c>
      <c r="G10" s="866"/>
    </row>
    <row r="11" spans="1:7" ht="14.45" customHeight="1" x14ac:dyDescent="0.2">
      <c r="A11" s="836" t="s">
        <v>4988</v>
      </c>
      <c r="B11" s="831">
        <v>340</v>
      </c>
      <c r="C11" s="831">
        <v>391</v>
      </c>
      <c r="D11" s="831">
        <v>326</v>
      </c>
      <c r="E11" s="865">
        <v>51702.66</v>
      </c>
      <c r="F11" s="865">
        <v>61097</v>
      </c>
      <c r="G11" s="866">
        <v>59117.66</v>
      </c>
    </row>
    <row r="12" spans="1:7" ht="14.45" customHeight="1" x14ac:dyDescent="0.2">
      <c r="A12" s="836" t="s">
        <v>4995</v>
      </c>
      <c r="B12" s="831"/>
      <c r="C12" s="831"/>
      <c r="D12" s="831">
        <v>3</v>
      </c>
      <c r="E12" s="865"/>
      <c r="F12" s="865"/>
      <c r="G12" s="866">
        <v>693</v>
      </c>
    </row>
    <row r="13" spans="1:7" ht="14.45" customHeight="1" x14ac:dyDescent="0.2">
      <c r="A13" s="836" t="s">
        <v>4996</v>
      </c>
      <c r="B13" s="831">
        <v>132</v>
      </c>
      <c r="C13" s="831">
        <v>354</v>
      </c>
      <c r="D13" s="831"/>
      <c r="E13" s="865">
        <v>32720</v>
      </c>
      <c r="F13" s="865">
        <v>89700</v>
      </c>
      <c r="G13" s="866"/>
    </row>
    <row r="14" spans="1:7" ht="14.45" customHeight="1" x14ac:dyDescent="0.2">
      <c r="A14" s="836" t="s">
        <v>4997</v>
      </c>
      <c r="B14" s="831">
        <v>18</v>
      </c>
      <c r="C14" s="831">
        <v>2</v>
      </c>
      <c r="D14" s="831">
        <v>2</v>
      </c>
      <c r="E14" s="865">
        <v>4329</v>
      </c>
      <c r="F14" s="865">
        <v>508</v>
      </c>
      <c r="G14" s="866">
        <v>382</v>
      </c>
    </row>
    <row r="15" spans="1:7" ht="14.45" customHeight="1" x14ac:dyDescent="0.2">
      <c r="A15" s="836" t="s">
        <v>4998</v>
      </c>
      <c r="B15" s="831">
        <v>36</v>
      </c>
      <c r="C15" s="831">
        <v>40</v>
      </c>
      <c r="D15" s="831">
        <v>55</v>
      </c>
      <c r="E15" s="865">
        <v>7577</v>
      </c>
      <c r="F15" s="865">
        <v>10637</v>
      </c>
      <c r="G15" s="866">
        <v>13691</v>
      </c>
    </row>
    <row r="16" spans="1:7" ht="14.45" customHeight="1" x14ac:dyDescent="0.2">
      <c r="A16" s="836" t="s">
        <v>2421</v>
      </c>
      <c r="B16" s="831">
        <v>43</v>
      </c>
      <c r="C16" s="831">
        <v>130</v>
      </c>
      <c r="D16" s="831">
        <v>173</v>
      </c>
      <c r="E16" s="865">
        <v>8164.33</v>
      </c>
      <c r="F16" s="865">
        <v>24195</v>
      </c>
      <c r="G16" s="866">
        <v>26479.33</v>
      </c>
    </row>
    <row r="17" spans="1:7" ht="14.45" customHeight="1" x14ac:dyDescent="0.2">
      <c r="A17" s="836" t="s">
        <v>2422</v>
      </c>
      <c r="B17" s="831"/>
      <c r="C17" s="831"/>
      <c r="D17" s="831">
        <v>71</v>
      </c>
      <c r="E17" s="865"/>
      <c r="F17" s="865"/>
      <c r="G17" s="866">
        <v>18026</v>
      </c>
    </row>
    <row r="18" spans="1:7" ht="14.45" customHeight="1" x14ac:dyDescent="0.2">
      <c r="A18" s="836" t="s">
        <v>2423</v>
      </c>
      <c r="B18" s="831"/>
      <c r="C18" s="831"/>
      <c r="D18" s="831">
        <v>115</v>
      </c>
      <c r="E18" s="865"/>
      <c r="F18" s="865"/>
      <c r="G18" s="866">
        <v>29350</v>
      </c>
    </row>
    <row r="19" spans="1:7" ht="14.45" customHeight="1" x14ac:dyDescent="0.2">
      <c r="A19" s="836" t="s">
        <v>2425</v>
      </c>
      <c r="B19" s="831">
        <v>88</v>
      </c>
      <c r="C19" s="831">
        <v>218</v>
      </c>
      <c r="D19" s="831">
        <v>23</v>
      </c>
      <c r="E19" s="865">
        <v>20848</v>
      </c>
      <c r="F19" s="865">
        <v>50608</v>
      </c>
      <c r="G19" s="866">
        <v>5921</v>
      </c>
    </row>
    <row r="20" spans="1:7" ht="14.45" customHeight="1" x14ac:dyDescent="0.2">
      <c r="A20" s="836" t="s">
        <v>2426</v>
      </c>
      <c r="B20" s="831">
        <v>28</v>
      </c>
      <c r="C20" s="831">
        <v>31</v>
      </c>
      <c r="D20" s="831">
        <v>21</v>
      </c>
      <c r="E20" s="865">
        <v>4869</v>
      </c>
      <c r="F20" s="865">
        <v>5297</v>
      </c>
      <c r="G20" s="866">
        <v>1449</v>
      </c>
    </row>
    <row r="21" spans="1:7" ht="14.45" customHeight="1" x14ac:dyDescent="0.2">
      <c r="A21" s="836" t="s">
        <v>2427</v>
      </c>
      <c r="B21" s="831">
        <v>172</v>
      </c>
      <c r="C21" s="831">
        <v>245</v>
      </c>
      <c r="D21" s="831">
        <v>283</v>
      </c>
      <c r="E21" s="865">
        <v>34992</v>
      </c>
      <c r="F21" s="865">
        <v>52700</v>
      </c>
      <c r="G21" s="866">
        <v>61787</v>
      </c>
    </row>
    <row r="22" spans="1:7" ht="14.45" customHeight="1" x14ac:dyDescent="0.2">
      <c r="A22" s="836" t="s">
        <v>2428</v>
      </c>
      <c r="B22" s="831">
        <v>60</v>
      </c>
      <c r="C22" s="831">
        <v>75</v>
      </c>
      <c r="D22" s="831">
        <v>53</v>
      </c>
      <c r="E22" s="865">
        <v>11078.99</v>
      </c>
      <c r="F22" s="865">
        <v>11562.01</v>
      </c>
      <c r="G22" s="866">
        <v>9888</v>
      </c>
    </row>
    <row r="23" spans="1:7" ht="14.45" customHeight="1" x14ac:dyDescent="0.2">
      <c r="A23" s="836" t="s">
        <v>4999</v>
      </c>
      <c r="B23" s="831">
        <v>86</v>
      </c>
      <c r="C23" s="831">
        <v>148</v>
      </c>
      <c r="D23" s="831">
        <v>133</v>
      </c>
      <c r="E23" s="865">
        <v>21672</v>
      </c>
      <c r="F23" s="865">
        <v>37592</v>
      </c>
      <c r="G23" s="866">
        <v>33915</v>
      </c>
    </row>
    <row r="24" spans="1:7" ht="14.45" customHeight="1" x14ac:dyDescent="0.2">
      <c r="A24" s="836" t="s">
        <v>5000</v>
      </c>
      <c r="B24" s="831">
        <v>15</v>
      </c>
      <c r="C24" s="831">
        <v>47</v>
      </c>
      <c r="D24" s="831">
        <v>9</v>
      </c>
      <c r="E24" s="865">
        <v>3897</v>
      </c>
      <c r="F24" s="865">
        <v>9020</v>
      </c>
      <c r="G24" s="866">
        <v>3271</v>
      </c>
    </row>
    <row r="25" spans="1:7" ht="14.45" customHeight="1" x14ac:dyDescent="0.2">
      <c r="A25" s="836" t="s">
        <v>5001</v>
      </c>
      <c r="B25" s="831">
        <v>281</v>
      </c>
      <c r="C25" s="831"/>
      <c r="D25" s="831"/>
      <c r="E25" s="865">
        <v>41850.33</v>
      </c>
      <c r="F25" s="865"/>
      <c r="G25" s="866"/>
    </row>
    <row r="26" spans="1:7" ht="14.45" customHeight="1" x14ac:dyDescent="0.2">
      <c r="A26" s="836" t="s">
        <v>2429</v>
      </c>
      <c r="B26" s="831">
        <v>1196</v>
      </c>
      <c r="C26" s="831">
        <v>1021</v>
      </c>
      <c r="D26" s="831">
        <v>945</v>
      </c>
      <c r="E26" s="865">
        <v>237560.66</v>
      </c>
      <c r="F26" s="865">
        <v>210143.34</v>
      </c>
      <c r="G26" s="866">
        <v>182452.66999999998</v>
      </c>
    </row>
    <row r="27" spans="1:7" ht="14.45" customHeight="1" x14ac:dyDescent="0.2">
      <c r="A27" s="836" t="s">
        <v>5002</v>
      </c>
      <c r="B27" s="831"/>
      <c r="C27" s="831">
        <v>58</v>
      </c>
      <c r="D27" s="831">
        <v>22</v>
      </c>
      <c r="E27" s="865"/>
      <c r="F27" s="865">
        <v>14732</v>
      </c>
      <c r="G27" s="866">
        <v>4611</v>
      </c>
    </row>
    <row r="28" spans="1:7" ht="14.45" customHeight="1" x14ac:dyDescent="0.2">
      <c r="A28" s="836" t="s">
        <v>2430</v>
      </c>
      <c r="B28" s="831">
        <v>1919</v>
      </c>
      <c r="C28" s="831">
        <v>1329</v>
      </c>
      <c r="D28" s="831">
        <v>767</v>
      </c>
      <c r="E28" s="865">
        <v>275543</v>
      </c>
      <c r="F28" s="865">
        <v>197225.34</v>
      </c>
      <c r="G28" s="866">
        <v>120246.99</v>
      </c>
    </row>
    <row r="29" spans="1:7" ht="14.45" customHeight="1" x14ac:dyDescent="0.2">
      <c r="A29" s="836" t="s">
        <v>2431</v>
      </c>
      <c r="B29" s="831">
        <v>226</v>
      </c>
      <c r="C29" s="831">
        <v>248</v>
      </c>
      <c r="D29" s="831">
        <v>146</v>
      </c>
      <c r="E29" s="865">
        <v>55593</v>
      </c>
      <c r="F29" s="865">
        <v>60184</v>
      </c>
      <c r="G29" s="866">
        <v>35150</v>
      </c>
    </row>
    <row r="30" spans="1:7" ht="14.45" customHeight="1" x14ac:dyDescent="0.2">
      <c r="A30" s="836" t="s">
        <v>5003</v>
      </c>
      <c r="B30" s="831"/>
      <c r="C30" s="831">
        <v>8</v>
      </c>
      <c r="D30" s="831">
        <v>283</v>
      </c>
      <c r="E30" s="865"/>
      <c r="F30" s="865">
        <v>2169</v>
      </c>
      <c r="G30" s="866">
        <v>57545</v>
      </c>
    </row>
    <row r="31" spans="1:7" ht="14.45" customHeight="1" x14ac:dyDescent="0.2">
      <c r="A31" s="836" t="s">
        <v>5004</v>
      </c>
      <c r="B31" s="831">
        <v>517</v>
      </c>
      <c r="C31" s="831"/>
      <c r="D31" s="831"/>
      <c r="E31" s="865">
        <v>129209</v>
      </c>
      <c r="F31" s="865"/>
      <c r="G31" s="866"/>
    </row>
    <row r="32" spans="1:7" ht="14.45" customHeight="1" x14ac:dyDescent="0.2">
      <c r="A32" s="836" t="s">
        <v>5005</v>
      </c>
      <c r="B32" s="831"/>
      <c r="C32" s="831">
        <v>3</v>
      </c>
      <c r="D32" s="831"/>
      <c r="E32" s="865"/>
      <c r="F32" s="865">
        <v>765</v>
      </c>
      <c r="G32" s="866"/>
    </row>
    <row r="33" spans="1:7" ht="14.45" customHeight="1" x14ac:dyDescent="0.2">
      <c r="A33" s="836" t="s">
        <v>2432</v>
      </c>
      <c r="B33" s="831">
        <v>724</v>
      </c>
      <c r="C33" s="831">
        <v>1600</v>
      </c>
      <c r="D33" s="831">
        <v>638</v>
      </c>
      <c r="E33" s="865">
        <v>95104.67</v>
      </c>
      <c r="F33" s="865">
        <v>252191.65999999997</v>
      </c>
      <c r="G33" s="866">
        <v>95418</v>
      </c>
    </row>
    <row r="34" spans="1:7" ht="14.45" customHeight="1" x14ac:dyDescent="0.2">
      <c r="A34" s="836" t="s">
        <v>2433</v>
      </c>
      <c r="B34" s="831">
        <v>23</v>
      </c>
      <c r="C34" s="831">
        <v>24</v>
      </c>
      <c r="D34" s="831">
        <v>4</v>
      </c>
      <c r="E34" s="865">
        <v>6682</v>
      </c>
      <c r="F34" s="865">
        <v>5208</v>
      </c>
      <c r="G34" s="866">
        <v>152</v>
      </c>
    </row>
    <row r="35" spans="1:7" ht="14.45" customHeight="1" x14ac:dyDescent="0.2">
      <c r="A35" s="836" t="s">
        <v>5006</v>
      </c>
      <c r="B35" s="831">
        <v>21</v>
      </c>
      <c r="C35" s="831">
        <v>17</v>
      </c>
      <c r="D35" s="831"/>
      <c r="E35" s="865">
        <v>4676</v>
      </c>
      <c r="F35" s="865">
        <v>3465</v>
      </c>
      <c r="G35" s="866"/>
    </row>
    <row r="36" spans="1:7" ht="14.45" customHeight="1" x14ac:dyDescent="0.2">
      <c r="A36" s="836" t="s">
        <v>2434</v>
      </c>
      <c r="B36" s="831"/>
      <c r="C36" s="831"/>
      <c r="D36" s="831">
        <v>50</v>
      </c>
      <c r="E36" s="865"/>
      <c r="F36" s="865"/>
      <c r="G36" s="866">
        <v>12538</v>
      </c>
    </row>
    <row r="37" spans="1:7" ht="14.45" customHeight="1" x14ac:dyDescent="0.2">
      <c r="A37" s="836" t="s">
        <v>2435</v>
      </c>
      <c r="B37" s="831">
        <v>10</v>
      </c>
      <c r="C37" s="831">
        <v>18</v>
      </c>
      <c r="D37" s="831">
        <v>3</v>
      </c>
      <c r="E37" s="865">
        <v>1015</v>
      </c>
      <c r="F37" s="865">
        <v>2946</v>
      </c>
      <c r="G37" s="866">
        <v>331</v>
      </c>
    </row>
    <row r="38" spans="1:7" ht="14.45" customHeight="1" x14ac:dyDescent="0.2">
      <c r="A38" s="836" t="s">
        <v>2436</v>
      </c>
      <c r="B38" s="831">
        <v>59</v>
      </c>
      <c r="C38" s="831">
        <v>54</v>
      </c>
      <c r="D38" s="831">
        <v>179</v>
      </c>
      <c r="E38" s="865">
        <v>14930</v>
      </c>
      <c r="F38" s="865">
        <v>13344</v>
      </c>
      <c r="G38" s="866">
        <v>41826</v>
      </c>
    </row>
    <row r="39" spans="1:7" ht="14.45" customHeight="1" x14ac:dyDescent="0.2">
      <c r="A39" s="836" t="s">
        <v>5007</v>
      </c>
      <c r="B39" s="831">
        <v>16</v>
      </c>
      <c r="C39" s="831">
        <v>2</v>
      </c>
      <c r="D39" s="831"/>
      <c r="E39" s="865">
        <v>4032</v>
      </c>
      <c r="F39" s="865">
        <v>508</v>
      </c>
      <c r="G39" s="866"/>
    </row>
    <row r="40" spans="1:7" ht="14.45" customHeight="1" x14ac:dyDescent="0.2">
      <c r="A40" s="836" t="s">
        <v>2437</v>
      </c>
      <c r="B40" s="831">
        <v>16</v>
      </c>
      <c r="C40" s="831">
        <v>18</v>
      </c>
      <c r="D40" s="831">
        <v>351</v>
      </c>
      <c r="E40" s="865">
        <v>3791</v>
      </c>
      <c r="F40" s="865">
        <v>4572</v>
      </c>
      <c r="G40" s="866">
        <v>63981.340000000004</v>
      </c>
    </row>
    <row r="41" spans="1:7" ht="14.45" customHeight="1" x14ac:dyDescent="0.2">
      <c r="A41" s="836" t="s">
        <v>2438</v>
      </c>
      <c r="B41" s="831"/>
      <c r="C41" s="831"/>
      <c r="D41" s="831">
        <v>205</v>
      </c>
      <c r="E41" s="865"/>
      <c r="F41" s="865"/>
      <c r="G41" s="866">
        <v>52285</v>
      </c>
    </row>
    <row r="42" spans="1:7" ht="14.45" customHeight="1" x14ac:dyDescent="0.2">
      <c r="A42" s="836" t="s">
        <v>5008</v>
      </c>
      <c r="B42" s="831">
        <v>73</v>
      </c>
      <c r="C42" s="831">
        <v>104</v>
      </c>
      <c r="D42" s="831">
        <v>95</v>
      </c>
      <c r="E42" s="865">
        <v>18200</v>
      </c>
      <c r="F42" s="865">
        <v>26416</v>
      </c>
      <c r="G42" s="866">
        <v>23523</v>
      </c>
    </row>
    <row r="43" spans="1:7" ht="14.45" customHeight="1" x14ac:dyDescent="0.2">
      <c r="A43" s="836" t="s">
        <v>5009</v>
      </c>
      <c r="B43" s="831">
        <v>250</v>
      </c>
      <c r="C43" s="831">
        <v>316</v>
      </c>
      <c r="D43" s="831">
        <v>65</v>
      </c>
      <c r="E43" s="865">
        <v>58462</v>
      </c>
      <c r="F43" s="865">
        <v>67930</v>
      </c>
      <c r="G43" s="866">
        <v>14080</v>
      </c>
    </row>
    <row r="44" spans="1:7" ht="14.45" customHeight="1" x14ac:dyDescent="0.2">
      <c r="A44" s="836" t="s">
        <v>2439</v>
      </c>
      <c r="B44" s="831">
        <v>238</v>
      </c>
      <c r="C44" s="831">
        <v>1219</v>
      </c>
      <c r="D44" s="831">
        <v>689</v>
      </c>
      <c r="E44" s="865">
        <v>50654.320000000007</v>
      </c>
      <c r="F44" s="865">
        <v>188673.99</v>
      </c>
      <c r="G44" s="866">
        <v>100362.33</v>
      </c>
    </row>
    <row r="45" spans="1:7" ht="14.45" customHeight="1" x14ac:dyDescent="0.2">
      <c r="A45" s="836" t="s">
        <v>2440</v>
      </c>
      <c r="B45" s="831">
        <v>106</v>
      </c>
      <c r="C45" s="831">
        <v>111</v>
      </c>
      <c r="D45" s="831">
        <v>281</v>
      </c>
      <c r="E45" s="865">
        <v>26144</v>
      </c>
      <c r="F45" s="865">
        <v>27503</v>
      </c>
      <c r="G45" s="866">
        <v>62825</v>
      </c>
    </row>
    <row r="46" spans="1:7" ht="14.45" customHeight="1" x14ac:dyDescent="0.2">
      <c r="A46" s="836" t="s">
        <v>2441</v>
      </c>
      <c r="B46" s="831">
        <v>238</v>
      </c>
      <c r="C46" s="831">
        <v>156</v>
      </c>
      <c r="D46" s="831">
        <v>211</v>
      </c>
      <c r="E46" s="865">
        <v>48398.009999999995</v>
      </c>
      <c r="F46" s="865">
        <v>25472.66</v>
      </c>
      <c r="G46" s="866">
        <v>34795.67</v>
      </c>
    </row>
    <row r="47" spans="1:7" ht="14.45" customHeight="1" x14ac:dyDescent="0.2">
      <c r="A47" s="836" t="s">
        <v>5010</v>
      </c>
      <c r="B47" s="831"/>
      <c r="C47" s="831">
        <v>3</v>
      </c>
      <c r="D47" s="831"/>
      <c r="E47" s="865"/>
      <c r="F47" s="865">
        <v>878</v>
      </c>
      <c r="G47" s="866"/>
    </row>
    <row r="48" spans="1:7" ht="14.45" customHeight="1" x14ac:dyDescent="0.2">
      <c r="A48" s="836" t="s">
        <v>2442</v>
      </c>
      <c r="B48" s="831">
        <v>55</v>
      </c>
      <c r="C48" s="831">
        <v>206</v>
      </c>
      <c r="D48" s="831">
        <v>67</v>
      </c>
      <c r="E48" s="865">
        <v>11782</v>
      </c>
      <c r="F48" s="865">
        <v>38293</v>
      </c>
      <c r="G48" s="866">
        <v>12520</v>
      </c>
    </row>
    <row r="49" spans="1:7" ht="14.45" customHeight="1" x14ac:dyDescent="0.2">
      <c r="A49" s="836" t="s">
        <v>5011</v>
      </c>
      <c r="B49" s="831">
        <v>30</v>
      </c>
      <c r="C49" s="831">
        <v>26</v>
      </c>
      <c r="D49" s="831">
        <v>217</v>
      </c>
      <c r="E49" s="865">
        <v>6914</v>
      </c>
      <c r="F49" s="865">
        <v>6532</v>
      </c>
      <c r="G49" s="866">
        <v>55254</v>
      </c>
    </row>
    <row r="50" spans="1:7" ht="14.45" customHeight="1" x14ac:dyDescent="0.2">
      <c r="A50" s="836" t="s">
        <v>5012</v>
      </c>
      <c r="B50" s="831">
        <v>1</v>
      </c>
      <c r="C50" s="831">
        <v>117</v>
      </c>
      <c r="D50" s="831">
        <v>7</v>
      </c>
      <c r="E50" s="865">
        <v>252</v>
      </c>
      <c r="F50" s="865">
        <v>26512</v>
      </c>
      <c r="G50" s="866">
        <v>1351</v>
      </c>
    </row>
    <row r="51" spans="1:7" ht="14.45" customHeight="1" x14ac:dyDescent="0.2">
      <c r="A51" s="836" t="s">
        <v>2444</v>
      </c>
      <c r="B51" s="831">
        <v>68</v>
      </c>
      <c r="C51" s="831">
        <v>143</v>
      </c>
      <c r="D51" s="831">
        <v>78</v>
      </c>
      <c r="E51" s="865">
        <v>17138</v>
      </c>
      <c r="F51" s="865">
        <v>35383</v>
      </c>
      <c r="G51" s="866">
        <v>20138</v>
      </c>
    </row>
    <row r="52" spans="1:7" ht="14.45" customHeight="1" x14ac:dyDescent="0.2">
      <c r="A52" s="836" t="s">
        <v>5013</v>
      </c>
      <c r="B52" s="831">
        <v>25</v>
      </c>
      <c r="C52" s="831">
        <v>65</v>
      </c>
      <c r="D52" s="831">
        <v>32</v>
      </c>
      <c r="E52" s="865">
        <v>6544</v>
      </c>
      <c r="F52" s="865">
        <v>16091</v>
      </c>
      <c r="G52" s="866">
        <v>7543</v>
      </c>
    </row>
    <row r="53" spans="1:7" ht="14.45" customHeight="1" x14ac:dyDescent="0.2">
      <c r="A53" s="836" t="s">
        <v>5014</v>
      </c>
      <c r="B53" s="831">
        <v>9</v>
      </c>
      <c r="C53" s="831">
        <v>43</v>
      </c>
      <c r="D53" s="831">
        <v>23</v>
      </c>
      <c r="E53" s="865">
        <v>2268</v>
      </c>
      <c r="F53" s="865">
        <v>10922</v>
      </c>
      <c r="G53" s="866">
        <v>5649</v>
      </c>
    </row>
    <row r="54" spans="1:7" ht="14.45" customHeight="1" x14ac:dyDescent="0.2">
      <c r="A54" s="836" t="s">
        <v>2445</v>
      </c>
      <c r="B54" s="831">
        <v>91</v>
      </c>
      <c r="C54" s="831">
        <v>13</v>
      </c>
      <c r="D54" s="831">
        <v>64</v>
      </c>
      <c r="E54" s="865">
        <v>18233</v>
      </c>
      <c r="F54" s="865">
        <v>2976</v>
      </c>
      <c r="G54" s="866">
        <v>13192</v>
      </c>
    </row>
    <row r="55" spans="1:7" ht="14.45" customHeight="1" x14ac:dyDescent="0.2">
      <c r="A55" s="836" t="s">
        <v>2446</v>
      </c>
      <c r="B55" s="831">
        <v>393</v>
      </c>
      <c r="C55" s="831">
        <v>250</v>
      </c>
      <c r="D55" s="831">
        <v>78</v>
      </c>
      <c r="E55" s="865">
        <v>98519</v>
      </c>
      <c r="F55" s="865">
        <v>60809</v>
      </c>
      <c r="G55" s="866">
        <v>19239</v>
      </c>
    </row>
    <row r="56" spans="1:7" ht="14.45" customHeight="1" x14ac:dyDescent="0.2">
      <c r="A56" s="836" t="s">
        <v>2447</v>
      </c>
      <c r="B56" s="831">
        <v>399</v>
      </c>
      <c r="C56" s="831">
        <v>293</v>
      </c>
      <c r="D56" s="831">
        <v>136</v>
      </c>
      <c r="E56" s="865">
        <v>98828</v>
      </c>
      <c r="F56" s="865">
        <v>73126</v>
      </c>
      <c r="G56" s="866">
        <v>33812</v>
      </c>
    </row>
    <row r="57" spans="1:7" ht="14.45" customHeight="1" x14ac:dyDescent="0.2">
      <c r="A57" s="836" t="s">
        <v>2448</v>
      </c>
      <c r="B57" s="831">
        <v>1653</v>
      </c>
      <c r="C57" s="831">
        <v>2275</v>
      </c>
      <c r="D57" s="831">
        <v>993</v>
      </c>
      <c r="E57" s="865">
        <v>273776.33</v>
      </c>
      <c r="F57" s="865">
        <v>362506</v>
      </c>
      <c r="G57" s="866">
        <v>287007.67</v>
      </c>
    </row>
    <row r="58" spans="1:7" ht="14.45" customHeight="1" x14ac:dyDescent="0.2">
      <c r="A58" s="836" t="s">
        <v>5015</v>
      </c>
      <c r="B58" s="831">
        <v>2</v>
      </c>
      <c r="C58" s="831"/>
      <c r="D58" s="831"/>
      <c r="E58" s="865">
        <v>211.32999999999998</v>
      </c>
      <c r="F58" s="865"/>
      <c r="G58" s="866"/>
    </row>
    <row r="59" spans="1:7" ht="14.45" customHeight="1" x14ac:dyDescent="0.2">
      <c r="A59" s="836" t="s">
        <v>5016</v>
      </c>
      <c r="B59" s="831">
        <v>41</v>
      </c>
      <c r="C59" s="831"/>
      <c r="D59" s="831"/>
      <c r="E59" s="865">
        <v>10135</v>
      </c>
      <c r="F59" s="865"/>
      <c r="G59" s="866"/>
    </row>
    <row r="60" spans="1:7" ht="14.45" customHeight="1" x14ac:dyDescent="0.2">
      <c r="A60" s="836" t="s">
        <v>5017</v>
      </c>
      <c r="B60" s="831">
        <v>4</v>
      </c>
      <c r="C60" s="831">
        <v>16</v>
      </c>
      <c r="D60" s="831"/>
      <c r="E60" s="865">
        <v>1008</v>
      </c>
      <c r="F60" s="865">
        <v>4064</v>
      </c>
      <c r="G60" s="866"/>
    </row>
    <row r="61" spans="1:7" ht="14.45" customHeight="1" x14ac:dyDescent="0.2">
      <c r="A61" s="836" t="s">
        <v>5018</v>
      </c>
      <c r="B61" s="831">
        <v>5</v>
      </c>
      <c r="C61" s="831">
        <v>1</v>
      </c>
      <c r="D61" s="831">
        <v>6</v>
      </c>
      <c r="E61" s="865">
        <v>1581</v>
      </c>
      <c r="F61" s="865">
        <v>254</v>
      </c>
      <c r="G61" s="866">
        <v>1540</v>
      </c>
    </row>
    <row r="62" spans="1:7" ht="14.45" customHeight="1" x14ac:dyDescent="0.2">
      <c r="A62" s="836" t="s">
        <v>5019</v>
      </c>
      <c r="B62" s="831">
        <v>5</v>
      </c>
      <c r="C62" s="831">
        <v>12</v>
      </c>
      <c r="D62" s="831">
        <v>6</v>
      </c>
      <c r="E62" s="865">
        <v>1522</v>
      </c>
      <c r="F62" s="865">
        <v>2243.33</v>
      </c>
      <c r="G62" s="866">
        <v>1540</v>
      </c>
    </row>
    <row r="63" spans="1:7" ht="14.45" customHeight="1" x14ac:dyDescent="0.2">
      <c r="A63" s="836" t="s">
        <v>2449</v>
      </c>
      <c r="B63" s="831">
        <v>185</v>
      </c>
      <c r="C63" s="831">
        <v>182</v>
      </c>
      <c r="D63" s="831">
        <v>75</v>
      </c>
      <c r="E63" s="865">
        <v>42011</v>
      </c>
      <c r="F63" s="865">
        <v>39061</v>
      </c>
      <c r="G63" s="866">
        <v>19799</v>
      </c>
    </row>
    <row r="64" spans="1:7" ht="14.45" customHeight="1" x14ac:dyDescent="0.2">
      <c r="A64" s="836" t="s">
        <v>2450</v>
      </c>
      <c r="B64" s="831">
        <v>7</v>
      </c>
      <c r="C64" s="831">
        <v>8</v>
      </c>
      <c r="D64" s="831">
        <v>1</v>
      </c>
      <c r="E64" s="865">
        <v>474</v>
      </c>
      <c r="F64" s="865">
        <v>840</v>
      </c>
      <c r="G64" s="866">
        <v>38</v>
      </c>
    </row>
    <row r="65" spans="1:7" ht="14.45" customHeight="1" x14ac:dyDescent="0.2">
      <c r="A65" s="836" t="s">
        <v>2451</v>
      </c>
      <c r="B65" s="831">
        <v>270</v>
      </c>
      <c r="C65" s="831">
        <v>176</v>
      </c>
      <c r="D65" s="831">
        <v>87</v>
      </c>
      <c r="E65" s="865">
        <v>58836</v>
      </c>
      <c r="F65" s="865">
        <v>38659</v>
      </c>
      <c r="G65" s="866">
        <v>18440</v>
      </c>
    </row>
    <row r="66" spans="1:7" ht="14.45" customHeight="1" x14ac:dyDescent="0.2">
      <c r="A66" s="836" t="s">
        <v>2452</v>
      </c>
      <c r="B66" s="831">
        <v>200</v>
      </c>
      <c r="C66" s="831">
        <v>140</v>
      </c>
      <c r="D66" s="831">
        <v>118</v>
      </c>
      <c r="E66" s="865">
        <v>46533</v>
      </c>
      <c r="F66" s="865">
        <v>33229</v>
      </c>
      <c r="G66" s="866">
        <v>29278</v>
      </c>
    </row>
    <row r="67" spans="1:7" ht="14.45" customHeight="1" x14ac:dyDescent="0.2">
      <c r="A67" s="836" t="s">
        <v>5020</v>
      </c>
      <c r="B67" s="831"/>
      <c r="C67" s="831">
        <v>6</v>
      </c>
      <c r="D67" s="831"/>
      <c r="E67" s="865"/>
      <c r="F67" s="865">
        <v>1331</v>
      </c>
      <c r="G67" s="866"/>
    </row>
    <row r="68" spans="1:7" ht="14.45" customHeight="1" x14ac:dyDescent="0.2">
      <c r="A68" s="836" t="s">
        <v>5021</v>
      </c>
      <c r="B68" s="831"/>
      <c r="C68" s="831">
        <v>13</v>
      </c>
      <c r="D68" s="831"/>
      <c r="E68" s="865"/>
      <c r="F68" s="865">
        <v>3142</v>
      </c>
      <c r="G68" s="866"/>
    </row>
    <row r="69" spans="1:7" ht="14.45" customHeight="1" x14ac:dyDescent="0.2">
      <c r="A69" s="836" t="s">
        <v>5022</v>
      </c>
      <c r="B69" s="831"/>
      <c r="C69" s="831"/>
      <c r="D69" s="831">
        <v>2</v>
      </c>
      <c r="E69" s="865"/>
      <c r="F69" s="865"/>
      <c r="G69" s="866">
        <v>213.32999999999998</v>
      </c>
    </row>
    <row r="70" spans="1:7" ht="14.45" customHeight="1" x14ac:dyDescent="0.2">
      <c r="A70" s="836" t="s">
        <v>2453</v>
      </c>
      <c r="B70" s="831">
        <v>101</v>
      </c>
      <c r="C70" s="831">
        <v>191</v>
      </c>
      <c r="D70" s="831">
        <v>43</v>
      </c>
      <c r="E70" s="865">
        <v>27910</v>
      </c>
      <c r="F70" s="865">
        <v>43716</v>
      </c>
      <c r="G70" s="866">
        <v>11520</v>
      </c>
    </row>
    <row r="71" spans="1:7" ht="14.45" customHeight="1" x14ac:dyDescent="0.2">
      <c r="A71" s="836" t="s">
        <v>2454</v>
      </c>
      <c r="B71" s="831">
        <v>7</v>
      </c>
      <c r="C71" s="831">
        <v>12</v>
      </c>
      <c r="D71" s="831">
        <v>12</v>
      </c>
      <c r="E71" s="865">
        <v>1376</v>
      </c>
      <c r="F71" s="865">
        <v>1568</v>
      </c>
      <c r="G71" s="866">
        <v>2453</v>
      </c>
    </row>
    <row r="72" spans="1:7" ht="14.45" customHeight="1" x14ac:dyDescent="0.2">
      <c r="A72" s="836" t="s">
        <v>5023</v>
      </c>
      <c r="B72" s="831">
        <v>36</v>
      </c>
      <c r="C72" s="831">
        <v>2</v>
      </c>
      <c r="D72" s="831"/>
      <c r="E72" s="865">
        <v>6464</v>
      </c>
      <c r="F72" s="865">
        <v>508</v>
      </c>
      <c r="G72" s="866"/>
    </row>
    <row r="73" spans="1:7" ht="14.45" customHeight="1" x14ac:dyDescent="0.2">
      <c r="A73" s="836" t="s">
        <v>5024</v>
      </c>
      <c r="B73" s="831">
        <v>27</v>
      </c>
      <c r="C73" s="831">
        <v>69</v>
      </c>
      <c r="D73" s="831">
        <v>3</v>
      </c>
      <c r="E73" s="865">
        <v>7984</v>
      </c>
      <c r="F73" s="865">
        <v>14694</v>
      </c>
      <c r="G73" s="866">
        <v>903</v>
      </c>
    </row>
    <row r="74" spans="1:7" ht="14.45" customHeight="1" x14ac:dyDescent="0.2">
      <c r="A74" s="836" t="s">
        <v>2455</v>
      </c>
      <c r="B74" s="831">
        <v>15</v>
      </c>
      <c r="C74" s="831">
        <v>1</v>
      </c>
      <c r="D74" s="831">
        <v>15</v>
      </c>
      <c r="E74" s="865">
        <v>5918</v>
      </c>
      <c r="F74" s="865">
        <v>38</v>
      </c>
      <c r="G74" s="866">
        <v>3382</v>
      </c>
    </row>
    <row r="75" spans="1:7" ht="14.45" customHeight="1" x14ac:dyDescent="0.2">
      <c r="A75" s="836" t="s">
        <v>5025</v>
      </c>
      <c r="B75" s="831">
        <v>343</v>
      </c>
      <c r="C75" s="831">
        <v>135</v>
      </c>
      <c r="D75" s="831">
        <v>619</v>
      </c>
      <c r="E75" s="865">
        <v>67389</v>
      </c>
      <c r="F75" s="865">
        <v>28353</v>
      </c>
      <c r="G75" s="866">
        <v>122192</v>
      </c>
    </row>
    <row r="76" spans="1:7" ht="14.45" customHeight="1" x14ac:dyDescent="0.2">
      <c r="A76" s="836" t="s">
        <v>2456</v>
      </c>
      <c r="B76" s="831">
        <v>110</v>
      </c>
      <c r="C76" s="831">
        <v>197</v>
      </c>
      <c r="D76" s="831">
        <v>106</v>
      </c>
      <c r="E76" s="865">
        <v>27935</v>
      </c>
      <c r="F76" s="865">
        <v>49349</v>
      </c>
      <c r="G76" s="866">
        <v>28840</v>
      </c>
    </row>
    <row r="77" spans="1:7" ht="14.45" customHeight="1" x14ac:dyDescent="0.2">
      <c r="A77" s="836" t="s">
        <v>5026</v>
      </c>
      <c r="B77" s="831">
        <v>80</v>
      </c>
      <c r="C77" s="831">
        <v>12</v>
      </c>
      <c r="D77" s="831">
        <v>20</v>
      </c>
      <c r="E77" s="865">
        <v>17972</v>
      </c>
      <c r="F77" s="865">
        <v>2616</v>
      </c>
      <c r="G77" s="866">
        <v>5062</v>
      </c>
    </row>
    <row r="78" spans="1:7" ht="14.45" customHeight="1" x14ac:dyDescent="0.2">
      <c r="A78" s="836" t="s">
        <v>5027</v>
      </c>
      <c r="B78" s="831">
        <v>232</v>
      </c>
      <c r="C78" s="831">
        <v>114</v>
      </c>
      <c r="D78" s="831">
        <v>125</v>
      </c>
      <c r="E78" s="865">
        <v>47717</v>
      </c>
      <c r="F78" s="865">
        <v>26053</v>
      </c>
      <c r="G78" s="866">
        <v>29102</v>
      </c>
    </row>
    <row r="79" spans="1:7" ht="14.45" customHeight="1" x14ac:dyDescent="0.2">
      <c r="A79" s="836" t="s">
        <v>5028</v>
      </c>
      <c r="B79" s="831">
        <v>10</v>
      </c>
      <c r="C79" s="831"/>
      <c r="D79" s="831"/>
      <c r="E79" s="865">
        <v>2520</v>
      </c>
      <c r="F79" s="865"/>
      <c r="G79" s="866"/>
    </row>
    <row r="80" spans="1:7" ht="14.45" customHeight="1" x14ac:dyDescent="0.2">
      <c r="A80" s="836" t="s">
        <v>5029</v>
      </c>
      <c r="B80" s="831">
        <v>137</v>
      </c>
      <c r="C80" s="831">
        <v>73</v>
      </c>
      <c r="D80" s="831">
        <v>150</v>
      </c>
      <c r="E80" s="865">
        <v>27223</v>
      </c>
      <c r="F80" s="865">
        <v>17339</v>
      </c>
      <c r="G80" s="866">
        <v>33619</v>
      </c>
    </row>
    <row r="81" spans="1:7" ht="14.45" customHeight="1" x14ac:dyDescent="0.2">
      <c r="A81" s="836" t="s">
        <v>2458</v>
      </c>
      <c r="B81" s="831"/>
      <c r="C81" s="831"/>
      <c r="D81" s="831">
        <v>154</v>
      </c>
      <c r="E81" s="865"/>
      <c r="F81" s="865"/>
      <c r="G81" s="866">
        <v>39192</v>
      </c>
    </row>
    <row r="82" spans="1:7" ht="14.45" customHeight="1" x14ac:dyDescent="0.2">
      <c r="A82" s="836" t="s">
        <v>2459</v>
      </c>
      <c r="B82" s="831">
        <v>118</v>
      </c>
      <c r="C82" s="831">
        <v>5</v>
      </c>
      <c r="D82" s="831">
        <v>1</v>
      </c>
      <c r="E82" s="865">
        <v>25253</v>
      </c>
      <c r="F82" s="865">
        <v>190</v>
      </c>
      <c r="G82" s="866">
        <v>38</v>
      </c>
    </row>
    <row r="83" spans="1:7" ht="14.45" customHeight="1" x14ac:dyDescent="0.2">
      <c r="A83" s="836" t="s">
        <v>2460</v>
      </c>
      <c r="B83" s="831"/>
      <c r="C83" s="831">
        <v>20</v>
      </c>
      <c r="D83" s="831">
        <v>165</v>
      </c>
      <c r="E83" s="865"/>
      <c r="F83" s="865">
        <v>5139</v>
      </c>
      <c r="G83" s="866">
        <v>40604</v>
      </c>
    </row>
    <row r="84" spans="1:7" ht="14.45" customHeight="1" x14ac:dyDescent="0.2">
      <c r="A84" s="836" t="s">
        <v>2461</v>
      </c>
      <c r="B84" s="831">
        <v>1014</v>
      </c>
      <c r="C84" s="831">
        <v>846</v>
      </c>
      <c r="D84" s="831">
        <v>486</v>
      </c>
      <c r="E84" s="865">
        <v>249623</v>
      </c>
      <c r="F84" s="865">
        <v>205681</v>
      </c>
      <c r="G84" s="866">
        <v>119234</v>
      </c>
    </row>
    <row r="85" spans="1:7" ht="14.45" customHeight="1" x14ac:dyDescent="0.2">
      <c r="A85" s="836" t="s">
        <v>5030</v>
      </c>
      <c r="B85" s="831">
        <v>157</v>
      </c>
      <c r="C85" s="831"/>
      <c r="D85" s="831"/>
      <c r="E85" s="865">
        <v>39723</v>
      </c>
      <c r="F85" s="865"/>
      <c r="G85" s="866"/>
    </row>
    <row r="86" spans="1:7" ht="14.45" customHeight="1" thickBot="1" x14ac:dyDescent="0.25">
      <c r="A86" s="869" t="s">
        <v>5031</v>
      </c>
      <c r="B86" s="833"/>
      <c r="C86" s="833">
        <v>6</v>
      </c>
      <c r="D86" s="833"/>
      <c r="E86" s="867"/>
      <c r="F86" s="867">
        <v>1143</v>
      </c>
      <c r="G86" s="868"/>
    </row>
    <row r="87" spans="1:7" ht="14.45" customHeight="1" x14ac:dyDescent="0.2">
      <c r="A87" s="786" t="s">
        <v>295</v>
      </c>
    </row>
    <row r="88" spans="1:7" ht="14.45" customHeight="1" x14ac:dyDescent="0.2">
      <c r="A88" s="787" t="s">
        <v>2416</v>
      </c>
    </row>
    <row r="89" spans="1:7" ht="14.45" customHeight="1" x14ac:dyDescent="0.2">
      <c r="A89" s="786" t="s">
        <v>4990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DA616462-C11F-4969-BD1F-8C6BF313B82B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4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5165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17486.05</v>
      </c>
      <c r="H3" s="208">
        <f t="shared" si="0"/>
        <v>3334420.27</v>
      </c>
      <c r="I3" s="78"/>
      <c r="J3" s="78"/>
      <c r="K3" s="208">
        <f t="shared" si="0"/>
        <v>16819.260000000002</v>
      </c>
      <c r="L3" s="208">
        <f t="shared" si="0"/>
        <v>3169107.61</v>
      </c>
      <c r="M3" s="78"/>
      <c r="N3" s="78"/>
      <c r="O3" s="208">
        <f t="shared" si="0"/>
        <v>11255.89</v>
      </c>
      <c r="P3" s="208">
        <f t="shared" si="0"/>
        <v>2389698.2800000003</v>
      </c>
      <c r="Q3" s="79">
        <f>IF(L3=0,0,P3/L3)</f>
        <v>0.7540603141589125</v>
      </c>
      <c r="R3" s="209">
        <f>IF(O3=0,0,P3/O3)</f>
        <v>212.30647065669621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5033</v>
      </c>
      <c r="C6" s="807" t="s">
        <v>595</v>
      </c>
      <c r="D6" s="807" t="s">
        <v>5034</v>
      </c>
      <c r="E6" s="807" t="s">
        <v>5035</v>
      </c>
      <c r="F6" s="807" t="s">
        <v>5036</v>
      </c>
      <c r="G6" s="225">
        <v>15</v>
      </c>
      <c r="H6" s="225">
        <v>0</v>
      </c>
      <c r="I6" s="807"/>
      <c r="J6" s="807">
        <v>0</v>
      </c>
      <c r="K6" s="225">
        <v>10</v>
      </c>
      <c r="L6" s="225">
        <v>0</v>
      </c>
      <c r="M6" s="807"/>
      <c r="N6" s="807">
        <v>0</v>
      </c>
      <c r="O6" s="225">
        <v>2</v>
      </c>
      <c r="P6" s="225">
        <v>0</v>
      </c>
      <c r="Q6" s="812"/>
      <c r="R6" s="830">
        <v>0</v>
      </c>
    </row>
    <row r="7" spans="1:18" ht="14.45" customHeight="1" x14ac:dyDescent="0.2">
      <c r="A7" s="821"/>
      <c r="B7" s="822" t="s">
        <v>5037</v>
      </c>
      <c r="C7" s="822" t="s">
        <v>590</v>
      </c>
      <c r="D7" s="822" t="s">
        <v>5038</v>
      </c>
      <c r="E7" s="822" t="s">
        <v>5039</v>
      </c>
      <c r="F7" s="822" t="s">
        <v>5040</v>
      </c>
      <c r="G7" s="831"/>
      <c r="H7" s="831"/>
      <c r="I7" s="822"/>
      <c r="J7" s="822"/>
      <c r="K7" s="831"/>
      <c r="L7" s="831"/>
      <c r="M7" s="822"/>
      <c r="N7" s="822"/>
      <c r="O7" s="831">
        <v>0.6</v>
      </c>
      <c r="P7" s="831">
        <v>32.64</v>
      </c>
      <c r="Q7" s="827"/>
      <c r="R7" s="832">
        <v>54.400000000000006</v>
      </c>
    </row>
    <row r="8" spans="1:18" ht="14.45" customHeight="1" x14ac:dyDescent="0.2">
      <c r="A8" s="821"/>
      <c r="B8" s="822" t="s">
        <v>5037</v>
      </c>
      <c r="C8" s="822" t="s">
        <v>590</v>
      </c>
      <c r="D8" s="822" t="s">
        <v>5038</v>
      </c>
      <c r="E8" s="822" t="s">
        <v>5041</v>
      </c>
      <c r="F8" s="822" t="s">
        <v>5042</v>
      </c>
      <c r="G8" s="831"/>
      <c r="H8" s="831"/>
      <c r="I8" s="822"/>
      <c r="J8" s="822"/>
      <c r="K8" s="831"/>
      <c r="L8" s="831"/>
      <c r="M8" s="822"/>
      <c r="N8" s="822"/>
      <c r="O8" s="831">
        <v>15.399999999999999</v>
      </c>
      <c r="P8" s="831">
        <v>1073.4000000000003</v>
      </c>
      <c r="Q8" s="827"/>
      <c r="R8" s="832">
        <v>69.701298701298725</v>
      </c>
    </row>
    <row r="9" spans="1:18" ht="14.45" customHeight="1" x14ac:dyDescent="0.2">
      <c r="A9" s="821"/>
      <c r="B9" s="822" t="s">
        <v>5037</v>
      </c>
      <c r="C9" s="822" t="s">
        <v>590</v>
      </c>
      <c r="D9" s="822" t="s">
        <v>5038</v>
      </c>
      <c r="E9" s="822" t="s">
        <v>5043</v>
      </c>
      <c r="F9" s="822" t="s">
        <v>5044</v>
      </c>
      <c r="G9" s="831"/>
      <c r="H9" s="831"/>
      <c r="I9" s="822"/>
      <c r="J9" s="822"/>
      <c r="K9" s="831"/>
      <c r="L9" s="831"/>
      <c r="M9" s="822"/>
      <c r="N9" s="822"/>
      <c r="O9" s="831">
        <v>0.2</v>
      </c>
      <c r="P9" s="831">
        <v>73.540000000000006</v>
      </c>
      <c r="Q9" s="827"/>
      <c r="R9" s="832">
        <v>367.7</v>
      </c>
    </row>
    <row r="10" spans="1:18" ht="14.45" customHeight="1" x14ac:dyDescent="0.2">
      <c r="A10" s="821"/>
      <c r="B10" s="822" t="s">
        <v>5037</v>
      </c>
      <c r="C10" s="822" t="s">
        <v>590</v>
      </c>
      <c r="D10" s="822" t="s">
        <v>5038</v>
      </c>
      <c r="E10" s="822" t="s">
        <v>5045</v>
      </c>
      <c r="F10" s="822" t="s">
        <v>700</v>
      </c>
      <c r="G10" s="831"/>
      <c r="H10" s="831"/>
      <c r="I10" s="822"/>
      <c r="J10" s="822"/>
      <c r="K10" s="831"/>
      <c r="L10" s="831"/>
      <c r="M10" s="822"/>
      <c r="N10" s="822"/>
      <c r="O10" s="831">
        <v>0.4</v>
      </c>
      <c r="P10" s="831">
        <v>18.54</v>
      </c>
      <c r="Q10" s="827"/>
      <c r="R10" s="832">
        <v>46.349999999999994</v>
      </c>
    </row>
    <row r="11" spans="1:18" ht="14.45" customHeight="1" x14ac:dyDescent="0.2">
      <c r="A11" s="821"/>
      <c r="B11" s="822" t="s">
        <v>5037</v>
      </c>
      <c r="C11" s="822" t="s">
        <v>590</v>
      </c>
      <c r="D11" s="822" t="s">
        <v>5038</v>
      </c>
      <c r="E11" s="822" t="s">
        <v>5046</v>
      </c>
      <c r="F11" s="822" t="s">
        <v>704</v>
      </c>
      <c r="G11" s="831"/>
      <c r="H11" s="831"/>
      <c r="I11" s="822"/>
      <c r="J11" s="822"/>
      <c r="K11" s="831"/>
      <c r="L11" s="831"/>
      <c r="M11" s="822"/>
      <c r="N11" s="822"/>
      <c r="O11" s="831">
        <v>14</v>
      </c>
      <c r="P11" s="831">
        <v>187.18</v>
      </c>
      <c r="Q11" s="827"/>
      <c r="R11" s="832">
        <v>13.370000000000001</v>
      </c>
    </row>
    <row r="12" spans="1:18" ht="14.45" customHeight="1" x14ac:dyDescent="0.2">
      <c r="A12" s="821"/>
      <c r="B12" s="822" t="s">
        <v>5037</v>
      </c>
      <c r="C12" s="822" t="s">
        <v>590</v>
      </c>
      <c r="D12" s="822" t="s">
        <v>5038</v>
      </c>
      <c r="E12" s="822" t="s">
        <v>5047</v>
      </c>
      <c r="F12" s="822" t="s">
        <v>3713</v>
      </c>
      <c r="G12" s="831"/>
      <c r="H12" s="831"/>
      <c r="I12" s="822"/>
      <c r="J12" s="822"/>
      <c r="K12" s="831"/>
      <c r="L12" s="831"/>
      <c r="M12" s="822"/>
      <c r="N12" s="822"/>
      <c r="O12" s="831">
        <v>5</v>
      </c>
      <c r="P12" s="831">
        <v>195</v>
      </c>
      <c r="Q12" s="827"/>
      <c r="R12" s="832">
        <v>39</v>
      </c>
    </row>
    <row r="13" spans="1:18" ht="14.45" customHeight="1" x14ac:dyDescent="0.2">
      <c r="A13" s="821"/>
      <c r="B13" s="822" t="s">
        <v>5037</v>
      </c>
      <c r="C13" s="822" t="s">
        <v>590</v>
      </c>
      <c r="D13" s="822" t="s">
        <v>5038</v>
      </c>
      <c r="E13" s="822" t="s">
        <v>5048</v>
      </c>
      <c r="F13" s="822" t="s">
        <v>976</v>
      </c>
      <c r="G13" s="831"/>
      <c r="H13" s="831"/>
      <c r="I13" s="822"/>
      <c r="J13" s="822"/>
      <c r="K13" s="831"/>
      <c r="L13" s="831"/>
      <c r="M13" s="822"/>
      <c r="N13" s="822"/>
      <c r="O13" s="831">
        <v>0.3</v>
      </c>
      <c r="P13" s="831">
        <v>53.1</v>
      </c>
      <c r="Q13" s="827"/>
      <c r="R13" s="832">
        <v>177</v>
      </c>
    </row>
    <row r="14" spans="1:18" ht="14.45" customHeight="1" x14ac:dyDescent="0.2">
      <c r="A14" s="821"/>
      <c r="B14" s="822" t="s">
        <v>5037</v>
      </c>
      <c r="C14" s="822" t="s">
        <v>590</v>
      </c>
      <c r="D14" s="822" t="s">
        <v>5038</v>
      </c>
      <c r="E14" s="822" t="s">
        <v>5049</v>
      </c>
      <c r="F14" s="822" t="s">
        <v>676</v>
      </c>
      <c r="G14" s="831"/>
      <c r="H14" s="831"/>
      <c r="I14" s="822"/>
      <c r="J14" s="822"/>
      <c r="K14" s="831"/>
      <c r="L14" s="831"/>
      <c r="M14" s="822"/>
      <c r="N14" s="822"/>
      <c r="O14" s="831">
        <v>11.299999999999997</v>
      </c>
      <c r="P14" s="831">
        <v>675.74</v>
      </c>
      <c r="Q14" s="827"/>
      <c r="R14" s="832">
        <v>59.800000000000018</v>
      </c>
    </row>
    <row r="15" spans="1:18" ht="14.45" customHeight="1" x14ac:dyDescent="0.2">
      <c r="A15" s="821"/>
      <c r="B15" s="822" t="s">
        <v>5037</v>
      </c>
      <c r="C15" s="822" t="s">
        <v>590</v>
      </c>
      <c r="D15" s="822" t="s">
        <v>5038</v>
      </c>
      <c r="E15" s="822" t="s">
        <v>5050</v>
      </c>
      <c r="F15" s="822" t="s">
        <v>5051</v>
      </c>
      <c r="G15" s="831"/>
      <c r="H15" s="831"/>
      <c r="I15" s="822"/>
      <c r="J15" s="822"/>
      <c r="K15" s="831"/>
      <c r="L15" s="831"/>
      <c r="M15" s="822"/>
      <c r="N15" s="822"/>
      <c r="O15" s="831">
        <v>1</v>
      </c>
      <c r="P15" s="831">
        <v>48.96</v>
      </c>
      <c r="Q15" s="827"/>
      <c r="R15" s="832">
        <v>48.96</v>
      </c>
    </row>
    <row r="16" spans="1:18" ht="14.45" customHeight="1" x14ac:dyDescent="0.2">
      <c r="A16" s="821"/>
      <c r="B16" s="822" t="s">
        <v>5037</v>
      </c>
      <c r="C16" s="822" t="s">
        <v>590</v>
      </c>
      <c r="D16" s="822" t="s">
        <v>5038</v>
      </c>
      <c r="E16" s="822" t="s">
        <v>5052</v>
      </c>
      <c r="F16" s="822" t="s">
        <v>669</v>
      </c>
      <c r="G16" s="831"/>
      <c r="H16" s="831"/>
      <c r="I16" s="822"/>
      <c r="J16" s="822"/>
      <c r="K16" s="831"/>
      <c r="L16" s="831"/>
      <c r="M16" s="822"/>
      <c r="N16" s="822"/>
      <c r="O16" s="831">
        <v>20.399999999999999</v>
      </c>
      <c r="P16" s="831">
        <v>10915.020000000004</v>
      </c>
      <c r="Q16" s="827"/>
      <c r="R16" s="832">
        <v>535.05000000000018</v>
      </c>
    </row>
    <row r="17" spans="1:18" ht="14.45" customHeight="1" x14ac:dyDescent="0.2">
      <c r="A17" s="821"/>
      <c r="B17" s="822" t="s">
        <v>5037</v>
      </c>
      <c r="C17" s="822" t="s">
        <v>590</v>
      </c>
      <c r="D17" s="822" t="s">
        <v>5038</v>
      </c>
      <c r="E17" s="822" t="s">
        <v>5053</v>
      </c>
      <c r="F17" s="822" t="s">
        <v>674</v>
      </c>
      <c r="G17" s="831"/>
      <c r="H17" s="831"/>
      <c r="I17" s="822"/>
      <c r="J17" s="822"/>
      <c r="K17" s="831"/>
      <c r="L17" s="831"/>
      <c r="M17" s="822"/>
      <c r="N17" s="822"/>
      <c r="O17" s="831">
        <v>13</v>
      </c>
      <c r="P17" s="831">
        <v>218.4</v>
      </c>
      <c r="Q17" s="827"/>
      <c r="R17" s="832">
        <v>16.8</v>
      </c>
    </row>
    <row r="18" spans="1:18" ht="14.45" customHeight="1" x14ac:dyDescent="0.2">
      <c r="A18" s="821"/>
      <c r="B18" s="822" t="s">
        <v>5037</v>
      </c>
      <c r="C18" s="822" t="s">
        <v>590</v>
      </c>
      <c r="D18" s="822" t="s">
        <v>5038</v>
      </c>
      <c r="E18" s="822" t="s">
        <v>5054</v>
      </c>
      <c r="F18" s="822" t="s">
        <v>678</v>
      </c>
      <c r="G18" s="831"/>
      <c r="H18" s="831"/>
      <c r="I18" s="822"/>
      <c r="J18" s="822"/>
      <c r="K18" s="831"/>
      <c r="L18" s="831"/>
      <c r="M18" s="822"/>
      <c r="N18" s="822"/>
      <c r="O18" s="831">
        <v>0.1</v>
      </c>
      <c r="P18" s="831">
        <v>12.15</v>
      </c>
      <c r="Q18" s="827"/>
      <c r="R18" s="832">
        <v>121.5</v>
      </c>
    </row>
    <row r="19" spans="1:18" ht="14.45" customHeight="1" x14ac:dyDescent="0.2">
      <c r="A19" s="821"/>
      <c r="B19" s="822" t="s">
        <v>5037</v>
      </c>
      <c r="C19" s="822" t="s">
        <v>590</v>
      </c>
      <c r="D19" s="822" t="s">
        <v>5038</v>
      </c>
      <c r="E19" s="822" t="s">
        <v>5055</v>
      </c>
      <c r="F19" s="822" t="s">
        <v>678</v>
      </c>
      <c r="G19" s="831"/>
      <c r="H19" s="831"/>
      <c r="I19" s="822"/>
      <c r="J19" s="822"/>
      <c r="K19" s="831"/>
      <c r="L19" s="831"/>
      <c r="M19" s="822"/>
      <c r="N19" s="822"/>
      <c r="O19" s="831">
        <v>0.09</v>
      </c>
      <c r="P19" s="831">
        <v>18.059999999999999</v>
      </c>
      <c r="Q19" s="827"/>
      <c r="R19" s="832">
        <v>200.66666666666666</v>
      </c>
    </row>
    <row r="20" spans="1:18" ht="14.45" customHeight="1" x14ac:dyDescent="0.2">
      <c r="A20" s="821"/>
      <c r="B20" s="822" t="s">
        <v>5037</v>
      </c>
      <c r="C20" s="822" t="s">
        <v>590</v>
      </c>
      <c r="D20" s="822" t="s">
        <v>5038</v>
      </c>
      <c r="E20" s="822" t="s">
        <v>5056</v>
      </c>
      <c r="F20" s="822" t="s">
        <v>678</v>
      </c>
      <c r="G20" s="831"/>
      <c r="H20" s="831"/>
      <c r="I20" s="822"/>
      <c r="J20" s="822"/>
      <c r="K20" s="831"/>
      <c r="L20" s="831"/>
      <c r="M20" s="822"/>
      <c r="N20" s="822"/>
      <c r="O20" s="831">
        <v>17.850000000000001</v>
      </c>
      <c r="P20" s="831">
        <v>4344.6900000000005</v>
      </c>
      <c r="Q20" s="827"/>
      <c r="R20" s="832">
        <v>243.4</v>
      </c>
    </row>
    <row r="21" spans="1:18" ht="14.45" customHeight="1" x14ac:dyDescent="0.2">
      <c r="A21" s="821"/>
      <c r="B21" s="822" t="s">
        <v>5037</v>
      </c>
      <c r="C21" s="822" t="s">
        <v>590</v>
      </c>
      <c r="D21" s="822" t="s">
        <v>5038</v>
      </c>
      <c r="E21" s="822" t="s">
        <v>5057</v>
      </c>
      <c r="F21" s="822" t="s">
        <v>2018</v>
      </c>
      <c r="G21" s="831"/>
      <c r="H21" s="831"/>
      <c r="I21" s="822"/>
      <c r="J21" s="822"/>
      <c r="K21" s="831"/>
      <c r="L21" s="831"/>
      <c r="M21" s="822"/>
      <c r="N21" s="822"/>
      <c r="O21" s="831">
        <v>0.05</v>
      </c>
      <c r="P21" s="831">
        <v>13.7</v>
      </c>
      <c r="Q21" s="827"/>
      <c r="R21" s="832">
        <v>273.99999999999994</v>
      </c>
    </row>
    <row r="22" spans="1:18" ht="14.45" customHeight="1" x14ac:dyDescent="0.2">
      <c r="A22" s="821"/>
      <c r="B22" s="822" t="s">
        <v>5037</v>
      </c>
      <c r="C22" s="822" t="s">
        <v>590</v>
      </c>
      <c r="D22" s="822" t="s">
        <v>5038</v>
      </c>
      <c r="E22" s="822" t="s">
        <v>5058</v>
      </c>
      <c r="F22" s="822" t="s">
        <v>5059</v>
      </c>
      <c r="G22" s="831"/>
      <c r="H22" s="831"/>
      <c r="I22" s="822"/>
      <c r="J22" s="822"/>
      <c r="K22" s="831"/>
      <c r="L22" s="831"/>
      <c r="M22" s="822"/>
      <c r="N22" s="822"/>
      <c r="O22" s="831">
        <v>0.4</v>
      </c>
      <c r="P22" s="831">
        <v>21.78</v>
      </c>
      <c r="Q22" s="827"/>
      <c r="R22" s="832">
        <v>54.45</v>
      </c>
    </row>
    <row r="23" spans="1:18" ht="14.45" customHeight="1" x14ac:dyDescent="0.2">
      <c r="A23" s="821"/>
      <c r="B23" s="822" t="s">
        <v>5037</v>
      </c>
      <c r="C23" s="822" t="s">
        <v>590</v>
      </c>
      <c r="D23" s="822" t="s">
        <v>5038</v>
      </c>
      <c r="E23" s="822" t="s">
        <v>5060</v>
      </c>
      <c r="F23" s="822" t="s">
        <v>1999</v>
      </c>
      <c r="G23" s="831"/>
      <c r="H23" s="831"/>
      <c r="I23" s="822"/>
      <c r="J23" s="822"/>
      <c r="K23" s="831"/>
      <c r="L23" s="831"/>
      <c r="M23" s="822"/>
      <c r="N23" s="822"/>
      <c r="O23" s="831">
        <v>11.800000000000002</v>
      </c>
      <c r="P23" s="831">
        <v>3472.8599999999988</v>
      </c>
      <c r="Q23" s="827"/>
      <c r="R23" s="832">
        <v>294.31016949152524</v>
      </c>
    </row>
    <row r="24" spans="1:18" ht="14.45" customHeight="1" x14ac:dyDescent="0.2">
      <c r="A24" s="821"/>
      <c r="B24" s="822" t="s">
        <v>5037</v>
      </c>
      <c r="C24" s="822" t="s">
        <v>590</v>
      </c>
      <c r="D24" s="822" t="s">
        <v>5061</v>
      </c>
      <c r="E24" s="822" t="s">
        <v>5062</v>
      </c>
      <c r="F24" s="822" t="s">
        <v>5063</v>
      </c>
      <c r="G24" s="831"/>
      <c r="H24" s="831"/>
      <c r="I24" s="822"/>
      <c r="J24" s="822"/>
      <c r="K24" s="831"/>
      <c r="L24" s="831"/>
      <c r="M24" s="822"/>
      <c r="N24" s="822"/>
      <c r="O24" s="831">
        <v>1</v>
      </c>
      <c r="P24" s="831">
        <v>242.64</v>
      </c>
      <c r="Q24" s="827"/>
      <c r="R24" s="832">
        <v>242.64</v>
      </c>
    </row>
    <row r="25" spans="1:18" ht="14.45" customHeight="1" x14ac:dyDescent="0.2">
      <c r="A25" s="821"/>
      <c r="B25" s="822" t="s">
        <v>5037</v>
      </c>
      <c r="C25" s="822" t="s">
        <v>590</v>
      </c>
      <c r="D25" s="822" t="s">
        <v>5061</v>
      </c>
      <c r="E25" s="822" t="s">
        <v>5064</v>
      </c>
      <c r="F25" s="822" t="s">
        <v>5065</v>
      </c>
      <c r="G25" s="831"/>
      <c r="H25" s="831"/>
      <c r="I25" s="822"/>
      <c r="J25" s="822"/>
      <c r="K25" s="831"/>
      <c r="L25" s="831"/>
      <c r="M25" s="822"/>
      <c r="N25" s="822"/>
      <c r="O25" s="831">
        <v>135</v>
      </c>
      <c r="P25" s="831">
        <v>25790</v>
      </c>
      <c r="Q25" s="827"/>
      <c r="R25" s="832">
        <v>191.03703703703704</v>
      </c>
    </row>
    <row r="26" spans="1:18" ht="14.45" customHeight="1" x14ac:dyDescent="0.2">
      <c r="A26" s="821"/>
      <c r="B26" s="822" t="s">
        <v>5037</v>
      </c>
      <c r="C26" s="822" t="s">
        <v>590</v>
      </c>
      <c r="D26" s="822" t="s">
        <v>5061</v>
      </c>
      <c r="E26" s="822" t="s">
        <v>5066</v>
      </c>
      <c r="F26" s="822" t="s">
        <v>5067</v>
      </c>
      <c r="G26" s="831"/>
      <c r="H26" s="831"/>
      <c r="I26" s="822"/>
      <c r="J26" s="822"/>
      <c r="K26" s="831"/>
      <c r="L26" s="831"/>
      <c r="M26" s="822"/>
      <c r="N26" s="822"/>
      <c r="O26" s="831">
        <v>37</v>
      </c>
      <c r="P26" s="831">
        <v>7484.8799999999992</v>
      </c>
      <c r="Q26" s="827"/>
      <c r="R26" s="832">
        <v>202.29405405405404</v>
      </c>
    </row>
    <row r="27" spans="1:18" ht="14.45" customHeight="1" x14ac:dyDescent="0.2">
      <c r="A27" s="821"/>
      <c r="B27" s="822" t="s">
        <v>5037</v>
      </c>
      <c r="C27" s="822" t="s">
        <v>590</v>
      </c>
      <c r="D27" s="822" t="s">
        <v>5061</v>
      </c>
      <c r="E27" s="822" t="s">
        <v>5068</v>
      </c>
      <c r="F27" s="822" t="s">
        <v>5069</v>
      </c>
      <c r="G27" s="831"/>
      <c r="H27" s="831"/>
      <c r="I27" s="822"/>
      <c r="J27" s="822"/>
      <c r="K27" s="831"/>
      <c r="L27" s="831"/>
      <c r="M27" s="822"/>
      <c r="N27" s="822"/>
      <c r="O27" s="831">
        <v>5</v>
      </c>
      <c r="P27" s="831">
        <v>1945</v>
      </c>
      <c r="Q27" s="827"/>
      <c r="R27" s="832">
        <v>389</v>
      </c>
    </row>
    <row r="28" spans="1:18" ht="14.45" customHeight="1" x14ac:dyDescent="0.2">
      <c r="A28" s="821"/>
      <c r="B28" s="822" t="s">
        <v>5037</v>
      </c>
      <c r="C28" s="822" t="s">
        <v>590</v>
      </c>
      <c r="D28" s="822" t="s">
        <v>5061</v>
      </c>
      <c r="E28" s="822" t="s">
        <v>5070</v>
      </c>
      <c r="F28" s="822" t="s">
        <v>5069</v>
      </c>
      <c r="G28" s="831"/>
      <c r="H28" s="831"/>
      <c r="I28" s="822"/>
      <c r="J28" s="822"/>
      <c r="K28" s="831"/>
      <c r="L28" s="831"/>
      <c r="M28" s="822"/>
      <c r="N28" s="822"/>
      <c r="O28" s="831">
        <v>140</v>
      </c>
      <c r="P28" s="831">
        <v>62860</v>
      </c>
      <c r="Q28" s="827"/>
      <c r="R28" s="832">
        <v>449</v>
      </c>
    </row>
    <row r="29" spans="1:18" ht="14.45" customHeight="1" x14ac:dyDescent="0.2">
      <c r="A29" s="821"/>
      <c r="B29" s="822" t="s">
        <v>5037</v>
      </c>
      <c r="C29" s="822" t="s">
        <v>590</v>
      </c>
      <c r="D29" s="822" t="s">
        <v>5061</v>
      </c>
      <c r="E29" s="822" t="s">
        <v>5071</v>
      </c>
      <c r="F29" s="822" t="s">
        <v>5069</v>
      </c>
      <c r="G29" s="831"/>
      <c r="H29" s="831"/>
      <c r="I29" s="822"/>
      <c r="J29" s="822"/>
      <c r="K29" s="831"/>
      <c r="L29" s="831"/>
      <c r="M29" s="822"/>
      <c r="N29" s="822"/>
      <c r="O29" s="831">
        <v>29</v>
      </c>
      <c r="P29" s="831">
        <v>14500</v>
      </c>
      <c r="Q29" s="827"/>
      <c r="R29" s="832">
        <v>500</v>
      </c>
    </row>
    <row r="30" spans="1:18" ht="14.45" customHeight="1" x14ac:dyDescent="0.2">
      <c r="A30" s="821"/>
      <c r="B30" s="822" t="s">
        <v>5037</v>
      </c>
      <c r="C30" s="822" t="s">
        <v>590</v>
      </c>
      <c r="D30" s="822" t="s">
        <v>5034</v>
      </c>
      <c r="E30" s="822" t="s">
        <v>5072</v>
      </c>
      <c r="F30" s="822" t="s">
        <v>5073</v>
      </c>
      <c r="G30" s="831"/>
      <c r="H30" s="831"/>
      <c r="I30" s="822"/>
      <c r="J30" s="822"/>
      <c r="K30" s="831"/>
      <c r="L30" s="831"/>
      <c r="M30" s="822"/>
      <c r="N30" s="822"/>
      <c r="O30" s="831">
        <v>1</v>
      </c>
      <c r="P30" s="831">
        <v>123</v>
      </c>
      <c r="Q30" s="827"/>
      <c r="R30" s="832">
        <v>123</v>
      </c>
    </row>
    <row r="31" spans="1:18" ht="14.45" customHeight="1" x14ac:dyDescent="0.2">
      <c r="A31" s="821"/>
      <c r="B31" s="822" t="s">
        <v>5037</v>
      </c>
      <c r="C31" s="822" t="s">
        <v>590</v>
      </c>
      <c r="D31" s="822" t="s">
        <v>5034</v>
      </c>
      <c r="E31" s="822" t="s">
        <v>5074</v>
      </c>
      <c r="F31" s="822" t="s">
        <v>5075</v>
      </c>
      <c r="G31" s="831"/>
      <c r="H31" s="831"/>
      <c r="I31" s="822"/>
      <c r="J31" s="822"/>
      <c r="K31" s="831"/>
      <c r="L31" s="831"/>
      <c r="M31" s="822"/>
      <c r="N31" s="822"/>
      <c r="O31" s="831">
        <v>31</v>
      </c>
      <c r="P31" s="831">
        <v>2480</v>
      </c>
      <c r="Q31" s="827"/>
      <c r="R31" s="832">
        <v>80</v>
      </c>
    </row>
    <row r="32" spans="1:18" ht="14.45" customHeight="1" x14ac:dyDescent="0.2">
      <c r="A32" s="821"/>
      <c r="B32" s="822" t="s">
        <v>5037</v>
      </c>
      <c r="C32" s="822" t="s">
        <v>590</v>
      </c>
      <c r="D32" s="822" t="s">
        <v>5034</v>
      </c>
      <c r="E32" s="822" t="s">
        <v>5076</v>
      </c>
      <c r="F32" s="822" t="s">
        <v>5077</v>
      </c>
      <c r="G32" s="831"/>
      <c r="H32" s="831"/>
      <c r="I32" s="822"/>
      <c r="J32" s="822"/>
      <c r="K32" s="831"/>
      <c r="L32" s="831"/>
      <c r="M32" s="822"/>
      <c r="N32" s="822"/>
      <c r="O32" s="831">
        <v>389</v>
      </c>
      <c r="P32" s="831">
        <v>59517</v>
      </c>
      <c r="Q32" s="827"/>
      <c r="R32" s="832">
        <v>153</v>
      </c>
    </row>
    <row r="33" spans="1:18" ht="14.45" customHeight="1" x14ac:dyDescent="0.2">
      <c r="A33" s="821"/>
      <c r="B33" s="822" t="s">
        <v>5037</v>
      </c>
      <c r="C33" s="822" t="s">
        <v>590</v>
      </c>
      <c r="D33" s="822" t="s">
        <v>5034</v>
      </c>
      <c r="E33" s="822" t="s">
        <v>5078</v>
      </c>
      <c r="F33" s="822" t="s">
        <v>5079</v>
      </c>
      <c r="G33" s="831"/>
      <c r="H33" s="831"/>
      <c r="I33" s="822"/>
      <c r="J33" s="822"/>
      <c r="K33" s="831"/>
      <c r="L33" s="831"/>
      <c r="M33" s="822"/>
      <c r="N33" s="822"/>
      <c r="O33" s="831">
        <v>375</v>
      </c>
      <c r="P33" s="831">
        <v>14250</v>
      </c>
      <c r="Q33" s="827"/>
      <c r="R33" s="832">
        <v>38</v>
      </c>
    </row>
    <row r="34" spans="1:18" ht="14.45" customHeight="1" x14ac:dyDescent="0.2">
      <c r="A34" s="821"/>
      <c r="B34" s="822" t="s">
        <v>5037</v>
      </c>
      <c r="C34" s="822" t="s">
        <v>590</v>
      </c>
      <c r="D34" s="822" t="s">
        <v>5034</v>
      </c>
      <c r="E34" s="822" t="s">
        <v>5080</v>
      </c>
      <c r="F34" s="822" t="s">
        <v>5081</v>
      </c>
      <c r="G34" s="831"/>
      <c r="H34" s="831"/>
      <c r="I34" s="822"/>
      <c r="J34" s="822"/>
      <c r="K34" s="831"/>
      <c r="L34" s="831"/>
      <c r="M34" s="822"/>
      <c r="N34" s="822"/>
      <c r="O34" s="831">
        <v>65</v>
      </c>
      <c r="P34" s="831">
        <v>8580</v>
      </c>
      <c r="Q34" s="827"/>
      <c r="R34" s="832">
        <v>132</v>
      </c>
    </row>
    <row r="35" spans="1:18" ht="14.45" customHeight="1" x14ac:dyDescent="0.2">
      <c r="A35" s="821"/>
      <c r="B35" s="822" t="s">
        <v>5037</v>
      </c>
      <c r="C35" s="822" t="s">
        <v>590</v>
      </c>
      <c r="D35" s="822" t="s">
        <v>5034</v>
      </c>
      <c r="E35" s="822" t="s">
        <v>5082</v>
      </c>
      <c r="F35" s="822" t="s">
        <v>5083</v>
      </c>
      <c r="G35" s="831"/>
      <c r="H35" s="831"/>
      <c r="I35" s="822"/>
      <c r="J35" s="822"/>
      <c r="K35" s="831"/>
      <c r="L35" s="831"/>
      <c r="M35" s="822"/>
      <c r="N35" s="822"/>
      <c r="O35" s="831">
        <v>166</v>
      </c>
      <c r="P35" s="831">
        <v>118026</v>
      </c>
      <c r="Q35" s="827"/>
      <c r="R35" s="832">
        <v>711</v>
      </c>
    </row>
    <row r="36" spans="1:18" ht="14.45" customHeight="1" x14ac:dyDescent="0.2">
      <c r="A36" s="821"/>
      <c r="B36" s="822" t="s">
        <v>5037</v>
      </c>
      <c r="C36" s="822" t="s">
        <v>590</v>
      </c>
      <c r="D36" s="822" t="s">
        <v>5034</v>
      </c>
      <c r="E36" s="822" t="s">
        <v>5084</v>
      </c>
      <c r="F36" s="822" t="s">
        <v>5085</v>
      </c>
      <c r="G36" s="831"/>
      <c r="H36" s="831"/>
      <c r="I36" s="822"/>
      <c r="J36" s="822"/>
      <c r="K36" s="831"/>
      <c r="L36" s="831"/>
      <c r="M36" s="822"/>
      <c r="N36" s="822"/>
      <c r="O36" s="831">
        <v>7</v>
      </c>
      <c r="P36" s="831">
        <v>2520</v>
      </c>
      <c r="Q36" s="827"/>
      <c r="R36" s="832">
        <v>360</v>
      </c>
    </row>
    <row r="37" spans="1:18" ht="14.45" customHeight="1" x14ac:dyDescent="0.2">
      <c r="A37" s="821"/>
      <c r="B37" s="822" t="s">
        <v>5037</v>
      </c>
      <c r="C37" s="822" t="s">
        <v>590</v>
      </c>
      <c r="D37" s="822" t="s">
        <v>5034</v>
      </c>
      <c r="E37" s="822" t="s">
        <v>5086</v>
      </c>
      <c r="F37" s="822" t="s">
        <v>5087</v>
      </c>
      <c r="G37" s="831"/>
      <c r="H37" s="831"/>
      <c r="I37" s="822"/>
      <c r="J37" s="822"/>
      <c r="K37" s="831"/>
      <c r="L37" s="831"/>
      <c r="M37" s="822"/>
      <c r="N37" s="822"/>
      <c r="O37" s="831">
        <v>1464</v>
      </c>
      <c r="P37" s="831">
        <v>48800.000000000007</v>
      </c>
      <c r="Q37" s="827"/>
      <c r="R37" s="832">
        <v>33.333333333333336</v>
      </c>
    </row>
    <row r="38" spans="1:18" ht="14.45" customHeight="1" x14ac:dyDescent="0.2">
      <c r="A38" s="821"/>
      <c r="B38" s="822" t="s">
        <v>5037</v>
      </c>
      <c r="C38" s="822" t="s">
        <v>590</v>
      </c>
      <c r="D38" s="822" t="s">
        <v>5034</v>
      </c>
      <c r="E38" s="822" t="s">
        <v>5088</v>
      </c>
      <c r="F38" s="822" t="s">
        <v>5089</v>
      </c>
      <c r="G38" s="831"/>
      <c r="H38" s="831"/>
      <c r="I38" s="822"/>
      <c r="J38" s="822"/>
      <c r="K38" s="831"/>
      <c r="L38" s="831"/>
      <c r="M38" s="822"/>
      <c r="N38" s="822"/>
      <c r="O38" s="831">
        <v>1</v>
      </c>
      <c r="P38" s="831">
        <v>123</v>
      </c>
      <c r="Q38" s="827"/>
      <c r="R38" s="832">
        <v>123</v>
      </c>
    </row>
    <row r="39" spans="1:18" ht="14.45" customHeight="1" x14ac:dyDescent="0.2">
      <c r="A39" s="821"/>
      <c r="B39" s="822" t="s">
        <v>5037</v>
      </c>
      <c r="C39" s="822" t="s">
        <v>590</v>
      </c>
      <c r="D39" s="822" t="s">
        <v>5034</v>
      </c>
      <c r="E39" s="822" t="s">
        <v>5090</v>
      </c>
      <c r="F39" s="822" t="s">
        <v>5091</v>
      </c>
      <c r="G39" s="831"/>
      <c r="H39" s="831"/>
      <c r="I39" s="822"/>
      <c r="J39" s="822"/>
      <c r="K39" s="831"/>
      <c r="L39" s="831"/>
      <c r="M39" s="822"/>
      <c r="N39" s="822"/>
      <c r="O39" s="831">
        <v>29</v>
      </c>
      <c r="P39" s="831">
        <v>957</v>
      </c>
      <c r="Q39" s="827"/>
      <c r="R39" s="832">
        <v>33</v>
      </c>
    </row>
    <row r="40" spans="1:18" ht="14.45" customHeight="1" x14ac:dyDescent="0.2">
      <c r="A40" s="821"/>
      <c r="B40" s="822" t="s">
        <v>5037</v>
      </c>
      <c r="C40" s="822" t="s">
        <v>590</v>
      </c>
      <c r="D40" s="822" t="s">
        <v>5034</v>
      </c>
      <c r="E40" s="822" t="s">
        <v>5092</v>
      </c>
      <c r="F40" s="822" t="s">
        <v>5093</v>
      </c>
      <c r="G40" s="831"/>
      <c r="H40" s="831"/>
      <c r="I40" s="822"/>
      <c r="J40" s="822"/>
      <c r="K40" s="831"/>
      <c r="L40" s="831"/>
      <c r="M40" s="822"/>
      <c r="N40" s="822"/>
      <c r="O40" s="831">
        <v>90</v>
      </c>
      <c r="P40" s="831">
        <v>6840</v>
      </c>
      <c r="Q40" s="827"/>
      <c r="R40" s="832">
        <v>76</v>
      </c>
    </row>
    <row r="41" spans="1:18" ht="14.45" customHeight="1" x14ac:dyDescent="0.2">
      <c r="A41" s="821"/>
      <c r="B41" s="822" t="s">
        <v>5037</v>
      </c>
      <c r="C41" s="822" t="s">
        <v>590</v>
      </c>
      <c r="D41" s="822" t="s">
        <v>5034</v>
      </c>
      <c r="E41" s="822" t="s">
        <v>5094</v>
      </c>
      <c r="F41" s="822" t="s">
        <v>5095</v>
      </c>
      <c r="G41" s="831"/>
      <c r="H41" s="831"/>
      <c r="I41" s="822"/>
      <c r="J41" s="822"/>
      <c r="K41" s="831"/>
      <c r="L41" s="831"/>
      <c r="M41" s="822"/>
      <c r="N41" s="822"/>
      <c r="O41" s="831">
        <v>2</v>
      </c>
      <c r="P41" s="831">
        <v>456</v>
      </c>
      <c r="Q41" s="827"/>
      <c r="R41" s="832">
        <v>228</v>
      </c>
    </row>
    <row r="42" spans="1:18" ht="14.45" customHeight="1" x14ac:dyDescent="0.2">
      <c r="A42" s="821"/>
      <c r="B42" s="822" t="s">
        <v>5037</v>
      </c>
      <c r="C42" s="822" t="s">
        <v>590</v>
      </c>
      <c r="D42" s="822" t="s">
        <v>5034</v>
      </c>
      <c r="E42" s="822" t="s">
        <v>5096</v>
      </c>
      <c r="F42" s="822" t="s">
        <v>5097</v>
      </c>
      <c r="G42" s="831"/>
      <c r="H42" s="831"/>
      <c r="I42" s="822"/>
      <c r="J42" s="822"/>
      <c r="K42" s="831"/>
      <c r="L42" s="831"/>
      <c r="M42" s="822"/>
      <c r="N42" s="822"/>
      <c r="O42" s="831">
        <v>398</v>
      </c>
      <c r="P42" s="831">
        <v>31442</v>
      </c>
      <c r="Q42" s="827"/>
      <c r="R42" s="832">
        <v>79</v>
      </c>
    </row>
    <row r="43" spans="1:18" ht="14.45" customHeight="1" x14ac:dyDescent="0.2">
      <c r="A43" s="821"/>
      <c r="B43" s="822" t="s">
        <v>5037</v>
      </c>
      <c r="C43" s="822" t="s">
        <v>590</v>
      </c>
      <c r="D43" s="822" t="s">
        <v>5034</v>
      </c>
      <c r="E43" s="822" t="s">
        <v>5098</v>
      </c>
      <c r="F43" s="822" t="s">
        <v>5099</v>
      </c>
      <c r="G43" s="831"/>
      <c r="H43" s="831"/>
      <c r="I43" s="822"/>
      <c r="J43" s="822"/>
      <c r="K43" s="831"/>
      <c r="L43" s="831"/>
      <c r="M43" s="822"/>
      <c r="N43" s="822"/>
      <c r="O43" s="831">
        <v>101</v>
      </c>
      <c r="P43" s="831">
        <v>63125</v>
      </c>
      <c r="Q43" s="827"/>
      <c r="R43" s="832">
        <v>625</v>
      </c>
    </row>
    <row r="44" spans="1:18" ht="14.45" customHeight="1" x14ac:dyDescent="0.2">
      <c r="A44" s="821"/>
      <c r="B44" s="822" t="s">
        <v>5037</v>
      </c>
      <c r="C44" s="822" t="s">
        <v>590</v>
      </c>
      <c r="D44" s="822" t="s">
        <v>5034</v>
      </c>
      <c r="E44" s="822" t="s">
        <v>5100</v>
      </c>
      <c r="F44" s="822" t="s">
        <v>5101</v>
      </c>
      <c r="G44" s="831"/>
      <c r="H44" s="831"/>
      <c r="I44" s="822"/>
      <c r="J44" s="822"/>
      <c r="K44" s="831"/>
      <c r="L44" s="831"/>
      <c r="M44" s="822"/>
      <c r="N44" s="822"/>
      <c r="O44" s="831">
        <v>1</v>
      </c>
      <c r="P44" s="831">
        <v>358</v>
      </c>
      <c r="Q44" s="827"/>
      <c r="R44" s="832">
        <v>358</v>
      </c>
    </row>
    <row r="45" spans="1:18" ht="14.45" customHeight="1" x14ac:dyDescent="0.2">
      <c r="A45" s="821"/>
      <c r="B45" s="822" t="s">
        <v>5037</v>
      </c>
      <c r="C45" s="822" t="s">
        <v>590</v>
      </c>
      <c r="D45" s="822" t="s">
        <v>5034</v>
      </c>
      <c r="E45" s="822" t="s">
        <v>5102</v>
      </c>
      <c r="F45" s="822" t="s">
        <v>5103</v>
      </c>
      <c r="G45" s="831"/>
      <c r="H45" s="831"/>
      <c r="I45" s="822"/>
      <c r="J45" s="822"/>
      <c r="K45" s="831"/>
      <c r="L45" s="831"/>
      <c r="M45" s="822"/>
      <c r="N45" s="822"/>
      <c r="O45" s="831">
        <v>116</v>
      </c>
      <c r="P45" s="831">
        <v>43732</v>
      </c>
      <c r="Q45" s="827"/>
      <c r="R45" s="832">
        <v>377</v>
      </c>
    </row>
    <row r="46" spans="1:18" ht="14.45" customHeight="1" x14ac:dyDescent="0.2">
      <c r="A46" s="821"/>
      <c r="B46" s="822" t="s">
        <v>5037</v>
      </c>
      <c r="C46" s="822" t="s">
        <v>590</v>
      </c>
      <c r="D46" s="822" t="s">
        <v>5034</v>
      </c>
      <c r="E46" s="822" t="s">
        <v>5104</v>
      </c>
      <c r="F46" s="822" t="s">
        <v>5105</v>
      </c>
      <c r="G46" s="831"/>
      <c r="H46" s="831"/>
      <c r="I46" s="822"/>
      <c r="J46" s="822"/>
      <c r="K46" s="831"/>
      <c r="L46" s="831"/>
      <c r="M46" s="822"/>
      <c r="N46" s="822"/>
      <c r="O46" s="831">
        <v>1322</v>
      </c>
      <c r="P46" s="831">
        <v>237960</v>
      </c>
      <c r="Q46" s="827"/>
      <c r="R46" s="832">
        <v>180</v>
      </c>
    </row>
    <row r="47" spans="1:18" ht="14.45" customHeight="1" x14ac:dyDescent="0.2">
      <c r="A47" s="821"/>
      <c r="B47" s="822" t="s">
        <v>5037</v>
      </c>
      <c r="C47" s="822" t="s">
        <v>590</v>
      </c>
      <c r="D47" s="822" t="s">
        <v>5034</v>
      </c>
      <c r="E47" s="822" t="s">
        <v>5106</v>
      </c>
      <c r="F47" s="822" t="s">
        <v>5107</v>
      </c>
      <c r="G47" s="831"/>
      <c r="H47" s="831"/>
      <c r="I47" s="822"/>
      <c r="J47" s="822"/>
      <c r="K47" s="831"/>
      <c r="L47" s="831"/>
      <c r="M47" s="822"/>
      <c r="N47" s="822"/>
      <c r="O47" s="831">
        <v>16</v>
      </c>
      <c r="P47" s="831">
        <v>20912</v>
      </c>
      <c r="Q47" s="827"/>
      <c r="R47" s="832">
        <v>1307</v>
      </c>
    </row>
    <row r="48" spans="1:18" ht="14.45" customHeight="1" x14ac:dyDescent="0.2">
      <c r="A48" s="821"/>
      <c r="B48" s="822" t="s">
        <v>5037</v>
      </c>
      <c r="C48" s="822" t="s">
        <v>590</v>
      </c>
      <c r="D48" s="822" t="s">
        <v>5034</v>
      </c>
      <c r="E48" s="822" t="s">
        <v>5108</v>
      </c>
      <c r="F48" s="822" t="s">
        <v>5109</v>
      </c>
      <c r="G48" s="831"/>
      <c r="H48" s="831"/>
      <c r="I48" s="822"/>
      <c r="J48" s="822"/>
      <c r="K48" s="831"/>
      <c r="L48" s="831"/>
      <c r="M48" s="822"/>
      <c r="N48" s="822"/>
      <c r="O48" s="831">
        <v>50</v>
      </c>
      <c r="P48" s="831">
        <v>61000</v>
      </c>
      <c r="Q48" s="827"/>
      <c r="R48" s="832">
        <v>1220</v>
      </c>
    </row>
    <row r="49" spans="1:18" ht="14.45" customHeight="1" x14ac:dyDescent="0.2">
      <c r="A49" s="821"/>
      <c r="B49" s="822" t="s">
        <v>5037</v>
      </c>
      <c r="C49" s="822" t="s">
        <v>590</v>
      </c>
      <c r="D49" s="822" t="s">
        <v>5034</v>
      </c>
      <c r="E49" s="822" t="s">
        <v>5110</v>
      </c>
      <c r="F49" s="822" t="s">
        <v>5109</v>
      </c>
      <c r="G49" s="831"/>
      <c r="H49" s="831"/>
      <c r="I49" s="822"/>
      <c r="J49" s="822"/>
      <c r="K49" s="831"/>
      <c r="L49" s="831"/>
      <c r="M49" s="822"/>
      <c r="N49" s="822"/>
      <c r="O49" s="831">
        <v>12</v>
      </c>
      <c r="P49" s="831">
        <v>20148</v>
      </c>
      <c r="Q49" s="827"/>
      <c r="R49" s="832">
        <v>1679</v>
      </c>
    </row>
    <row r="50" spans="1:18" ht="14.45" customHeight="1" x14ac:dyDescent="0.2">
      <c r="A50" s="821"/>
      <c r="B50" s="822" t="s">
        <v>5037</v>
      </c>
      <c r="C50" s="822" t="s">
        <v>590</v>
      </c>
      <c r="D50" s="822" t="s">
        <v>5034</v>
      </c>
      <c r="E50" s="822" t="s">
        <v>5111</v>
      </c>
      <c r="F50" s="822" t="s">
        <v>5112</v>
      </c>
      <c r="G50" s="831"/>
      <c r="H50" s="831"/>
      <c r="I50" s="822"/>
      <c r="J50" s="822"/>
      <c r="K50" s="831"/>
      <c r="L50" s="831"/>
      <c r="M50" s="822"/>
      <c r="N50" s="822"/>
      <c r="O50" s="831">
        <v>41</v>
      </c>
      <c r="P50" s="831">
        <v>94423</v>
      </c>
      <c r="Q50" s="827"/>
      <c r="R50" s="832">
        <v>2303</v>
      </c>
    </row>
    <row r="51" spans="1:18" ht="14.45" customHeight="1" x14ac:dyDescent="0.2">
      <c r="A51" s="821"/>
      <c r="B51" s="822" t="s">
        <v>5037</v>
      </c>
      <c r="C51" s="822" t="s">
        <v>590</v>
      </c>
      <c r="D51" s="822" t="s">
        <v>5034</v>
      </c>
      <c r="E51" s="822" t="s">
        <v>5113</v>
      </c>
      <c r="F51" s="822" t="s">
        <v>5114</v>
      </c>
      <c r="G51" s="831"/>
      <c r="H51" s="831"/>
      <c r="I51" s="822"/>
      <c r="J51" s="822"/>
      <c r="K51" s="831"/>
      <c r="L51" s="831"/>
      <c r="M51" s="822"/>
      <c r="N51" s="822"/>
      <c r="O51" s="831">
        <v>1</v>
      </c>
      <c r="P51" s="831">
        <v>799</v>
      </c>
      <c r="Q51" s="827"/>
      <c r="R51" s="832">
        <v>799</v>
      </c>
    </row>
    <row r="52" spans="1:18" ht="14.45" customHeight="1" x14ac:dyDescent="0.2">
      <c r="A52" s="821" t="s">
        <v>5115</v>
      </c>
      <c r="B52" s="822" t="s">
        <v>5116</v>
      </c>
      <c r="C52" s="822" t="s">
        <v>590</v>
      </c>
      <c r="D52" s="822" t="s">
        <v>5038</v>
      </c>
      <c r="E52" s="822" t="s">
        <v>5039</v>
      </c>
      <c r="F52" s="822" t="s">
        <v>5040</v>
      </c>
      <c r="G52" s="831">
        <v>3.6</v>
      </c>
      <c r="H52" s="831">
        <v>194.82</v>
      </c>
      <c r="I52" s="822">
        <v>5.9797421731123386</v>
      </c>
      <c r="J52" s="822">
        <v>54.11666666666666</v>
      </c>
      <c r="K52" s="831">
        <v>0.60000000000000009</v>
      </c>
      <c r="L52" s="831">
        <v>32.58</v>
      </c>
      <c r="M52" s="822">
        <v>1</v>
      </c>
      <c r="N52" s="822">
        <v>54.29999999999999</v>
      </c>
      <c r="O52" s="831"/>
      <c r="P52" s="831"/>
      <c r="Q52" s="827"/>
      <c r="R52" s="832"/>
    </row>
    <row r="53" spans="1:18" ht="14.45" customHeight="1" x14ac:dyDescent="0.2">
      <c r="A53" s="821" t="s">
        <v>5115</v>
      </c>
      <c r="B53" s="822" t="s">
        <v>5116</v>
      </c>
      <c r="C53" s="822" t="s">
        <v>590</v>
      </c>
      <c r="D53" s="822" t="s">
        <v>5038</v>
      </c>
      <c r="E53" s="822" t="s">
        <v>5041</v>
      </c>
      <c r="F53" s="822" t="s">
        <v>5042</v>
      </c>
      <c r="G53" s="831">
        <v>17.399999999999995</v>
      </c>
      <c r="H53" s="831">
        <v>1212.7800000000002</v>
      </c>
      <c r="I53" s="822">
        <v>1.0419161676646707</v>
      </c>
      <c r="J53" s="822">
        <v>69.700000000000031</v>
      </c>
      <c r="K53" s="831">
        <v>16.7</v>
      </c>
      <c r="L53" s="831">
        <v>1163.9900000000002</v>
      </c>
      <c r="M53" s="822">
        <v>1</v>
      </c>
      <c r="N53" s="822">
        <v>69.700000000000017</v>
      </c>
      <c r="O53" s="831"/>
      <c r="P53" s="831"/>
      <c r="Q53" s="827"/>
      <c r="R53" s="832"/>
    </row>
    <row r="54" spans="1:18" ht="14.45" customHeight="1" x14ac:dyDescent="0.2">
      <c r="A54" s="821" t="s">
        <v>5115</v>
      </c>
      <c r="B54" s="822" t="s">
        <v>5116</v>
      </c>
      <c r="C54" s="822" t="s">
        <v>590</v>
      </c>
      <c r="D54" s="822" t="s">
        <v>5038</v>
      </c>
      <c r="E54" s="822" t="s">
        <v>5043</v>
      </c>
      <c r="F54" s="822" t="s">
        <v>5044</v>
      </c>
      <c r="G54" s="831">
        <v>78.800000000000026</v>
      </c>
      <c r="H54" s="831">
        <v>27768.80000000001</v>
      </c>
      <c r="I54" s="822">
        <v>1.190716724954419</v>
      </c>
      <c r="J54" s="822">
        <v>352.39593908629445</v>
      </c>
      <c r="K54" s="831">
        <v>81.800000000000011</v>
      </c>
      <c r="L54" s="831">
        <v>23321.080000000005</v>
      </c>
      <c r="M54" s="822">
        <v>1</v>
      </c>
      <c r="N54" s="822">
        <v>285.09877750611247</v>
      </c>
      <c r="O54" s="831"/>
      <c r="P54" s="831"/>
      <c r="Q54" s="827"/>
      <c r="R54" s="832"/>
    </row>
    <row r="55" spans="1:18" ht="14.45" customHeight="1" x14ac:dyDescent="0.2">
      <c r="A55" s="821" t="s">
        <v>5115</v>
      </c>
      <c r="B55" s="822" t="s">
        <v>5116</v>
      </c>
      <c r="C55" s="822" t="s">
        <v>590</v>
      </c>
      <c r="D55" s="822" t="s">
        <v>5038</v>
      </c>
      <c r="E55" s="822" t="s">
        <v>5045</v>
      </c>
      <c r="F55" s="822" t="s">
        <v>700</v>
      </c>
      <c r="G55" s="831">
        <v>1</v>
      </c>
      <c r="H55" s="831">
        <v>59.240000000000009</v>
      </c>
      <c r="I55" s="822">
        <v>1.1698262243285942</v>
      </c>
      <c r="J55" s="822">
        <v>59.240000000000009</v>
      </c>
      <c r="K55" s="831">
        <v>0.99999999999999989</v>
      </c>
      <c r="L55" s="831">
        <v>50.64</v>
      </c>
      <c r="M55" s="822">
        <v>1</v>
      </c>
      <c r="N55" s="822">
        <v>50.640000000000008</v>
      </c>
      <c r="O55" s="831"/>
      <c r="P55" s="831"/>
      <c r="Q55" s="827"/>
      <c r="R55" s="832"/>
    </row>
    <row r="56" spans="1:18" ht="14.45" customHeight="1" x14ac:dyDescent="0.2">
      <c r="A56" s="821" t="s">
        <v>5115</v>
      </c>
      <c r="B56" s="822" t="s">
        <v>5116</v>
      </c>
      <c r="C56" s="822" t="s">
        <v>590</v>
      </c>
      <c r="D56" s="822" t="s">
        <v>5038</v>
      </c>
      <c r="E56" s="822" t="s">
        <v>5046</v>
      </c>
      <c r="F56" s="822" t="s">
        <v>704</v>
      </c>
      <c r="G56" s="831">
        <v>68</v>
      </c>
      <c r="H56" s="831">
        <v>928.0300000000002</v>
      </c>
      <c r="I56" s="822">
        <v>7.7123743039973425</v>
      </c>
      <c r="J56" s="822">
        <v>13.647500000000003</v>
      </c>
      <c r="K56" s="831">
        <v>9</v>
      </c>
      <c r="L56" s="831">
        <v>120.33</v>
      </c>
      <c r="M56" s="822">
        <v>1</v>
      </c>
      <c r="N56" s="822">
        <v>13.37</v>
      </c>
      <c r="O56" s="831"/>
      <c r="P56" s="831"/>
      <c r="Q56" s="827"/>
      <c r="R56" s="832"/>
    </row>
    <row r="57" spans="1:18" ht="14.45" customHeight="1" x14ac:dyDescent="0.2">
      <c r="A57" s="821" t="s">
        <v>5115</v>
      </c>
      <c r="B57" s="822" t="s">
        <v>5116</v>
      </c>
      <c r="C57" s="822" t="s">
        <v>590</v>
      </c>
      <c r="D57" s="822" t="s">
        <v>5038</v>
      </c>
      <c r="E57" s="822" t="s">
        <v>5048</v>
      </c>
      <c r="F57" s="822" t="s">
        <v>976</v>
      </c>
      <c r="G57" s="831">
        <v>0.8</v>
      </c>
      <c r="H57" s="831">
        <v>141.6</v>
      </c>
      <c r="I57" s="822">
        <v>4</v>
      </c>
      <c r="J57" s="822">
        <v>176.99999999999997</v>
      </c>
      <c r="K57" s="831">
        <v>0.2</v>
      </c>
      <c r="L57" s="831">
        <v>35.4</v>
      </c>
      <c r="M57" s="822">
        <v>1</v>
      </c>
      <c r="N57" s="822">
        <v>176.99999999999997</v>
      </c>
      <c r="O57" s="831"/>
      <c r="P57" s="831"/>
      <c r="Q57" s="827"/>
      <c r="R57" s="832"/>
    </row>
    <row r="58" spans="1:18" ht="14.45" customHeight="1" x14ac:dyDescent="0.2">
      <c r="A58" s="821" t="s">
        <v>5115</v>
      </c>
      <c r="B58" s="822" t="s">
        <v>5116</v>
      </c>
      <c r="C58" s="822" t="s">
        <v>590</v>
      </c>
      <c r="D58" s="822" t="s">
        <v>5038</v>
      </c>
      <c r="E58" s="822" t="s">
        <v>5117</v>
      </c>
      <c r="F58" s="822" t="s">
        <v>665</v>
      </c>
      <c r="G58" s="831">
        <v>1.8000000000000003</v>
      </c>
      <c r="H58" s="831">
        <v>131.1</v>
      </c>
      <c r="I58" s="822">
        <v>1.2095211735399947</v>
      </c>
      <c r="J58" s="822">
        <v>72.833333333333314</v>
      </c>
      <c r="K58" s="831">
        <v>2.3000000000000007</v>
      </c>
      <c r="L58" s="831">
        <v>108.38999999999999</v>
      </c>
      <c r="M58" s="822">
        <v>1</v>
      </c>
      <c r="N58" s="822">
        <v>47.126086956521718</v>
      </c>
      <c r="O58" s="831"/>
      <c r="P58" s="831"/>
      <c r="Q58" s="827"/>
      <c r="R58" s="832"/>
    </row>
    <row r="59" spans="1:18" ht="14.45" customHeight="1" x14ac:dyDescent="0.2">
      <c r="A59" s="821" t="s">
        <v>5115</v>
      </c>
      <c r="B59" s="822" t="s">
        <v>5116</v>
      </c>
      <c r="C59" s="822" t="s">
        <v>590</v>
      </c>
      <c r="D59" s="822" t="s">
        <v>5038</v>
      </c>
      <c r="E59" s="822" t="s">
        <v>5049</v>
      </c>
      <c r="F59" s="822" t="s">
        <v>676</v>
      </c>
      <c r="G59" s="831">
        <v>9.1999999999999975</v>
      </c>
      <c r="H59" s="831">
        <v>732.2</v>
      </c>
      <c r="I59" s="822">
        <v>0.95816375937291465</v>
      </c>
      <c r="J59" s="822">
        <v>79.586956521739154</v>
      </c>
      <c r="K59" s="831">
        <v>12.7</v>
      </c>
      <c r="L59" s="831">
        <v>764.16999999999985</v>
      </c>
      <c r="M59" s="822">
        <v>1</v>
      </c>
      <c r="N59" s="822">
        <v>60.170866141732276</v>
      </c>
      <c r="O59" s="831"/>
      <c r="P59" s="831"/>
      <c r="Q59" s="827"/>
      <c r="R59" s="832"/>
    </row>
    <row r="60" spans="1:18" ht="14.45" customHeight="1" x14ac:dyDescent="0.2">
      <c r="A60" s="821" t="s">
        <v>5115</v>
      </c>
      <c r="B60" s="822" t="s">
        <v>5116</v>
      </c>
      <c r="C60" s="822" t="s">
        <v>590</v>
      </c>
      <c r="D60" s="822" t="s">
        <v>5038</v>
      </c>
      <c r="E60" s="822" t="s">
        <v>5050</v>
      </c>
      <c r="F60" s="822" t="s">
        <v>5051</v>
      </c>
      <c r="G60" s="831"/>
      <c r="H60" s="831"/>
      <c r="I60" s="822"/>
      <c r="J60" s="822"/>
      <c r="K60" s="831">
        <v>0.5</v>
      </c>
      <c r="L60" s="831">
        <v>25.89</v>
      </c>
      <c r="M60" s="822">
        <v>1</v>
      </c>
      <c r="N60" s="822">
        <v>51.78</v>
      </c>
      <c r="O60" s="831"/>
      <c r="P60" s="831"/>
      <c r="Q60" s="827"/>
      <c r="R60" s="832"/>
    </row>
    <row r="61" spans="1:18" ht="14.45" customHeight="1" x14ac:dyDescent="0.2">
      <c r="A61" s="821" t="s">
        <v>5115</v>
      </c>
      <c r="B61" s="822" t="s">
        <v>5116</v>
      </c>
      <c r="C61" s="822" t="s">
        <v>590</v>
      </c>
      <c r="D61" s="822" t="s">
        <v>5038</v>
      </c>
      <c r="E61" s="822" t="s">
        <v>5052</v>
      </c>
      <c r="F61" s="822" t="s">
        <v>669</v>
      </c>
      <c r="G61" s="831">
        <v>24.599999999999994</v>
      </c>
      <c r="H61" s="831">
        <v>15372.509999999998</v>
      </c>
      <c r="I61" s="822">
        <v>0.97014253781171078</v>
      </c>
      <c r="J61" s="822">
        <v>624.89878048780497</v>
      </c>
      <c r="K61" s="831">
        <v>29.599999999999994</v>
      </c>
      <c r="L61" s="831">
        <v>15845.619999999997</v>
      </c>
      <c r="M61" s="822">
        <v>1</v>
      </c>
      <c r="N61" s="822">
        <v>535.32500000000005</v>
      </c>
      <c r="O61" s="831"/>
      <c r="P61" s="831"/>
      <c r="Q61" s="827"/>
      <c r="R61" s="832"/>
    </row>
    <row r="62" spans="1:18" ht="14.45" customHeight="1" x14ac:dyDescent="0.2">
      <c r="A62" s="821" t="s">
        <v>5115</v>
      </c>
      <c r="B62" s="822" t="s">
        <v>5116</v>
      </c>
      <c r="C62" s="822" t="s">
        <v>590</v>
      </c>
      <c r="D62" s="822" t="s">
        <v>5038</v>
      </c>
      <c r="E62" s="822" t="s">
        <v>5053</v>
      </c>
      <c r="F62" s="822" t="s">
        <v>674</v>
      </c>
      <c r="G62" s="831">
        <v>7</v>
      </c>
      <c r="H62" s="831">
        <v>117.60000000000001</v>
      </c>
      <c r="I62" s="822">
        <v>0.4375</v>
      </c>
      <c r="J62" s="822">
        <v>16.8</v>
      </c>
      <c r="K62" s="831">
        <v>16</v>
      </c>
      <c r="L62" s="831">
        <v>268.8</v>
      </c>
      <c r="M62" s="822">
        <v>1</v>
      </c>
      <c r="N62" s="822">
        <v>16.8</v>
      </c>
      <c r="O62" s="831"/>
      <c r="P62" s="831"/>
      <c r="Q62" s="827"/>
      <c r="R62" s="832"/>
    </row>
    <row r="63" spans="1:18" ht="14.45" customHeight="1" x14ac:dyDescent="0.2">
      <c r="A63" s="821" t="s">
        <v>5115</v>
      </c>
      <c r="B63" s="822" t="s">
        <v>5116</v>
      </c>
      <c r="C63" s="822" t="s">
        <v>590</v>
      </c>
      <c r="D63" s="822" t="s">
        <v>5038</v>
      </c>
      <c r="E63" s="822" t="s">
        <v>5118</v>
      </c>
      <c r="F63" s="822"/>
      <c r="G63" s="831">
        <v>0.60000000000000009</v>
      </c>
      <c r="H63" s="831">
        <v>32.67</v>
      </c>
      <c r="I63" s="822"/>
      <c r="J63" s="822">
        <v>54.449999999999996</v>
      </c>
      <c r="K63" s="831"/>
      <c r="L63" s="831"/>
      <c r="M63" s="822"/>
      <c r="N63" s="822"/>
      <c r="O63" s="831"/>
      <c r="P63" s="831"/>
      <c r="Q63" s="827"/>
      <c r="R63" s="832"/>
    </row>
    <row r="64" spans="1:18" ht="14.45" customHeight="1" x14ac:dyDescent="0.2">
      <c r="A64" s="821" t="s">
        <v>5115</v>
      </c>
      <c r="B64" s="822" t="s">
        <v>5116</v>
      </c>
      <c r="C64" s="822" t="s">
        <v>590</v>
      </c>
      <c r="D64" s="822" t="s">
        <v>5038</v>
      </c>
      <c r="E64" s="822" t="s">
        <v>5054</v>
      </c>
      <c r="F64" s="822" t="s">
        <v>678</v>
      </c>
      <c r="G64" s="831">
        <v>0.18</v>
      </c>
      <c r="H64" s="831">
        <v>21.87</v>
      </c>
      <c r="I64" s="822">
        <v>0.89889025893958074</v>
      </c>
      <c r="J64" s="822">
        <v>121.50000000000001</v>
      </c>
      <c r="K64" s="831">
        <v>0.2</v>
      </c>
      <c r="L64" s="831">
        <v>24.330000000000002</v>
      </c>
      <c r="M64" s="822">
        <v>1</v>
      </c>
      <c r="N64" s="822">
        <v>121.65</v>
      </c>
      <c r="O64" s="831"/>
      <c r="P64" s="831"/>
      <c r="Q64" s="827"/>
      <c r="R64" s="832"/>
    </row>
    <row r="65" spans="1:18" ht="14.45" customHeight="1" x14ac:dyDescent="0.2">
      <c r="A65" s="821" t="s">
        <v>5115</v>
      </c>
      <c r="B65" s="822" t="s">
        <v>5116</v>
      </c>
      <c r="C65" s="822" t="s">
        <v>590</v>
      </c>
      <c r="D65" s="822" t="s">
        <v>5038</v>
      </c>
      <c r="E65" s="822" t="s">
        <v>5055</v>
      </c>
      <c r="F65" s="822" t="s">
        <v>678</v>
      </c>
      <c r="G65" s="831">
        <v>0.27</v>
      </c>
      <c r="H65" s="831">
        <v>54.18</v>
      </c>
      <c r="I65" s="822">
        <v>0.8998505231689089</v>
      </c>
      <c r="J65" s="822">
        <v>200.66666666666666</v>
      </c>
      <c r="K65" s="831">
        <v>0.31000000000000005</v>
      </c>
      <c r="L65" s="831">
        <v>60.209999999999994</v>
      </c>
      <c r="M65" s="822">
        <v>1</v>
      </c>
      <c r="N65" s="822">
        <v>194.22580645161284</v>
      </c>
      <c r="O65" s="831"/>
      <c r="P65" s="831"/>
      <c r="Q65" s="827"/>
      <c r="R65" s="832"/>
    </row>
    <row r="66" spans="1:18" ht="14.45" customHeight="1" x14ac:dyDescent="0.2">
      <c r="A66" s="821" t="s">
        <v>5115</v>
      </c>
      <c r="B66" s="822" t="s">
        <v>5116</v>
      </c>
      <c r="C66" s="822" t="s">
        <v>590</v>
      </c>
      <c r="D66" s="822" t="s">
        <v>5038</v>
      </c>
      <c r="E66" s="822" t="s">
        <v>5056</v>
      </c>
      <c r="F66" s="822" t="s">
        <v>678</v>
      </c>
      <c r="G66" s="831">
        <v>21.100000000000005</v>
      </c>
      <c r="H66" s="831">
        <v>5136.0000000000018</v>
      </c>
      <c r="I66" s="822">
        <v>0.65416085020531689</v>
      </c>
      <c r="J66" s="822">
        <v>243.41232227488155</v>
      </c>
      <c r="K66" s="831">
        <v>32.250000000000007</v>
      </c>
      <c r="L66" s="831">
        <v>7851.2800000000025</v>
      </c>
      <c r="M66" s="822">
        <v>1</v>
      </c>
      <c r="N66" s="822">
        <v>243.45054263565893</v>
      </c>
      <c r="O66" s="831"/>
      <c r="P66" s="831"/>
      <c r="Q66" s="827"/>
      <c r="R66" s="832"/>
    </row>
    <row r="67" spans="1:18" ht="14.45" customHeight="1" x14ac:dyDescent="0.2">
      <c r="A67" s="821" t="s">
        <v>5115</v>
      </c>
      <c r="B67" s="822" t="s">
        <v>5116</v>
      </c>
      <c r="C67" s="822" t="s">
        <v>590</v>
      </c>
      <c r="D67" s="822" t="s">
        <v>5038</v>
      </c>
      <c r="E67" s="822" t="s">
        <v>5119</v>
      </c>
      <c r="F67" s="822" t="s">
        <v>5120</v>
      </c>
      <c r="G67" s="831">
        <v>12.7</v>
      </c>
      <c r="H67" s="831">
        <v>476.25</v>
      </c>
      <c r="I67" s="822"/>
      <c r="J67" s="822">
        <v>37.5</v>
      </c>
      <c r="K67" s="831"/>
      <c r="L67" s="831"/>
      <c r="M67" s="822"/>
      <c r="N67" s="822"/>
      <c r="O67" s="831"/>
      <c r="P67" s="831"/>
      <c r="Q67" s="827"/>
      <c r="R67" s="832"/>
    </row>
    <row r="68" spans="1:18" ht="14.45" customHeight="1" x14ac:dyDescent="0.2">
      <c r="A68" s="821" t="s">
        <v>5115</v>
      </c>
      <c r="B68" s="822" t="s">
        <v>5116</v>
      </c>
      <c r="C68" s="822" t="s">
        <v>590</v>
      </c>
      <c r="D68" s="822" t="s">
        <v>5038</v>
      </c>
      <c r="E68" s="822" t="s">
        <v>5057</v>
      </c>
      <c r="F68" s="822" t="s">
        <v>2018</v>
      </c>
      <c r="G68" s="831"/>
      <c r="H68" s="831"/>
      <c r="I68" s="822"/>
      <c r="J68" s="822"/>
      <c r="K68" s="831">
        <v>0.1</v>
      </c>
      <c r="L68" s="831">
        <v>27.549999999999997</v>
      </c>
      <c r="M68" s="822">
        <v>1</v>
      </c>
      <c r="N68" s="822">
        <v>275.49999999999994</v>
      </c>
      <c r="O68" s="831"/>
      <c r="P68" s="831"/>
      <c r="Q68" s="827"/>
      <c r="R68" s="832"/>
    </row>
    <row r="69" spans="1:18" ht="14.45" customHeight="1" x14ac:dyDescent="0.2">
      <c r="A69" s="821" t="s">
        <v>5115</v>
      </c>
      <c r="B69" s="822" t="s">
        <v>5116</v>
      </c>
      <c r="C69" s="822" t="s">
        <v>590</v>
      </c>
      <c r="D69" s="822" t="s">
        <v>5038</v>
      </c>
      <c r="E69" s="822" t="s">
        <v>5058</v>
      </c>
      <c r="F69" s="822" t="s">
        <v>5059</v>
      </c>
      <c r="G69" s="831"/>
      <c r="H69" s="831"/>
      <c r="I69" s="822"/>
      <c r="J69" s="822"/>
      <c r="K69" s="831">
        <v>1.8</v>
      </c>
      <c r="L69" s="831">
        <v>51.050000000000004</v>
      </c>
      <c r="M69" s="822">
        <v>1</v>
      </c>
      <c r="N69" s="822">
        <v>28.361111111111114</v>
      </c>
      <c r="O69" s="831"/>
      <c r="P69" s="831"/>
      <c r="Q69" s="827"/>
      <c r="R69" s="832"/>
    </row>
    <row r="70" spans="1:18" ht="14.45" customHeight="1" x14ac:dyDescent="0.2">
      <c r="A70" s="821" t="s">
        <v>5115</v>
      </c>
      <c r="B70" s="822" t="s">
        <v>5116</v>
      </c>
      <c r="C70" s="822" t="s">
        <v>590</v>
      </c>
      <c r="D70" s="822" t="s">
        <v>5038</v>
      </c>
      <c r="E70" s="822" t="s">
        <v>5121</v>
      </c>
      <c r="F70" s="822" t="s">
        <v>1999</v>
      </c>
      <c r="G70" s="831"/>
      <c r="H70" s="831"/>
      <c r="I70" s="822"/>
      <c r="J70" s="822"/>
      <c r="K70" s="831">
        <v>15.199999999999994</v>
      </c>
      <c r="L70" s="831">
        <v>750.87999999999988</v>
      </c>
      <c r="M70" s="822">
        <v>1</v>
      </c>
      <c r="N70" s="822">
        <v>49.400000000000013</v>
      </c>
      <c r="O70" s="831"/>
      <c r="P70" s="831"/>
      <c r="Q70" s="827"/>
      <c r="R70" s="832"/>
    </row>
    <row r="71" spans="1:18" ht="14.45" customHeight="1" x14ac:dyDescent="0.2">
      <c r="A71" s="821" t="s">
        <v>5115</v>
      </c>
      <c r="B71" s="822" t="s">
        <v>5116</v>
      </c>
      <c r="C71" s="822" t="s">
        <v>590</v>
      </c>
      <c r="D71" s="822" t="s">
        <v>5061</v>
      </c>
      <c r="E71" s="822" t="s">
        <v>5062</v>
      </c>
      <c r="F71" s="822" t="s">
        <v>5063</v>
      </c>
      <c r="G71" s="831">
        <v>3</v>
      </c>
      <c r="H71" s="831">
        <v>727.92</v>
      </c>
      <c r="I71" s="822">
        <v>0.60000000000000009</v>
      </c>
      <c r="J71" s="822">
        <v>242.64</v>
      </c>
      <c r="K71" s="831">
        <v>5</v>
      </c>
      <c r="L71" s="831">
        <v>1213.1999999999998</v>
      </c>
      <c r="M71" s="822">
        <v>1</v>
      </c>
      <c r="N71" s="822">
        <v>242.63999999999996</v>
      </c>
      <c r="O71" s="831"/>
      <c r="P71" s="831"/>
      <c r="Q71" s="827"/>
      <c r="R71" s="832"/>
    </row>
    <row r="72" spans="1:18" ht="14.45" customHeight="1" x14ac:dyDescent="0.2">
      <c r="A72" s="821" t="s">
        <v>5115</v>
      </c>
      <c r="B72" s="822" t="s">
        <v>5116</v>
      </c>
      <c r="C72" s="822" t="s">
        <v>590</v>
      </c>
      <c r="D72" s="822" t="s">
        <v>5061</v>
      </c>
      <c r="E72" s="822" t="s">
        <v>5064</v>
      </c>
      <c r="F72" s="822" t="s">
        <v>5065</v>
      </c>
      <c r="G72" s="831">
        <v>115</v>
      </c>
      <c r="H72" s="831">
        <v>27903.599999999999</v>
      </c>
      <c r="I72" s="822">
        <v>1.619718309859155</v>
      </c>
      <c r="J72" s="822">
        <v>242.64</v>
      </c>
      <c r="K72" s="831">
        <v>71</v>
      </c>
      <c r="L72" s="831">
        <v>17227.439999999999</v>
      </c>
      <c r="M72" s="822">
        <v>1</v>
      </c>
      <c r="N72" s="822">
        <v>242.64</v>
      </c>
      <c r="O72" s="831"/>
      <c r="P72" s="831"/>
      <c r="Q72" s="827"/>
      <c r="R72" s="832"/>
    </row>
    <row r="73" spans="1:18" ht="14.45" customHeight="1" x14ac:dyDescent="0.2">
      <c r="A73" s="821" t="s">
        <v>5115</v>
      </c>
      <c r="B73" s="822" t="s">
        <v>5116</v>
      </c>
      <c r="C73" s="822" t="s">
        <v>590</v>
      </c>
      <c r="D73" s="822" t="s">
        <v>5061</v>
      </c>
      <c r="E73" s="822" t="s">
        <v>5066</v>
      </c>
      <c r="F73" s="822" t="s">
        <v>5067</v>
      </c>
      <c r="G73" s="831">
        <v>22</v>
      </c>
      <c r="H73" s="831">
        <v>5338.0800000000008</v>
      </c>
      <c r="I73" s="822">
        <v>1.1000000000000003</v>
      </c>
      <c r="J73" s="822">
        <v>242.64000000000004</v>
      </c>
      <c r="K73" s="831">
        <v>20</v>
      </c>
      <c r="L73" s="831">
        <v>4852.7999999999993</v>
      </c>
      <c r="M73" s="822">
        <v>1</v>
      </c>
      <c r="N73" s="822">
        <v>242.63999999999996</v>
      </c>
      <c r="O73" s="831"/>
      <c r="P73" s="831"/>
      <c r="Q73" s="827"/>
      <c r="R73" s="832"/>
    </row>
    <row r="74" spans="1:18" ht="14.45" customHeight="1" x14ac:dyDescent="0.2">
      <c r="A74" s="821" t="s">
        <v>5115</v>
      </c>
      <c r="B74" s="822" t="s">
        <v>5116</v>
      </c>
      <c r="C74" s="822" t="s">
        <v>590</v>
      </c>
      <c r="D74" s="822" t="s">
        <v>5061</v>
      </c>
      <c r="E74" s="822" t="s">
        <v>5068</v>
      </c>
      <c r="F74" s="822" t="s">
        <v>5069</v>
      </c>
      <c r="G74" s="831">
        <v>6</v>
      </c>
      <c r="H74" s="831">
        <v>2334</v>
      </c>
      <c r="I74" s="822"/>
      <c r="J74" s="822">
        <v>389</v>
      </c>
      <c r="K74" s="831"/>
      <c r="L74" s="831"/>
      <c r="M74" s="822"/>
      <c r="N74" s="822"/>
      <c r="O74" s="831"/>
      <c r="P74" s="831"/>
      <c r="Q74" s="827"/>
      <c r="R74" s="832"/>
    </row>
    <row r="75" spans="1:18" ht="14.45" customHeight="1" x14ac:dyDescent="0.2">
      <c r="A75" s="821" t="s">
        <v>5115</v>
      </c>
      <c r="B75" s="822" t="s">
        <v>5116</v>
      </c>
      <c r="C75" s="822" t="s">
        <v>590</v>
      </c>
      <c r="D75" s="822" t="s">
        <v>5061</v>
      </c>
      <c r="E75" s="822" t="s">
        <v>5070</v>
      </c>
      <c r="F75" s="822" t="s">
        <v>5069</v>
      </c>
      <c r="G75" s="831">
        <v>177</v>
      </c>
      <c r="H75" s="831">
        <v>79473</v>
      </c>
      <c r="I75" s="822">
        <v>1.1419354838709677</v>
      </c>
      <c r="J75" s="822">
        <v>449</v>
      </c>
      <c r="K75" s="831">
        <v>155</v>
      </c>
      <c r="L75" s="831">
        <v>69595</v>
      </c>
      <c r="M75" s="822">
        <v>1</v>
      </c>
      <c r="N75" s="822">
        <v>449</v>
      </c>
      <c r="O75" s="831"/>
      <c r="P75" s="831"/>
      <c r="Q75" s="827"/>
      <c r="R75" s="832"/>
    </row>
    <row r="76" spans="1:18" ht="14.45" customHeight="1" x14ac:dyDescent="0.2">
      <c r="A76" s="821" t="s">
        <v>5115</v>
      </c>
      <c r="B76" s="822" t="s">
        <v>5116</v>
      </c>
      <c r="C76" s="822" t="s">
        <v>590</v>
      </c>
      <c r="D76" s="822" t="s">
        <v>5061</v>
      </c>
      <c r="E76" s="822" t="s">
        <v>5071</v>
      </c>
      <c r="F76" s="822" t="s">
        <v>5069</v>
      </c>
      <c r="G76" s="831">
        <v>29</v>
      </c>
      <c r="H76" s="831">
        <v>14500</v>
      </c>
      <c r="I76" s="822">
        <v>0.87878787878787878</v>
      </c>
      <c r="J76" s="822">
        <v>500</v>
      </c>
      <c r="K76" s="831">
        <v>33</v>
      </c>
      <c r="L76" s="831">
        <v>16500</v>
      </c>
      <c r="M76" s="822">
        <v>1</v>
      </c>
      <c r="N76" s="822">
        <v>500</v>
      </c>
      <c r="O76" s="831"/>
      <c r="P76" s="831"/>
      <c r="Q76" s="827"/>
      <c r="R76" s="832"/>
    </row>
    <row r="77" spans="1:18" ht="14.45" customHeight="1" x14ac:dyDescent="0.2">
      <c r="A77" s="821" t="s">
        <v>5115</v>
      </c>
      <c r="B77" s="822" t="s">
        <v>5116</v>
      </c>
      <c r="C77" s="822" t="s">
        <v>590</v>
      </c>
      <c r="D77" s="822" t="s">
        <v>5034</v>
      </c>
      <c r="E77" s="822" t="s">
        <v>5074</v>
      </c>
      <c r="F77" s="822" t="s">
        <v>5075</v>
      </c>
      <c r="G77" s="831">
        <v>67</v>
      </c>
      <c r="H77" s="831">
        <v>5226</v>
      </c>
      <c r="I77" s="822">
        <v>1.7878891549777625</v>
      </c>
      <c r="J77" s="822">
        <v>78</v>
      </c>
      <c r="K77" s="831">
        <v>37</v>
      </c>
      <c r="L77" s="831">
        <v>2923</v>
      </c>
      <c r="M77" s="822">
        <v>1</v>
      </c>
      <c r="N77" s="822">
        <v>79</v>
      </c>
      <c r="O77" s="831"/>
      <c r="P77" s="831"/>
      <c r="Q77" s="827"/>
      <c r="R77" s="832"/>
    </row>
    <row r="78" spans="1:18" ht="14.45" customHeight="1" x14ac:dyDescent="0.2">
      <c r="A78" s="821" t="s">
        <v>5115</v>
      </c>
      <c r="B78" s="822" t="s">
        <v>5116</v>
      </c>
      <c r="C78" s="822" t="s">
        <v>590</v>
      </c>
      <c r="D78" s="822" t="s">
        <v>5034</v>
      </c>
      <c r="E78" s="822" t="s">
        <v>5076</v>
      </c>
      <c r="F78" s="822" t="s">
        <v>5077</v>
      </c>
      <c r="G78" s="831">
        <v>1589</v>
      </c>
      <c r="H78" s="831">
        <v>233583</v>
      </c>
      <c r="I78" s="822">
        <v>0.89988789108098421</v>
      </c>
      <c r="J78" s="822">
        <v>147</v>
      </c>
      <c r="K78" s="831">
        <v>1719</v>
      </c>
      <c r="L78" s="831">
        <v>259569</v>
      </c>
      <c r="M78" s="822">
        <v>1</v>
      </c>
      <c r="N78" s="822">
        <v>151</v>
      </c>
      <c r="O78" s="831"/>
      <c r="P78" s="831"/>
      <c r="Q78" s="827"/>
      <c r="R78" s="832"/>
    </row>
    <row r="79" spans="1:18" ht="14.45" customHeight="1" x14ac:dyDescent="0.2">
      <c r="A79" s="821" t="s">
        <v>5115</v>
      </c>
      <c r="B79" s="822" t="s">
        <v>5116</v>
      </c>
      <c r="C79" s="822" t="s">
        <v>590</v>
      </c>
      <c r="D79" s="822" t="s">
        <v>5034</v>
      </c>
      <c r="E79" s="822" t="s">
        <v>5078</v>
      </c>
      <c r="F79" s="822" t="s">
        <v>5079</v>
      </c>
      <c r="G79" s="831">
        <v>383</v>
      </c>
      <c r="H79" s="831">
        <v>14171</v>
      </c>
      <c r="I79" s="822">
        <v>0.95132921589688502</v>
      </c>
      <c r="J79" s="822">
        <v>37</v>
      </c>
      <c r="K79" s="831">
        <v>392</v>
      </c>
      <c r="L79" s="831">
        <v>14896</v>
      </c>
      <c r="M79" s="822">
        <v>1</v>
      </c>
      <c r="N79" s="822">
        <v>38</v>
      </c>
      <c r="O79" s="831">
        <v>106</v>
      </c>
      <c r="P79" s="831">
        <v>4028</v>
      </c>
      <c r="Q79" s="827">
        <v>0.27040816326530615</v>
      </c>
      <c r="R79" s="832">
        <v>38</v>
      </c>
    </row>
    <row r="80" spans="1:18" ht="14.45" customHeight="1" x14ac:dyDescent="0.2">
      <c r="A80" s="821" t="s">
        <v>5115</v>
      </c>
      <c r="B80" s="822" t="s">
        <v>5116</v>
      </c>
      <c r="C80" s="822" t="s">
        <v>590</v>
      </c>
      <c r="D80" s="822" t="s">
        <v>5034</v>
      </c>
      <c r="E80" s="822" t="s">
        <v>5122</v>
      </c>
      <c r="F80" s="822" t="s">
        <v>5123</v>
      </c>
      <c r="G80" s="831">
        <v>5</v>
      </c>
      <c r="H80" s="831">
        <v>585</v>
      </c>
      <c r="I80" s="822"/>
      <c r="J80" s="822">
        <v>117</v>
      </c>
      <c r="K80" s="831"/>
      <c r="L80" s="831"/>
      <c r="M80" s="822"/>
      <c r="N80" s="822"/>
      <c r="O80" s="831"/>
      <c r="P80" s="831"/>
      <c r="Q80" s="827"/>
      <c r="R80" s="832"/>
    </row>
    <row r="81" spans="1:18" ht="14.45" customHeight="1" x14ac:dyDescent="0.2">
      <c r="A81" s="821" t="s">
        <v>5115</v>
      </c>
      <c r="B81" s="822" t="s">
        <v>5116</v>
      </c>
      <c r="C81" s="822" t="s">
        <v>590</v>
      </c>
      <c r="D81" s="822" t="s">
        <v>5034</v>
      </c>
      <c r="E81" s="822" t="s">
        <v>5080</v>
      </c>
      <c r="F81" s="822" t="s">
        <v>5081</v>
      </c>
      <c r="G81" s="831">
        <v>83</v>
      </c>
      <c r="H81" s="831">
        <v>10790</v>
      </c>
      <c r="I81" s="822">
        <v>0.56415350831329081</v>
      </c>
      <c r="J81" s="822">
        <v>130</v>
      </c>
      <c r="K81" s="831">
        <v>146</v>
      </c>
      <c r="L81" s="831">
        <v>19126</v>
      </c>
      <c r="M81" s="822">
        <v>1</v>
      </c>
      <c r="N81" s="822">
        <v>131</v>
      </c>
      <c r="O81" s="831"/>
      <c r="P81" s="831"/>
      <c r="Q81" s="827"/>
      <c r="R81" s="832"/>
    </row>
    <row r="82" spans="1:18" ht="14.45" customHeight="1" x14ac:dyDescent="0.2">
      <c r="A82" s="821" t="s">
        <v>5115</v>
      </c>
      <c r="B82" s="822" t="s">
        <v>5116</v>
      </c>
      <c r="C82" s="822" t="s">
        <v>590</v>
      </c>
      <c r="D82" s="822" t="s">
        <v>5034</v>
      </c>
      <c r="E82" s="822" t="s">
        <v>5124</v>
      </c>
      <c r="F82" s="822" t="s">
        <v>5125</v>
      </c>
      <c r="G82" s="831">
        <v>3511</v>
      </c>
      <c r="H82" s="831">
        <v>884772</v>
      </c>
      <c r="I82" s="822">
        <v>1.0236127918626687</v>
      </c>
      <c r="J82" s="822">
        <v>252</v>
      </c>
      <c r="K82" s="831">
        <v>3403</v>
      </c>
      <c r="L82" s="831">
        <v>864362</v>
      </c>
      <c r="M82" s="822">
        <v>1</v>
      </c>
      <c r="N82" s="822">
        <v>254</v>
      </c>
      <c r="O82" s="831">
        <v>3100</v>
      </c>
      <c r="P82" s="831">
        <v>790500</v>
      </c>
      <c r="Q82" s="827">
        <v>0.9145473771405962</v>
      </c>
      <c r="R82" s="832">
        <v>255</v>
      </c>
    </row>
    <row r="83" spans="1:18" ht="14.45" customHeight="1" x14ac:dyDescent="0.2">
      <c r="A83" s="821" t="s">
        <v>5115</v>
      </c>
      <c r="B83" s="822" t="s">
        <v>5116</v>
      </c>
      <c r="C83" s="822" t="s">
        <v>590</v>
      </c>
      <c r="D83" s="822" t="s">
        <v>5034</v>
      </c>
      <c r="E83" s="822" t="s">
        <v>5126</v>
      </c>
      <c r="F83" s="822" t="s">
        <v>5127</v>
      </c>
      <c r="G83" s="831"/>
      <c r="H83" s="831"/>
      <c r="I83" s="822"/>
      <c r="J83" s="822"/>
      <c r="K83" s="831"/>
      <c r="L83" s="831"/>
      <c r="M83" s="822"/>
      <c r="N83" s="822"/>
      <c r="O83" s="831">
        <v>1</v>
      </c>
      <c r="P83" s="831">
        <v>127</v>
      </c>
      <c r="Q83" s="827"/>
      <c r="R83" s="832">
        <v>127</v>
      </c>
    </row>
    <row r="84" spans="1:18" ht="14.45" customHeight="1" x14ac:dyDescent="0.2">
      <c r="A84" s="821" t="s">
        <v>5115</v>
      </c>
      <c r="B84" s="822" t="s">
        <v>5116</v>
      </c>
      <c r="C84" s="822" t="s">
        <v>590</v>
      </c>
      <c r="D84" s="822" t="s">
        <v>5034</v>
      </c>
      <c r="E84" s="822" t="s">
        <v>5128</v>
      </c>
      <c r="F84" s="822" t="s">
        <v>5101</v>
      </c>
      <c r="G84" s="831"/>
      <c r="H84" s="831"/>
      <c r="I84" s="822"/>
      <c r="J84" s="822"/>
      <c r="K84" s="831"/>
      <c r="L84" s="831"/>
      <c r="M84" s="822"/>
      <c r="N84" s="822"/>
      <c r="O84" s="831">
        <v>1</v>
      </c>
      <c r="P84" s="831">
        <v>473</v>
      </c>
      <c r="Q84" s="827"/>
      <c r="R84" s="832">
        <v>473</v>
      </c>
    </row>
    <row r="85" spans="1:18" ht="14.45" customHeight="1" x14ac:dyDescent="0.2">
      <c r="A85" s="821" t="s">
        <v>5115</v>
      </c>
      <c r="B85" s="822" t="s">
        <v>5116</v>
      </c>
      <c r="C85" s="822" t="s">
        <v>590</v>
      </c>
      <c r="D85" s="822" t="s">
        <v>5034</v>
      </c>
      <c r="E85" s="822" t="s">
        <v>5082</v>
      </c>
      <c r="F85" s="822" t="s">
        <v>5083</v>
      </c>
      <c r="G85" s="831">
        <v>197</v>
      </c>
      <c r="H85" s="831">
        <v>138294</v>
      </c>
      <c r="I85" s="822">
        <v>0.97803394625176798</v>
      </c>
      <c r="J85" s="822">
        <v>702</v>
      </c>
      <c r="K85" s="831">
        <v>200</v>
      </c>
      <c r="L85" s="831">
        <v>141400</v>
      </c>
      <c r="M85" s="822">
        <v>1</v>
      </c>
      <c r="N85" s="822">
        <v>707</v>
      </c>
      <c r="O85" s="831"/>
      <c r="P85" s="831"/>
      <c r="Q85" s="827"/>
      <c r="R85" s="832"/>
    </row>
    <row r="86" spans="1:18" ht="14.45" customHeight="1" x14ac:dyDescent="0.2">
      <c r="A86" s="821" t="s">
        <v>5115</v>
      </c>
      <c r="B86" s="822" t="s">
        <v>5116</v>
      </c>
      <c r="C86" s="822" t="s">
        <v>590</v>
      </c>
      <c r="D86" s="822" t="s">
        <v>5034</v>
      </c>
      <c r="E86" s="822" t="s">
        <v>5084</v>
      </c>
      <c r="F86" s="822" t="s">
        <v>5085</v>
      </c>
      <c r="G86" s="831">
        <v>16</v>
      </c>
      <c r="H86" s="831">
        <v>5680</v>
      </c>
      <c r="I86" s="822">
        <v>1.2204555221314999</v>
      </c>
      <c r="J86" s="822">
        <v>355</v>
      </c>
      <c r="K86" s="831">
        <v>13</v>
      </c>
      <c r="L86" s="831">
        <v>4654</v>
      </c>
      <c r="M86" s="822">
        <v>1</v>
      </c>
      <c r="N86" s="822">
        <v>358</v>
      </c>
      <c r="O86" s="831"/>
      <c r="P86" s="831"/>
      <c r="Q86" s="827"/>
      <c r="R86" s="832"/>
    </row>
    <row r="87" spans="1:18" ht="14.45" customHeight="1" x14ac:dyDescent="0.2">
      <c r="A87" s="821" t="s">
        <v>5115</v>
      </c>
      <c r="B87" s="822" t="s">
        <v>5116</v>
      </c>
      <c r="C87" s="822" t="s">
        <v>590</v>
      </c>
      <c r="D87" s="822" t="s">
        <v>5034</v>
      </c>
      <c r="E87" s="822" t="s">
        <v>5129</v>
      </c>
      <c r="F87" s="822" t="s">
        <v>5130</v>
      </c>
      <c r="G87" s="831"/>
      <c r="H87" s="831"/>
      <c r="I87" s="822"/>
      <c r="J87" s="822"/>
      <c r="K87" s="831">
        <v>1</v>
      </c>
      <c r="L87" s="831">
        <v>723</v>
      </c>
      <c r="M87" s="822">
        <v>1</v>
      </c>
      <c r="N87" s="822">
        <v>723</v>
      </c>
      <c r="O87" s="831">
        <v>2</v>
      </c>
      <c r="P87" s="831">
        <v>1450</v>
      </c>
      <c r="Q87" s="827">
        <v>2.0055325034578146</v>
      </c>
      <c r="R87" s="832">
        <v>725</v>
      </c>
    </row>
    <row r="88" spans="1:18" ht="14.45" customHeight="1" x14ac:dyDescent="0.2">
      <c r="A88" s="821" t="s">
        <v>5115</v>
      </c>
      <c r="B88" s="822" t="s">
        <v>5116</v>
      </c>
      <c r="C88" s="822" t="s">
        <v>590</v>
      </c>
      <c r="D88" s="822" t="s">
        <v>5034</v>
      </c>
      <c r="E88" s="822" t="s">
        <v>5086</v>
      </c>
      <c r="F88" s="822" t="s">
        <v>5087</v>
      </c>
      <c r="G88" s="831">
        <v>1486</v>
      </c>
      <c r="H88" s="831">
        <v>49533.270000000019</v>
      </c>
      <c r="I88" s="822">
        <v>1.1283210151804173</v>
      </c>
      <c r="J88" s="822">
        <v>33.333290713324374</v>
      </c>
      <c r="K88" s="831">
        <v>1317</v>
      </c>
      <c r="L88" s="831">
        <v>43899.98</v>
      </c>
      <c r="M88" s="822">
        <v>1</v>
      </c>
      <c r="N88" s="822">
        <v>33.333318147304482</v>
      </c>
      <c r="O88" s="831"/>
      <c r="P88" s="831"/>
      <c r="Q88" s="827"/>
      <c r="R88" s="832"/>
    </row>
    <row r="89" spans="1:18" ht="14.45" customHeight="1" x14ac:dyDescent="0.2">
      <c r="A89" s="821" t="s">
        <v>5115</v>
      </c>
      <c r="B89" s="822" t="s">
        <v>5116</v>
      </c>
      <c r="C89" s="822" t="s">
        <v>590</v>
      </c>
      <c r="D89" s="822" t="s">
        <v>5034</v>
      </c>
      <c r="E89" s="822" t="s">
        <v>5131</v>
      </c>
      <c r="F89" s="822" t="s">
        <v>5132</v>
      </c>
      <c r="G89" s="831">
        <v>198</v>
      </c>
      <c r="H89" s="831">
        <v>22968</v>
      </c>
      <c r="I89" s="822">
        <v>1.0206185567010309</v>
      </c>
      <c r="J89" s="822">
        <v>116</v>
      </c>
      <c r="K89" s="831">
        <v>194</v>
      </c>
      <c r="L89" s="831">
        <v>22504</v>
      </c>
      <c r="M89" s="822">
        <v>1</v>
      </c>
      <c r="N89" s="822">
        <v>116</v>
      </c>
      <c r="O89" s="831">
        <v>171</v>
      </c>
      <c r="P89" s="831">
        <v>20007</v>
      </c>
      <c r="Q89" s="827">
        <v>0.88904194809811588</v>
      </c>
      <c r="R89" s="832">
        <v>117</v>
      </c>
    </row>
    <row r="90" spans="1:18" ht="14.45" customHeight="1" x14ac:dyDescent="0.2">
      <c r="A90" s="821" t="s">
        <v>5115</v>
      </c>
      <c r="B90" s="822" t="s">
        <v>5116</v>
      </c>
      <c r="C90" s="822" t="s">
        <v>590</v>
      </c>
      <c r="D90" s="822" t="s">
        <v>5034</v>
      </c>
      <c r="E90" s="822" t="s">
        <v>5088</v>
      </c>
      <c r="F90" s="822" t="s">
        <v>5089</v>
      </c>
      <c r="G90" s="831">
        <v>3195</v>
      </c>
      <c r="H90" s="831">
        <v>386595</v>
      </c>
      <c r="I90" s="822">
        <v>0.93145546014398473</v>
      </c>
      <c r="J90" s="822">
        <v>121</v>
      </c>
      <c r="K90" s="831">
        <v>3402</v>
      </c>
      <c r="L90" s="831">
        <v>415044</v>
      </c>
      <c r="M90" s="822">
        <v>1</v>
      </c>
      <c r="N90" s="822">
        <v>122</v>
      </c>
      <c r="O90" s="831"/>
      <c r="P90" s="831"/>
      <c r="Q90" s="827"/>
      <c r="R90" s="832"/>
    </row>
    <row r="91" spans="1:18" ht="14.45" customHeight="1" x14ac:dyDescent="0.2">
      <c r="A91" s="821" t="s">
        <v>5115</v>
      </c>
      <c r="B91" s="822" t="s">
        <v>5116</v>
      </c>
      <c r="C91" s="822" t="s">
        <v>590</v>
      </c>
      <c r="D91" s="822" t="s">
        <v>5034</v>
      </c>
      <c r="E91" s="822" t="s">
        <v>5090</v>
      </c>
      <c r="F91" s="822" t="s">
        <v>5091</v>
      </c>
      <c r="G91" s="831">
        <v>20</v>
      </c>
      <c r="H91" s="831">
        <v>640</v>
      </c>
      <c r="I91" s="822">
        <v>0.66875653082549635</v>
      </c>
      <c r="J91" s="822">
        <v>32</v>
      </c>
      <c r="K91" s="831">
        <v>29</v>
      </c>
      <c r="L91" s="831">
        <v>957</v>
      </c>
      <c r="M91" s="822">
        <v>1</v>
      </c>
      <c r="N91" s="822">
        <v>33</v>
      </c>
      <c r="O91" s="831">
        <v>1</v>
      </c>
      <c r="P91" s="831">
        <v>33</v>
      </c>
      <c r="Q91" s="827">
        <v>3.4482758620689655E-2</v>
      </c>
      <c r="R91" s="832">
        <v>33</v>
      </c>
    </row>
    <row r="92" spans="1:18" ht="14.45" customHeight="1" x14ac:dyDescent="0.2">
      <c r="A92" s="821" t="s">
        <v>5115</v>
      </c>
      <c r="B92" s="822" t="s">
        <v>5116</v>
      </c>
      <c r="C92" s="822" t="s">
        <v>590</v>
      </c>
      <c r="D92" s="822" t="s">
        <v>5034</v>
      </c>
      <c r="E92" s="822" t="s">
        <v>5092</v>
      </c>
      <c r="F92" s="822" t="s">
        <v>5093</v>
      </c>
      <c r="G92" s="831">
        <v>15</v>
      </c>
      <c r="H92" s="831">
        <v>1110</v>
      </c>
      <c r="I92" s="822">
        <v>1.2333333333333334</v>
      </c>
      <c r="J92" s="822">
        <v>74</v>
      </c>
      <c r="K92" s="831">
        <v>12</v>
      </c>
      <c r="L92" s="831">
        <v>900</v>
      </c>
      <c r="M92" s="822">
        <v>1</v>
      </c>
      <c r="N92" s="822">
        <v>75</v>
      </c>
      <c r="O92" s="831"/>
      <c r="P92" s="831"/>
      <c r="Q92" s="827"/>
      <c r="R92" s="832"/>
    </row>
    <row r="93" spans="1:18" ht="14.45" customHeight="1" x14ac:dyDescent="0.2">
      <c r="A93" s="821" t="s">
        <v>5115</v>
      </c>
      <c r="B93" s="822" t="s">
        <v>5116</v>
      </c>
      <c r="C93" s="822" t="s">
        <v>590</v>
      </c>
      <c r="D93" s="822" t="s">
        <v>5034</v>
      </c>
      <c r="E93" s="822" t="s">
        <v>5096</v>
      </c>
      <c r="F93" s="822" t="s">
        <v>5097</v>
      </c>
      <c r="G93" s="831">
        <v>408</v>
      </c>
      <c r="H93" s="831">
        <v>31416</v>
      </c>
      <c r="I93" s="822">
        <v>0.90307002414625737</v>
      </c>
      <c r="J93" s="822">
        <v>77</v>
      </c>
      <c r="K93" s="831">
        <v>446</v>
      </c>
      <c r="L93" s="831">
        <v>34788</v>
      </c>
      <c r="M93" s="822">
        <v>1</v>
      </c>
      <c r="N93" s="822">
        <v>78</v>
      </c>
      <c r="O93" s="831"/>
      <c r="P93" s="831"/>
      <c r="Q93" s="827"/>
      <c r="R93" s="832"/>
    </row>
    <row r="94" spans="1:18" ht="14.45" customHeight="1" x14ac:dyDescent="0.2">
      <c r="A94" s="821" t="s">
        <v>5115</v>
      </c>
      <c r="B94" s="822" t="s">
        <v>5116</v>
      </c>
      <c r="C94" s="822" t="s">
        <v>590</v>
      </c>
      <c r="D94" s="822" t="s">
        <v>5034</v>
      </c>
      <c r="E94" s="822" t="s">
        <v>5098</v>
      </c>
      <c r="F94" s="822" t="s">
        <v>5099</v>
      </c>
      <c r="G94" s="831">
        <v>127</v>
      </c>
      <c r="H94" s="831">
        <v>78740</v>
      </c>
      <c r="I94" s="822">
        <v>0.83835523093630882</v>
      </c>
      <c r="J94" s="822">
        <v>620</v>
      </c>
      <c r="K94" s="831">
        <v>151</v>
      </c>
      <c r="L94" s="831">
        <v>93922</v>
      </c>
      <c r="M94" s="822">
        <v>1</v>
      </c>
      <c r="N94" s="822">
        <v>622</v>
      </c>
      <c r="O94" s="831"/>
      <c r="P94" s="831"/>
      <c r="Q94" s="827"/>
      <c r="R94" s="832"/>
    </row>
    <row r="95" spans="1:18" ht="14.45" customHeight="1" x14ac:dyDescent="0.2">
      <c r="A95" s="821" t="s">
        <v>5115</v>
      </c>
      <c r="B95" s="822" t="s">
        <v>5116</v>
      </c>
      <c r="C95" s="822" t="s">
        <v>590</v>
      </c>
      <c r="D95" s="822" t="s">
        <v>5034</v>
      </c>
      <c r="E95" s="822" t="s">
        <v>5102</v>
      </c>
      <c r="F95" s="822" t="s">
        <v>5103</v>
      </c>
      <c r="G95" s="831">
        <v>123</v>
      </c>
      <c r="H95" s="831">
        <v>46002</v>
      </c>
      <c r="I95" s="822">
        <v>1.3444587327566051</v>
      </c>
      <c r="J95" s="822">
        <v>374</v>
      </c>
      <c r="K95" s="831">
        <v>91</v>
      </c>
      <c r="L95" s="831">
        <v>34216</v>
      </c>
      <c r="M95" s="822">
        <v>1</v>
      </c>
      <c r="N95" s="822">
        <v>376</v>
      </c>
      <c r="O95" s="831"/>
      <c r="P95" s="831"/>
      <c r="Q95" s="827"/>
      <c r="R95" s="832"/>
    </row>
    <row r="96" spans="1:18" ht="14.45" customHeight="1" x14ac:dyDescent="0.2">
      <c r="A96" s="821" t="s">
        <v>5115</v>
      </c>
      <c r="B96" s="822" t="s">
        <v>5116</v>
      </c>
      <c r="C96" s="822" t="s">
        <v>590</v>
      </c>
      <c r="D96" s="822" t="s">
        <v>5034</v>
      </c>
      <c r="E96" s="822" t="s">
        <v>5104</v>
      </c>
      <c r="F96" s="822" t="s">
        <v>5105</v>
      </c>
      <c r="G96" s="831">
        <v>1302</v>
      </c>
      <c r="H96" s="831">
        <v>231756</v>
      </c>
      <c r="I96" s="822">
        <v>0.91889727252181708</v>
      </c>
      <c r="J96" s="822">
        <v>178</v>
      </c>
      <c r="K96" s="831">
        <v>1409</v>
      </c>
      <c r="L96" s="831">
        <v>252211</v>
      </c>
      <c r="M96" s="822">
        <v>1</v>
      </c>
      <c r="N96" s="822">
        <v>179</v>
      </c>
      <c r="O96" s="831"/>
      <c r="P96" s="831"/>
      <c r="Q96" s="827"/>
      <c r="R96" s="832"/>
    </row>
    <row r="97" spans="1:18" ht="14.45" customHeight="1" x14ac:dyDescent="0.2">
      <c r="A97" s="821" t="s">
        <v>5115</v>
      </c>
      <c r="B97" s="822" t="s">
        <v>5116</v>
      </c>
      <c r="C97" s="822" t="s">
        <v>590</v>
      </c>
      <c r="D97" s="822" t="s">
        <v>5034</v>
      </c>
      <c r="E97" s="822" t="s">
        <v>5106</v>
      </c>
      <c r="F97" s="822" t="s">
        <v>5107</v>
      </c>
      <c r="G97" s="831">
        <v>55</v>
      </c>
      <c r="H97" s="831">
        <v>71390</v>
      </c>
      <c r="I97" s="822">
        <v>1.1181418077591743</v>
      </c>
      <c r="J97" s="822">
        <v>1298</v>
      </c>
      <c r="K97" s="831">
        <v>49</v>
      </c>
      <c r="L97" s="831">
        <v>63847</v>
      </c>
      <c r="M97" s="822">
        <v>1</v>
      </c>
      <c r="N97" s="822">
        <v>1303</v>
      </c>
      <c r="O97" s="831"/>
      <c r="P97" s="831"/>
      <c r="Q97" s="827"/>
      <c r="R97" s="832"/>
    </row>
    <row r="98" spans="1:18" ht="14.45" customHeight="1" x14ac:dyDescent="0.2">
      <c r="A98" s="821" t="s">
        <v>5115</v>
      </c>
      <c r="B98" s="822" t="s">
        <v>5116</v>
      </c>
      <c r="C98" s="822" t="s">
        <v>598</v>
      </c>
      <c r="D98" s="822" t="s">
        <v>5061</v>
      </c>
      <c r="E98" s="822" t="s">
        <v>5133</v>
      </c>
      <c r="F98" s="822" t="s">
        <v>5134</v>
      </c>
      <c r="G98" s="831">
        <v>1</v>
      </c>
      <c r="H98" s="831">
        <v>904.75</v>
      </c>
      <c r="I98" s="822"/>
      <c r="J98" s="822">
        <v>904.75</v>
      </c>
      <c r="K98" s="831"/>
      <c r="L98" s="831"/>
      <c r="M98" s="822"/>
      <c r="N98" s="822"/>
      <c r="O98" s="831"/>
      <c r="P98" s="831"/>
      <c r="Q98" s="827"/>
      <c r="R98" s="832"/>
    </row>
    <row r="99" spans="1:18" ht="14.45" customHeight="1" x14ac:dyDescent="0.2">
      <c r="A99" s="821" t="s">
        <v>5115</v>
      </c>
      <c r="B99" s="822" t="s">
        <v>5116</v>
      </c>
      <c r="C99" s="822" t="s">
        <v>598</v>
      </c>
      <c r="D99" s="822" t="s">
        <v>5034</v>
      </c>
      <c r="E99" s="822" t="s">
        <v>5124</v>
      </c>
      <c r="F99" s="822" t="s">
        <v>5125</v>
      </c>
      <c r="G99" s="831">
        <v>559</v>
      </c>
      <c r="H99" s="831">
        <v>140868</v>
      </c>
      <c r="I99" s="822">
        <v>1.1114196897732473</v>
      </c>
      <c r="J99" s="822">
        <v>252</v>
      </c>
      <c r="K99" s="831">
        <v>499</v>
      </c>
      <c r="L99" s="831">
        <v>126746</v>
      </c>
      <c r="M99" s="822">
        <v>1</v>
      </c>
      <c r="N99" s="822">
        <v>254</v>
      </c>
      <c r="O99" s="831">
        <v>419</v>
      </c>
      <c r="P99" s="831">
        <v>106845</v>
      </c>
      <c r="Q99" s="827">
        <v>0.84298518296435387</v>
      </c>
      <c r="R99" s="832">
        <v>255</v>
      </c>
    </row>
    <row r="100" spans="1:18" ht="14.45" customHeight="1" x14ac:dyDescent="0.2">
      <c r="A100" s="821" t="s">
        <v>5115</v>
      </c>
      <c r="B100" s="822" t="s">
        <v>5116</v>
      </c>
      <c r="C100" s="822" t="s">
        <v>598</v>
      </c>
      <c r="D100" s="822" t="s">
        <v>5034</v>
      </c>
      <c r="E100" s="822" t="s">
        <v>5126</v>
      </c>
      <c r="F100" s="822" t="s">
        <v>5127</v>
      </c>
      <c r="G100" s="831">
        <v>2125</v>
      </c>
      <c r="H100" s="831">
        <v>269875</v>
      </c>
      <c r="I100" s="822">
        <v>1.1423280423280424</v>
      </c>
      <c r="J100" s="822">
        <v>127</v>
      </c>
      <c r="K100" s="831">
        <v>1875</v>
      </c>
      <c r="L100" s="831">
        <v>236250</v>
      </c>
      <c r="M100" s="822">
        <v>1</v>
      </c>
      <c r="N100" s="822">
        <v>126</v>
      </c>
      <c r="O100" s="831">
        <v>1569</v>
      </c>
      <c r="P100" s="831">
        <v>199263</v>
      </c>
      <c r="Q100" s="827">
        <v>0.84344126984126988</v>
      </c>
      <c r="R100" s="832">
        <v>127</v>
      </c>
    </row>
    <row r="101" spans="1:18" ht="14.45" customHeight="1" x14ac:dyDescent="0.2">
      <c r="A101" s="821" t="s">
        <v>5115</v>
      </c>
      <c r="B101" s="822" t="s">
        <v>5116</v>
      </c>
      <c r="C101" s="822" t="s">
        <v>598</v>
      </c>
      <c r="D101" s="822" t="s">
        <v>5034</v>
      </c>
      <c r="E101" s="822" t="s">
        <v>5135</v>
      </c>
      <c r="F101" s="822" t="s">
        <v>5136</v>
      </c>
      <c r="G101" s="831">
        <v>1</v>
      </c>
      <c r="H101" s="831">
        <v>332</v>
      </c>
      <c r="I101" s="822">
        <v>0.99401197604790414</v>
      </c>
      <c r="J101" s="822">
        <v>332</v>
      </c>
      <c r="K101" s="831">
        <v>1</v>
      </c>
      <c r="L101" s="831">
        <v>334</v>
      </c>
      <c r="M101" s="822">
        <v>1</v>
      </c>
      <c r="N101" s="822">
        <v>334</v>
      </c>
      <c r="O101" s="831">
        <v>3</v>
      </c>
      <c r="P101" s="831">
        <v>1005</v>
      </c>
      <c r="Q101" s="827">
        <v>3.0089820359281436</v>
      </c>
      <c r="R101" s="832">
        <v>335</v>
      </c>
    </row>
    <row r="102" spans="1:18" ht="14.45" customHeight="1" x14ac:dyDescent="0.2">
      <c r="A102" s="821" t="s">
        <v>5115</v>
      </c>
      <c r="B102" s="822" t="s">
        <v>5116</v>
      </c>
      <c r="C102" s="822" t="s">
        <v>598</v>
      </c>
      <c r="D102" s="822" t="s">
        <v>5034</v>
      </c>
      <c r="E102" s="822" t="s">
        <v>5137</v>
      </c>
      <c r="F102" s="822" t="s">
        <v>5138</v>
      </c>
      <c r="G102" s="831">
        <v>291</v>
      </c>
      <c r="H102" s="831">
        <v>144336</v>
      </c>
      <c r="I102" s="822">
        <v>1.2996920417094386</v>
      </c>
      <c r="J102" s="822">
        <v>496</v>
      </c>
      <c r="K102" s="831">
        <v>223</v>
      </c>
      <c r="L102" s="831">
        <v>111054</v>
      </c>
      <c r="M102" s="822">
        <v>1</v>
      </c>
      <c r="N102" s="822">
        <v>498</v>
      </c>
      <c r="O102" s="831">
        <v>101</v>
      </c>
      <c r="P102" s="831">
        <v>50399</v>
      </c>
      <c r="Q102" s="827">
        <v>0.45382426567255568</v>
      </c>
      <c r="R102" s="832">
        <v>499</v>
      </c>
    </row>
    <row r="103" spans="1:18" ht="14.45" customHeight="1" x14ac:dyDescent="0.2">
      <c r="A103" s="821" t="s">
        <v>5115</v>
      </c>
      <c r="B103" s="822" t="s">
        <v>5116</v>
      </c>
      <c r="C103" s="822" t="s">
        <v>598</v>
      </c>
      <c r="D103" s="822" t="s">
        <v>5034</v>
      </c>
      <c r="E103" s="822" t="s">
        <v>5139</v>
      </c>
      <c r="F103" s="822" t="s">
        <v>5140</v>
      </c>
      <c r="G103" s="831">
        <v>3</v>
      </c>
      <c r="H103" s="831">
        <v>2067</v>
      </c>
      <c r="I103" s="822"/>
      <c r="J103" s="822">
        <v>689</v>
      </c>
      <c r="K103" s="831"/>
      <c r="L103" s="831"/>
      <c r="M103" s="822"/>
      <c r="N103" s="822"/>
      <c r="O103" s="831"/>
      <c r="P103" s="831"/>
      <c r="Q103" s="827"/>
      <c r="R103" s="832"/>
    </row>
    <row r="104" spans="1:18" ht="14.45" customHeight="1" x14ac:dyDescent="0.2">
      <c r="A104" s="821" t="s">
        <v>5115</v>
      </c>
      <c r="B104" s="822" t="s">
        <v>5116</v>
      </c>
      <c r="C104" s="822" t="s">
        <v>598</v>
      </c>
      <c r="D104" s="822" t="s">
        <v>5034</v>
      </c>
      <c r="E104" s="822" t="s">
        <v>5141</v>
      </c>
      <c r="F104" s="822" t="s">
        <v>5138</v>
      </c>
      <c r="G104" s="831">
        <v>95</v>
      </c>
      <c r="H104" s="831">
        <v>54055</v>
      </c>
      <c r="I104" s="822">
        <v>0.66905548748035104</v>
      </c>
      <c r="J104" s="822">
        <v>569</v>
      </c>
      <c r="K104" s="831">
        <v>141</v>
      </c>
      <c r="L104" s="831">
        <v>80793</v>
      </c>
      <c r="M104" s="822">
        <v>1</v>
      </c>
      <c r="N104" s="822">
        <v>573</v>
      </c>
      <c r="O104" s="831">
        <v>61</v>
      </c>
      <c r="P104" s="831">
        <v>35136</v>
      </c>
      <c r="Q104" s="827">
        <v>0.43488916118970705</v>
      </c>
      <c r="R104" s="832">
        <v>576</v>
      </c>
    </row>
    <row r="105" spans="1:18" ht="14.45" customHeight="1" x14ac:dyDescent="0.2">
      <c r="A105" s="821" t="s">
        <v>5115</v>
      </c>
      <c r="B105" s="822" t="s">
        <v>5116</v>
      </c>
      <c r="C105" s="822" t="s">
        <v>598</v>
      </c>
      <c r="D105" s="822" t="s">
        <v>5034</v>
      </c>
      <c r="E105" s="822" t="s">
        <v>5142</v>
      </c>
      <c r="F105" s="822" t="s">
        <v>5140</v>
      </c>
      <c r="G105" s="831"/>
      <c r="H105" s="831"/>
      <c r="I105" s="822"/>
      <c r="J105" s="822"/>
      <c r="K105" s="831">
        <v>3</v>
      </c>
      <c r="L105" s="831">
        <v>2298</v>
      </c>
      <c r="M105" s="822">
        <v>1</v>
      </c>
      <c r="N105" s="822">
        <v>766</v>
      </c>
      <c r="O105" s="831">
        <v>1</v>
      </c>
      <c r="P105" s="831">
        <v>769</v>
      </c>
      <c r="Q105" s="827">
        <v>0.33463881636205395</v>
      </c>
      <c r="R105" s="832">
        <v>769</v>
      </c>
    </row>
    <row r="106" spans="1:18" ht="14.45" customHeight="1" x14ac:dyDescent="0.2">
      <c r="A106" s="821" t="s">
        <v>5115</v>
      </c>
      <c r="B106" s="822" t="s">
        <v>5116</v>
      </c>
      <c r="C106" s="822" t="s">
        <v>598</v>
      </c>
      <c r="D106" s="822" t="s">
        <v>5034</v>
      </c>
      <c r="E106" s="822" t="s">
        <v>5128</v>
      </c>
      <c r="F106" s="822" t="s">
        <v>5101</v>
      </c>
      <c r="G106" s="831">
        <v>11</v>
      </c>
      <c r="H106" s="831">
        <v>5104</v>
      </c>
      <c r="I106" s="822">
        <v>0.99145299145299148</v>
      </c>
      <c r="J106" s="822">
        <v>464</v>
      </c>
      <c r="K106" s="831">
        <v>11</v>
      </c>
      <c r="L106" s="831">
        <v>5148</v>
      </c>
      <c r="M106" s="822">
        <v>1</v>
      </c>
      <c r="N106" s="822">
        <v>468</v>
      </c>
      <c r="O106" s="831">
        <v>13</v>
      </c>
      <c r="P106" s="831">
        <v>6149</v>
      </c>
      <c r="Q106" s="827">
        <v>1.1944444444444444</v>
      </c>
      <c r="R106" s="832">
        <v>473</v>
      </c>
    </row>
    <row r="107" spans="1:18" ht="14.45" customHeight="1" x14ac:dyDescent="0.2">
      <c r="A107" s="821" t="s">
        <v>5115</v>
      </c>
      <c r="B107" s="822" t="s">
        <v>5116</v>
      </c>
      <c r="C107" s="822" t="s">
        <v>598</v>
      </c>
      <c r="D107" s="822" t="s">
        <v>5034</v>
      </c>
      <c r="E107" s="822" t="s">
        <v>5143</v>
      </c>
      <c r="F107" s="822" t="s">
        <v>5103</v>
      </c>
      <c r="G107" s="831">
        <v>4</v>
      </c>
      <c r="H107" s="831">
        <v>1788</v>
      </c>
      <c r="I107" s="822"/>
      <c r="J107" s="822">
        <v>447</v>
      </c>
      <c r="K107" s="831"/>
      <c r="L107" s="831"/>
      <c r="M107" s="822"/>
      <c r="N107" s="822"/>
      <c r="O107" s="831"/>
      <c r="P107" s="831"/>
      <c r="Q107" s="827"/>
      <c r="R107" s="832"/>
    </row>
    <row r="108" spans="1:18" ht="14.45" customHeight="1" x14ac:dyDescent="0.2">
      <c r="A108" s="821" t="s">
        <v>5115</v>
      </c>
      <c r="B108" s="822" t="s">
        <v>5116</v>
      </c>
      <c r="C108" s="822" t="s">
        <v>598</v>
      </c>
      <c r="D108" s="822" t="s">
        <v>5034</v>
      </c>
      <c r="E108" s="822" t="s">
        <v>5144</v>
      </c>
      <c r="F108" s="822" t="s">
        <v>5099</v>
      </c>
      <c r="G108" s="831">
        <v>1</v>
      </c>
      <c r="H108" s="831">
        <v>730</v>
      </c>
      <c r="I108" s="822"/>
      <c r="J108" s="822">
        <v>730</v>
      </c>
      <c r="K108" s="831"/>
      <c r="L108" s="831"/>
      <c r="M108" s="822"/>
      <c r="N108" s="822"/>
      <c r="O108" s="831"/>
      <c r="P108" s="831"/>
      <c r="Q108" s="827"/>
      <c r="R108" s="832"/>
    </row>
    <row r="109" spans="1:18" ht="14.45" customHeight="1" x14ac:dyDescent="0.2">
      <c r="A109" s="821" t="s">
        <v>5115</v>
      </c>
      <c r="B109" s="822" t="s">
        <v>5116</v>
      </c>
      <c r="C109" s="822" t="s">
        <v>598</v>
      </c>
      <c r="D109" s="822" t="s">
        <v>5034</v>
      </c>
      <c r="E109" s="822" t="s">
        <v>5145</v>
      </c>
      <c r="F109" s="822" t="s">
        <v>5146</v>
      </c>
      <c r="G109" s="831">
        <v>1</v>
      </c>
      <c r="H109" s="831">
        <v>834</v>
      </c>
      <c r="I109" s="822"/>
      <c r="J109" s="822">
        <v>834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5115</v>
      </c>
      <c r="B110" s="822" t="s">
        <v>5116</v>
      </c>
      <c r="C110" s="822" t="s">
        <v>598</v>
      </c>
      <c r="D110" s="822" t="s">
        <v>5034</v>
      </c>
      <c r="E110" s="822" t="s">
        <v>5147</v>
      </c>
      <c r="F110" s="822" t="s">
        <v>5148</v>
      </c>
      <c r="G110" s="831">
        <v>4</v>
      </c>
      <c r="H110" s="831">
        <v>860</v>
      </c>
      <c r="I110" s="822">
        <v>0.44034818228366618</v>
      </c>
      <c r="J110" s="822">
        <v>215</v>
      </c>
      <c r="K110" s="831">
        <v>9</v>
      </c>
      <c r="L110" s="831">
        <v>1953</v>
      </c>
      <c r="M110" s="822">
        <v>1</v>
      </c>
      <c r="N110" s="822">
        <v>217</v>
      </c>
      <c r="O110" s="831">
        <v>4</v>
      </c>
      <c r="P110" s="831">
        <v>876</v>
      </c>
      <c r="Q110" s="827">
        <v>0.44854070660522272</v>
      </c>
      <c r="R110" s="832">
        <v>219</v>
      </c>
    </row>
    <row r="111" spans="1:18" ht="14.45" customHeight="1" x14ac:dyDescent="0.2">
      <c r="A111" s="821" t="s">
        <v>5115</v>
      </c>
      <c r="B111" s="822" t="s">
        <v>5116</v>
      </c>
      <c r="C111" s="822" t="s">
        <v>598</v>
      </c>
      <c r="D111" s="822" t="s">
        <v>5034</v>
      </c>
      <c r="E111" s="822" t="s">
        <v>5149</v>
      </c>
      <c r="F111" s="822" t="s">
        <v>5150</v>
      </c>
      <c r="G111" s="831">
        <v>11</v>
      </c>
      <c r="H111" s="831">
        <v>946</v>
      </c>
      <c r="I111" s="822">
        <v>0.82692307692307687</v>
      </c>
      <c r="J111" s="822">
        <v>86</v>
      </c>
      <c r="K111" s="831">
        <v>13</v>
      </c>
      <c r="L111" s="831">
        <v>1144</v>
      </c>
      <c r="M111" s="822">
        <v>1</v>
      </c>
      <c r="N111" s="822">
        <v>88</v>
      </c>
      <c r="O111" s="831">
        <v>2</v>
      </c>
      <c r="P111" s="831">
        <v>178</v>
      </c>
      <c r="Q111" s="827">
        <v>0.1555944055944056</v>
      </c>
      <c r="R111" s="832">
        <v>89</v>
      </c>
    </row>
    <row r="112" spans="1:18" ht="14.45" customHeight="1" x14ac:dyDescent="0.2">
      <c r="A112" s="821" t="s">
        <v>5115</v>
      </c>
      <c r="B112" s="822" t="s">
        <v>5116</v>
      </c>
      <c r="C112" s="822" t="s">
        <v>598</v>
      </c>
      <c r="D112" s="822" t="s">
        <v>5034</v>
      </c>
      <c r="E112" s="822" t="s">
        <v>5088</v>
      </c>
      <c r="F112" s="822" t="s">
        <v>5089</v>
      </c>
      <c r="G112" s="831"/>
      <c r="H112" s="831"/>
      <c r="I112" s="822"/>
      <c r="J112" s="822"/>
      <c r="K112" s="831">
        <v>8</v>
      </c>
      <c r="L112" s="831">
        <v>976</v>
      </c>
      <c r="M112" s="822">
        <v>1</v>
      </c>
      <c r="N112" s="822">
        <v>122</v>
      </c>
      <c r="O112" s="831"/>
      <c r="P112" s="831"/>
      <c r="Q112" s="827"/>
      <c r="R112" s="832"/>
    </row>
    <row r="113" spans="1:18" ht="14.45" customHeight="1" x14ac:dyDescent="0.2">
      <c r="A113" s="821" t="s">
        <v>5115</v>
      </c>
      <c r="B113" s="822" t="s">
        <v>5116</v>
      </c>
      <c r="C113" s="822" t="s">
        <v>598</v>
      </c>
      <c r="D113" s="822" t="s">
        <v>5034</v>
      </c>
      <c r="E113" s="822" t="s">
        <v>5151</v>
      </c>
      <c r="F113" s="822" t="s">
        <v>5152</v>
      </c>
      <c r="G113" s="831">
        <v>215</v>
      </c>
      <c r="H113" s="831">
        <v>66220</v>
      </c>
      <c r="I113" s="822">
        <v>1.2206451612903226</v>
      </c>
      <c r="J113" s="822">
        <v>308</v>
      </c>
      <c r="K113" s="831">
        <v>175</v>
      </c>
      <c r="L113" s="831">
        <v>54250</v>
      </c>
      <c r="M113" s="822">
        <v>1</v>
      </c>
      <c r="N113" s="822">
        <v>310</v>
      </c>
      <c r="O113" s="831">
        <v>103</v>
      </c>
      <c r="P113" s="831">
        <v>32033</v>
      </c>
      <c r="Q113" s="827">
        <v>0.59047004608294928</v>
      </c>
      <c r="R113" s="832">
        <v>311</v>
      </c>
    </row>
    <row r="114" spans="1:18" ht="14.45" customHeight="1" x14ac:dyDescent="0.2">
      <c r="A114" s="821" t="s">
        <v>5115</v>
      </c>
      <c r="B114" s="822" t="s">
        <v>5116</v>
      </c>
      <c r="C114" s="822" t="s">
        <v>598</v>
      </c>
      <c r="D114" s="822" t="s">
        <v>5034</v>
      </c>
      <c r="E114" s="822" t="s">
        <v>5153</v>
      </c>
      <c r="F114" s="822" t="s">
        <v>5148</v>
      </c>
      <c r="G114" s="831">
        <v>1</v>
      </c>
      <c r="H114" s="831">
        <v>179</v>
      </c>
      <c r="I114" s="822">
        <v>0.25</v>
      </c>
      <c r="J114" s="822">
        <v>179</v>
      </c>
      <c r="K114" s="831">
        <v>4</v>
      </c>
      <c r="L114" s="831">
        <v>716</v>
      </c>
      <c r="M114" s="822">
        <v>1</v>
      </c>
      <c r="N114" s="822">
        <v>179</v>
      </c>
      <c r="O114" s="831"/>
      <c r="P114" s="831"/>
      <c r="Q114" s="827"/>
      <c r="R114" s="832"/>
    </row>
    <row r="115" spans="1:18" ht="14.45" customHeight="1" x14ac:dyDescent="0.2">
      <c r="A115" s="821" t="s">
        <v>5115</v>
      </c>
      <c r="B115" s="822" t="s">
        <v>5116</v>
      </c>
      <c r="C115" s="822" t="s">
        <v>598</v>
      </c>
      <c r="D115" s="822" t="s">
        <v>5034</v>
      </c>
      <c r="E115" s="822" t="s">
        <v>5154</v>
      </c>
      <c r="F115" s="822" t="s">
        <v>5152</v>
      </c>
      <c r="G115" s="831">
        <v>241</v>
      </c>
      <c r="H115" s="831">
        <v>91821</v>
      </c>
      <c r="I115" s="822">
        <v>1.0063126746671049</v>
      </c>
      <c r="J115" s="822">
        <v>381</v>
      </c>
      <c r="K115" s="831">
        <v>237</v>
      </c>
      <c r="L115" s="831">
        <v>91245</v>
      </c>
      <c r="M115" s="822">
        <v>1</v>
      </c>
      <c r="N115" s="822">
        <v>385</v>
      </c>
      <c r="O115" s="831">
        <v>337</v>
      </c>
      <c r="P115" s="831">
        <v>130756</v>
      </c>
      <c r="Q115" s="827">
        <v>1.4330209874513673</v>
      </c>
      <c r="R115" s="832">
        <v>388</v>
      </c>
    </row>
    <row r="116" spans="1:18" ht="14.45" customHeight="1" x14ac:dyDescent="0.2">
      <c r="A116" s="821" t="s">
        <v>5115</v>
      </c>
      <c r="B116" s="822" t="s">
        <v>5116</v>
      </c>
      <c r="C116" s="822" t="s">
        <v>598</v>
      </c>
      <c r="D116" s="822" t="s">
        <v>5034</v>
      </c>
      <c r="E116" s="822" t="s">
        <v>5098</v>
      </c>
      <c r="F116" s="822" t="s">
        <v>5099</v>
      </c>
      <c r="G116" s="831"/>
      <c r="H116" s="831"/>
      <c r="I116" s="822"/>
      <c r="J116" s="822"/>
      <c r="K116" s="831">
        <v>1</v>
      </c>
      <c r="L116" s="831">
        <v>622</v>
      </c>
      <c r="M116" s="822">
        <v>1</v>
      </c>
      <c r="N116" s="822">
        <v>622</v>
      </c>
      <c r="O116" s="831"/>
      <c r="P116" s="831"/>
      <c r="Q116" s="827"/>
      <c r="R116" s="832"/>
    </row>
    <row r="117" spans="1:18" ht="14.45" customHeight="1" x14ac:dyDescent="0.2">
      <c r="A117" s="821" t="s">
        <v>5115</v>
      </c>
      <c r="B117" s="822" t="s">
        <v>5116</v>
      </c>
      <c r="C117" s="822" t="s">
        <v>598</v>
      </c>
      <c r="D117" s="822" t="s">
        <v>5034</v>
      </c>
      <c r="E117" s="822" t="s">
        <v>5155</v>
      </c>
      <c r="F117" s="822" t="s">
        <v>5156</v>
      </c>
      <c r="G117" s="831">
        <v>4</v>
      </c>
      <c r="H117" s="831">
        <v>1092</v>
      </c>
      <c r="I117" s="822">
        <v>3.9709090909090907</v>
      </c>
      <c r="J117" s="822">
        <v>273</v>
      </c>
      <c r="K117" s="831">
        <v>1</v>
      </c>
      <c r="L117" s="831">
        <v>275</v>
      </c>
      <c r="M117" s="822">
        <v>1</v>
      </c>
      <c r="N117" s="822">
        <v>275</v>
      </c>
      <c r="O117" s="831"/>
      <c r="P117" s="831"/>
      <c r="Q117" s="827"/>
      <c r="R117" s="832"/>
    </row>
    <row r="118" spans="1:18" ht="14.45" customHeight="1" x14ac:dyDescent="0.2">
      <c r="A118" s="821" t="s">
        <v>5115</v>
      </c>
      <c r="B118" s="822" t="s">
        <v>5116</v>
      </c>
      <c r="C118" s="822" t="s">
        <v>598</v>
      </c>
      <c r="D118" s="822" t="s">
        <v>5034</v>
      </c>
      <c r="E118" s="822" t="s">
        <v>5100</v>
      </c>
      <c r="F118" s="822" t="s">
        <v>5101</v>
      </c>
      <c r="G118" s="831">
        <v>7</v>
      </c>
      <c r="H118" s="831">
        <v>2478</v>
      </c>
      <c r="I118" s="822"/>
      <c r="J118" s="822">
        <v>354</v>
      </c>
      <c r="K118" s="831"/>
      <c r="L118" s="831"/>
      <c r="M118" s="822"/>
      <c r="N118" s="822"/>
      <c r="O118" s="831"/>
      <c r="P118" s="831"/>
      <c r="Q118" s="827"/>
      <c r="R118" s="832"/>
    </row>
    <row r="119" spans="1:18" ht="14.45" customHeight="1" x14ac:dyDescent="0.2">
      <c r="A119" s="821" t="s">
        <v>5115</v>
      </c>
      <c r="B119" s="822" t="s">
        <v>5116</v>
      </c>
      <c r="C119" s="822" t="s">
        <v>598</v>
      </c>
      <c r="D119" s="822" t="s">
        <v>5034</v>
      </c>
      <c r="E119" s="822" t="s">
        <v>5157</v>
      </c>
      <c r="F119" s="822" t="s">
        <v>5136</v>
      </c>
      <c r="G119" s="831">
        <v>3</v>
      </c>
      <c r="H119" s="831">
        <v>1215</v>
      </c>
      <c r="I119" s="822"/>
      <c r="J119" s="822">
        <v>405</v>
      </c>
      <c r="K119" s="831"/>
      <c r="L119" s="831"/>
      <c r="M119" s="822"/>
      <c r="N119" s="822"/>
      <c r="O119" s="831">
        <v>1</v>
      </c>
      <c r="P119" s="831">
        <v>412</v>
      </c>
      <c r="Q119" s="827"/>
      <c r="R119" s="832">
        <v>412</v>
      </c>
    </row>
    <row r="120" spans="1:18" ht="14.45" customHeight="1" x14ac:dyDescent="0.2">
      <c r="A120" s="821" t="s">
        <v>5115</v>
      </c>
      <c r="B120" s="822" t="s">
        <v>5116</v>
      </c>
      <c r="C120" s="822" t="s">
        <v>598</v>
      </c>
      <c r="D120" s="822" t="s">
        <v>5034</v>
      </c>
      <c r="E120" s="822" t="s">
        <v>5158</v>
      </c>
      <c r="F120" s="822" t="s">
        <v>5159</v>
      </c>
      <c r="G120" s="831">
        <v>1</v>
      </c>
      <c r="H120" s="831">
        <v>451</v>
      </c>
      <c r="I120" s="822"/>
      <c r="J120" s="822">
        <v>451</v>
      </c>
      <c r="K120" s="831"/>
      <c r="L120" s="831"/>
      <c r="M120" s="822"/>
      <c r="N120" s="822"/>
      <c r="O120" s="831"/>
      <c r="P120" s="831"/>
      <c r="Q120" s="827"/>
      <c r="R120" s="832"/>
    </row>
    <row r="121" spans="1:18" ht="14.45" customHeight="1" x14ac:dyDescent="0.2">
      <c r="A121" s="821" t="s">
        <v>5115</v>
      </c>
      <c r="B121" s="822" t="s">
        <v>5116</v>
      </c>
      <c r="C121" s="822" t="s">
        <v>601</v>
      </c>
      <c r="D121" s="822" t="s">
        <v>5034</v>
      </c>
      <c r="E121" s="822" t="s">
        <v>5124</v>
      </c>
      <c r="F121" s="822" t="s">
        <v>5125</v>
      </c>
      <c r="G121" s="831">
        <v>82</v>
      </c>
      <c r="H121" s="831">
        <v>20664</v>
      </c>
      <c r="I121" s="822">
        <v>6.2580254391278016</v>
      </c>
      <c r="J121" s="822">
        <v>252</v>
      </c>
      <c r="K121" s="831">
        <v>13</v>
      </c>
      <c r="L121" s="831">
        <v>3302</v>
      </c>
      <c r="M121" s="822">
        <v>1</v>
      </c>
      <c r="N121" s="822">
        <v>254</v>
      </c>
      <c r="O121" s="831">
        <v>19</v>
      </c>
      <c r="P121" s="831">
        <v>4845</v>
      </c>
      <c r="Q121" s="827">
        <v>1.4672925499697154</v>
      </c>
      <c r="R121" s="832">
        <v>255</v>
      </c>
    </row>
    <row r="122" spans="1:18" ht="14.45" customHeight="1" x14ac:dyDescent="0.2">
      <c r="A122" s="821" t="s">
        <v>5115</v>
      </c>
      <c r="B122" s="822" t="s">
        <v>5116</v>
      </c>
      <c r="C122" s="822" t="s">
        <v>601</v>
      </c>
      <c r="D122" s="822" t="s">
        <v>5034</v>
      </c>
      <c r="E122" s="822" t="s">
        <v>5126</v>
      </c>
      <c r="F122" s="822" t="s">
        <v>5127</v>
      </c>
      <c r="G122" s="831">
        <v>161</v>
      </c>
      <c r="H122" s="831">
        <v>20447</v>
      </c>
      <c r="I122" s="822">
        <v>4.507716049382716</v>
      </c>
      <c r="J122" s="822">
        <v>127</v>
      </c>
      <c r="K122" s="831">
        <v>36</v>
      </c>
      <c r="L122" s="831">
        <v>4536</v>
      </c>
      <c r="M122" s="822">
        <v>1</v>
      </c>
      <c r="N122" s="822">
        <v>126</v>
      </c>
      <c r="O122" s="831">
        <v>28</v>
      </c>
      <c r="P122" s="831">
        <v>3556</v>
      </c>
      <c r="Q122" s="827">
        <v>0.78395061728395066</v>
      </c>
      <c r="R122" s="832">
        <v>127</v>
      </c>
    </row>
    <row r="123" spans="1:18" ht="14.45" customHeight="1" x14ac:dyDescent="0.2">
      <c r="A123" s="821" t="s">
        <v>5115</v>
      </c>
      <c r="B123" s="822" t="s">
        <v>5116</v>
      </c>
      <c r="C123" s="822" t="s">
        <v>601</v>
      </c>
      <c r="D123" s="822" t="s">
        <v>5034</v>
      </c>
      <c r="E123" s="822" t="s">
        <v>5135</v>
      </c>
      <c r="F123" s="822" t="s">
        <v>5136</v>
      </c>
      <c r="G123" s="831">
        <v>3</v>
      </c>
      <c r="H123" s="831">
        <v>996</v>
      </c>
      <c r="I123" s="822"/>
      <c r="J123" s="822">
        <v>332</v>
      </c>
      <c r="K123" s="831"/>
      <c r="L123" s="831"/>
      <c r="M123" s="822"/>
      <c r="N123" s="822"/>
      <c r="O123" s="831">
        <v>2</v>
      </c>
      <c r="P123" s="831">
        <v>670</v>
      </c>
      <c r="Q123" s="827"/>
      <c r="R123" s="832">
        <v>335</v>
      </c>
    </row>
    <row r="124" spans="1:18" ht="14.45" customHeight="1" x14ac:dyDescent="0.2">
      <c r="A124" s="821" t="s">
        <v>5115</v>
      </c>
      <c r="B124" s="822" t="s">
        <v>5116</v>
      </c>
      <c r="C124" s="822" t="s">
        <v>601</v>
      </c>
      <c r="D124" s="822" t="s">
        <v>5034</v>
      </c>
      <c r="E124" s="822" t="s">
        <v>5137</v>
      </c>
      <c r="F124" s="822" t="s">
        <v>5138</v>
      </c>
      <c r="G124" s="831">
        <v>23</v>
      </c>
      <c r="H124" s="831">
        <v>11408</v>
      </c>
      <c r="I124" s="822">
        <v>5.7269076305220885</v>
      </c>
      <c r="J124" s="822">
        <v>496</v>
      </c>
      <c r="K124" s="831">
        <v>4</v>
      </c>
      <c r="L124" s="831">
        <v>1992</v>
      </c>
      <c r="M124" s="822">
        <v>1</v>
      </c>
      <c r="N124" s="822">
        <v>498</v>
      </c>
      <c r="O124" s="831">
        <v>11</v>
      </c>
      <c r="P124" s="831">
        <v>5489</v>
      </c>
      <c r="Q124" s="827">
        <v>2.7555220883534135</v>
      </c>
      <c r="R124" s="832">
        <v>499</v>
      </c>
    </row>
    <row r="125" spans="1:18" ht="14.45" customHeight="1" x14ac:dyDescent="0.2">
      <c r="A125" s="821" t="s">
        <v>5115</v>
      </c>
      <c r="B125" s="822" t="s">
        <v>5116</v>
      </c>
      <c r="C125" s="822" t="s">
        <v>601</v>
      </c>
      <c r="D125" s="822" t="s">
        <v>5034</v>
      </c>
      <c r="E125" s="822" t="s">
        <v>5139</v>
      </c>
      <c r="F125" s="822" t="s">
        <v>5140</v>
      </c>
      <c r="G125" s="831">
        <v>2</v>
      </c>
      <c r="H125" s="831">
        <v>1378</v>
      </c>
      <c r="I125" s="822">
        <v>1.9942112879884226</v>
      </c>
      <c r="J125" s="822">
        <v>689</v>
      </c>
      <c r="K125" s="831">
        <v>1</v>
      </c>
      <c r="L125" s="831">
        <v>691</v>
      </c>
      <c r="M125" s="822">
        <v>1</v>
      </c>
      <c r="N125" s="822">
        <v>691</v>
      </c>
      <c r="O125" s="831"/>
      <c r="P125" s="831"/>
      <c r="Q125" s="827"/>
      <c r="R125" s="832"/>
    </row>
    <row r="126" spans="1:18" ht="14.45" customHeight="1" x14ac:dyDescent="0.2">
      <c r="A126" s="821" t="s">
        <v>5115</v>
      </c>
      <c r="B126" s="822" t="s">
        <v>5116</v>
      </c>
      <c r="C126" s="822" t="s">
        <v>601</v>
      </c>
      <c r="D126" s="822" t="s">
        <v>5034</v>
      </c>
      <c r="E126" s="822" t="s">
        <v>5141</v>
      </c>
      <c r="F126" s="822" t="s">
        <v>5138</v>
      </c>
      <c r="G126" s="831">
        <v>67</v>
      </c>
      <c r="H126" s="831">
        <v>38123</v>
      </c>
      <c r="I126" s="822">
        <v>6.6532286212914489</v>
      </c>
      <c r="J126" s="822">
        <v>569</v>
      </c>
      <c r="K126" s="831">
        <v>10</v>
      </c>
      <c r="L126" s="831">
        <v>5730</v>
      </c>
      <c r="M126" s="822">
        <v>1</v>
      </c>
      <c r="N126" s="822">
        <v>573</v>
      </c>
      <c r="O126" s="831">
        <v>24</v>
      </c>
      <c r="P126" s="831">
        <v>13824</v>
      </c>
      <c r="Q126" s="827">
        <v>2.412565445026178</v>
      </c>
      <c r="R126" s="832">
        <v>576</v>
      </c>
    </row>
    <row r="127" spans="1:18" ht="14.45" customHeight="1" x14ac:dyDescent="0.2">
      <c r="A127" s="821" t="s">
        <v>5115</v>
      </c>
      <c r="B127" s="822" t="s">
        <v>5116</v>
      </c>
      <c r="C127" s="822" t="s">
        <v>601</v>
      </c>
      <c r="D127" s="822" t="s">
        <v>5034</v>
      </c>
      <c r="E127" s="822" t="s">
        <v>5160</v>
      </c>
      <c r="F127" s="822" t="s">
        <v>5161</v>
      </c>
      <c r="G127" s="831">
        <v>5</v>
      </c>
      <c r="H127" s="831">
        <v>4095</v>
      </c>
      <c r="I127" s="822"/>
      <c r="J127" s="822">
        <v>819</v>
      </c>
      <c r="K127" s="831"/>
      <c r="L127" s="831"/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5115</v>
      </c>
      <c r="B128" s="822" t="s">
        <v>5116</v>
      </c>
      <c r="C128" s="822" t="s">
        <v>601</v>
      </c>
      <c r="D128" s="822" t="s">
        <v>5034</v>
      </c>
      <c r="E128" s="822" t="s">
        <v>5128</v>
      </c>
      <c r="F128" s="822" t="s">
        <v>5101</v>
      </c>
      <c r="G128" s="831">
        <v>7</v>
      </c>
      <c r="H128" s="831">
        <v>3248</v>
      </c>
      <c r="I128" s="822">
        <v>2.3133903133903133</v>
      </c>
      <c r="J128" s="822">
        <v>464</v>
      </c>
      <c r="K128" s="831">
        <v>3</v>
      </c>
      <c r="L128" s="831">
        <v>1404</v>
      </c>
      <c r="M128" s="822">
        <v>1</v>
      </c>
      <c r="N128" s="822">
        <v>468</v>
      </c>
      <c r="O128" s="831">
        <v>2</v>
      </c>
      <c r="P128" s="831">
        <v>946</v>
      </c>
      <c r="Q128" s="827">
        <v>0.6737891737891738</v>
      </c>
      <c r="R128" s="832">
        <v>473</v>
      </c>
    </row>
    <row r="129" spans="1:18" ht="14.45" customHeight="1" x14ac:dyDescent="0.2">
      <c r="A129" s="821" t="s">
        <v>5115</v>
      </c>
      <c r="B129" s="822" t="s">
        <v>5116</v>
      </c>
      <c r="C129" s="822" t="s">
        <v>601</v>
      </c>
      <c r="D129" s="822" t="s">
        <v>5034</v>
      </c>
      <c r="E129" s="822" t="s">
        <v>5147</v>
      </c>
      <c r="F129" s="822" t="s">
        <v>5148</v>
      </c>
      <c r="G129" s="831">
        <v>2</v>
      </c>
      <c r="H129" s="831">
        <v>430</v>
      </c>
      <c r="I129" s="822"/>
      <c r="J129" s="822">
        <v>215</v>
      </c>
      <c r="K129" s="831"/>
      <c r="L129" s="831"/>
      <c r="M129" s="822"/>
      <c r="N129" s="822"/>
      <c r="O129" s="831">
        <v>2</v>
      </c>
      <c r="P129" s="831">
        <v>438</v>
      </c>
      <c r="Q129" s="827"/>
      <c r="R129" s="832">
        <v>219</v>
      </c>
    </row>
    <row r="130" spans="1:18" ht="14.45" customHeight="1" x14ac:dyDescent="0.2">
      <c r="A130" s="821" t="s">
        <v>5115</v>
      </c>
      <c r="B130" s="822" t="s">
        <v>5116</v>
      </c>
      <c r="C130" s="822" t="s">
        <v>601</v>
      </c>
      <c r="D130" s="822" t="s">
        <v>5034</v>
      </c>
      <c r="E130" s="822" t="s">
        <v>5149</v>
      </c>
      <c r="F130" s="822" t="s">
        <v>5150</v>
      </c>
      <c r="G130" s="831">
        <v>15</v>
      </c>
      <c r="H130" s="831">
        <v>1290</v>
      </c>
      <c r="I130" s="822">
        <v>4.8863636363636367</v>
      </c>
      <c r="J130" s="822">
        <v>86</v>
      </c>
      <c r="K130" s="831">
        <v>3</v>
      </c>
      <c r="L130" s="831">
        <v>264</v>
      </c>
      <c r="M130" s="822">
        <v>1</v>
      </c>
      <c r="N130" s="822">
        <v>88</v>
      </c>
      <c r="O130" s="831">
        <v>10</v>
      </c>
      <c r="P130" s="831">
        <v>890</v>
      </c>
      <c r="Q130" s="827">
        <v>3.3712121212121211</v>
      </c>
      <c r="R130" s="832">
        <v>89</v>
      </c>
    </row>
    <row r="131" spans="1:18" ht="14.45" customHeight="1" x14ac:dyDescent="0.2">
      <c r="A131" s="821" t="s">
        <v>5115</v>
      </c>
      <c r="B131" s="822" t="s">
        <v>5116</v>
      </c>
      <c r="C131" s="822" t="s">
        <v>601</v>
      </c>
      <c r="D131" s="822" t="s">
        <v>5034</v>
      </c>
      <c r="E131" s="822" t="s">
        <v>5088</v>
      </c>
      <c r="F131" s="822" t="s">
        <v>5089</v>
      </c>
      <c r="G131" s="831">
        <v>7</v>
      </c>
      <c r="H131" s="831">
        <v>847</v>
      </c>
      <c r="I131" s="822">
        <v>1.3885245901639345</v>
      </c>
      <c r="J131" s="822">
        <v>121</v>
      </c>
      <c r="K131" s="831">
        <v>5</v>
      </c>
      <c r="L131" s="831">
        <v>610</v>
      </c>
      <c r="M131" s="822">
        <v>1</v>
      </c>
      <c r="N131" s="822">
        <v>122</v>
      </c>
      <c r="O131" s="831">
        <v>3</v>
      </c>
      <c r="P131" s="831">
        <v>369</v>
      </c>
      <c r="Q131" s="827">
        <v>0.60491803278688527</v>
      </c>
      <c r="R131" s="832">
        <v>123</v>
      </c>
    </row>
    <row r="132" spans="1:18" ht="14.45" customHeight="1" x14ac:dyDescent="0.2">
      <c r="A132" s="821" t="s">
        <v>5115</v>
      </c>
      <c r="B132" s="822" t="s">
        <v>5116</v>
      </c>
      <c r="C132" s="822" t="s">
        <v>601</v>
      </c>
      <c r="D132" s="822" t="s">
        <v>5034</v>
      </c>
      <c r="E132" s="822" t="s">
        <v>5162</v>
      </c>
      <c r="F132" s="822" t="s">
        <v>5161</v>
      </c>
      <c r="G132" s="831">
        <v>1</v>
      </c>
      <c r="H132" s="831">
        <v>746</v>
      </c>
      <c r="I132" s="822"/>
      <c r="J132" s="822">
        <v>746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5115</v>
      </c>
      <c r="B133" s="822" t="s">
        <v>5116</v>
      </c>
      <c r="C133" s="822" t="s">
        <v>601</v>
      </c>
      <c r="D133" s="822" t="s">
        <v>5034</v>
      </c>
      <c r="E133" s="822" t="s">
        <v>5163</v>
      </c>
      <c r="F133" s="822" t="s">
        <v>5164</v>
      </c>
      <c r="G133" s="831">
        <v>4</v>
      </c>
      <c r="H133" s="831">
        <v>2176</v>
      </c>
      <c r="I133" s="822"/>
      <c r="J133" s="822">
        <v>544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5115</v>
      </c>
      <c r="B134" s="822" t="s">
        <v>5116</v>
      </c>
      <c r="C134" s="822" t="s">
        <v>601</v>
      </c>
      <c r="D134" s="822" t="s">
        <v>5034</v>
      </c>
      <c r="E134" s="822" t="s">
        <v>5151</v>
      </c>
      <c r="F134" s="822" t="s">
        <v>5152</v>
      </c>
      <c r="G134" s="831">
        <v>45</v>
      </c>
      <c r="H134" s="831">
        <v>13860</v>
      </c>
      <c r="I134" s="822"/>
      <c r="J134" s="822">
        <v>308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5115</v>
      </c>
      <c r="B135" s="822" t="s">
        <v>5116</v>
      </c>
      <c r="C135" s="822" t="s">
        <v>601</v>
      </c>
      <c r="D135" s="822" t="s">
        <v>5034</v>
      </c>
      <c r="E135" s="822" t="s">
        <v>5153</v>
      </c>
      <c r="F135" s="822" t="s">
        <v>5148</v>
      </c>
      <c r="G135" s="831">
        <v>1</v>
      </c>
      <c r="H135" s="831">
        <v>179</v>
      </c>
      <c r="I135" s="822"/>
      <c r="J135" s="822">
        <v>179</v>
      </c>
      <c r="K135" s="831"/>
      <c r="L135" s="831"/>
      <c r="M135" s="822"/>
      <c r="N135" s="822"/>
      <c r="O135" s="831">
        <v>1</v>
      </c>
      <c r="P135" s="831">
        <v>180</v>
      </c>
      <c r="Q135" s="827"/>
      <c r="R135" s="832">
        <v>180</v>
      </c>
    </row>
    <row r="136" spans="1:18" ht="14.45" customHeight="1" x14ac:dyDescent="0.2">
      <c r="A136" s="821" t="s">
        <v>5115</v>
      </c>
      <c r="B136" s="822" t="s">
        <v>5116</v>
      </c>
      <c r="C136" s="822" t="s">
        <v>601</v>
      </c>
      <c r="D136" s="822" t="s">
        <v>5034</v>
      </c>
      <c r="E136" s="822" t="s">
        <v>5154</v>
      </c>
      <c r="F136" s="822" t="s">
        <v>5152</v>
      </c>
      <c r="G136" s="831">
        <v>46</v>
      </c>
      <c r="H136" s="831">
        <v>17526</v>
      </c>
      <c r="I136" s="822">
        <v>3.5016983016983017</v>
      </c>
      <c r="J136" s="822">
        <v>381</v>
      </c>
      <c r="K136" s="831">
        <v>13</v>
      </c>
      <c r="L136" s="831">
        <v>5005</v>
      </c>
      <c r="M136" s="822">
        <v>1</v>
      </c>
      <c r="N136" s="822">
        <v>385</v>
      </c>
      <c r="O136" s="831">
        <v>17</v>
      </c>
      <c r="P136" s="831">
        <v>6596</v>
      </c>
      <c r="Q136" s="827">
        <v>1.3178821178821178</v>
      </c>
      <c r="R136" s="832">
        <v>388</v>
      </c>
    </row>
    <row r="137" spans="1:18" ht="14.45" customHeight="1" x14ac:dyDescent="0.2">
      <c r="A137" s="821" t="s">
        <v>5115</v>
      </c>
      <c r="B137" s="822" t="s">
        <v>5116</v>
      </c>
      <c r="C137" s="822" t="s">
        <v>601</v>
      </c>
      <c r="D137" s="822" t="s">
        <v>5034</v>
      </c>
      <c r="E137" s="822" t="s">
        <v>5155</v>
      </c>
      <c r="F137" s="822" t="s">
        <v>5156</v>
      </c>
      <c r="G137" s="831">
        <v>16</v>
      </c>
      <c r="H137" s="831">
        <v>4368</v>
      </c>
      <c r="I137" s="822"/>
      <c r="J137" s="822">
        <v>273</v>
      </c>
      <c r="K137" s="831"/>
      <c r="L137" s="831"/>
      <c r="M137" s="822"/>
      <c r="N137" s="822"/>
      <c r="O137" s="831">
        <v>1</v>
      </c>
      <c r="P137" s="831">
        <v>276</v>
      </c>
      <c r="Q137" s="827"/>
      <c r="R137" s="832">
        <v>276</v>
      </c>
    </row>
    <row r="138" spans="1:18" ht="14.45" customHeight="1" x14ac:dyDescent="0.2">
      <c r="A138" s="821" t="s">
        <v>5115</v>
      </c>
      <c r="B138" s="822" t="s">
        <v>5116</v>
      </c>
      <c r="C138" s="822" t="s">
        <v>601</v>
      </c>
      <c r="D138" s="822" t="s">
        <v>5034</v>
      </c>
      <c r="E138" s="822" t="s">
        <v>5100</v>
      </c>
      <c r="F138" s="822" t="s">
        <v>5101</v>
      </c>
      <c r="G138" s="831"/>
      <c r="H138" s="831"/>
      <c r="I138" s="822"/>
      <c r="J138" s="822"/>
      <c r="K138" s="831">
        <v>2</v>
      </c>
      <c r="L138" s="831">
        <v>710</v>
      </c>
      <c r="M138" s="822">
        <v>1</v>
      </c>
      <c r="N138" s="822">
        <v>355</v>
      </c>
      <c r="O138" s="831"/>
      <c r="P138" s="831"/>
      <c r="Q138" s="827"/>
      <c r="R138" s="832"/>
    </row>
    <row r="139" spans="1:18" ht="14.45" customHeight="1" x14ac:dyDescent="0.2">
      <c r="A139" s="821" t="s">
        <v>5115</v>
      </c>
      <c r="B139" s="822" t="s">
        <v>5116</v>
      </c>
      <c r="C139" s="822" t="s">
        <v>601</v>
      </c>
      <c r="D139" s="822" t="s">
        <v>5034</v>
      </c>
      <c r="E139" s="822" t="s">
        <v>5157</v>
      </c>
      <c r="F139" s="822" t="s">
        <v>5136</v>
      </c>
      <c r="G139" s="831">
        <v>25</v>
      </c>
      <c r="H139" s="831">
        <v>10125</v>
      </c>
      <c r="I139" s="822">
        <v>8.2518337408312963</v>
      </c>
      <c r="J139" s="822">
        <v>405</v>
      </c>
      <c r="K139" s="831">
        <v>3</v>
      </c>
      <c r="L139" s="831">
        <v>1227</v>
      </c>
      <c r="M139" s="822">
        <v>1</v>
      </c>
      <c r="N139" s="822">
        <v>409</v>
      </c>
      <c r="O139" s="831">
        <v>1</v>
      </c>
      <c r="P139" s="831">
        <v>412</v>
      </c>
      <c r="Q139" s="827">
        <v>0.33577832110839445</v>
      </c>
      <c r="R139" s="832">
        <v>412</v>
      </c>
    </row>
    <row r="140" spans="1:18" ht="14.45" customHeight="1" thickBot="1" x14ac:dyDescent="0.25">
      <c r="A140" s="813" t="s">
        <v>5115</v>
      </c>
      <c r="B140" s="814" t="s">
        <v>5116</v>
      </c>
      <c r="C140" s="814" t="s">
        <v>601</v>
      </c>
      <c r="D140" s="814" t="s">
        <v>5034</v>
      </c>
      <c r="E140" s="814" t="s">
        <v>5158</v>
      </c>
      <c r="F140" s="814" t="s">
        <v>5159</v>
      </c>
      <c r="G140" s="833">
        <v>1</v>
      </c>
      <c r="H140" s="833">
        <v>451</v>
      </c>
      <c r="I140" s="814"/>
      <c r="J140" s="814">
        <v>451</v>
      </c>
      <c r="K140" s="833"/>
      <c r="L140" s="833"/>
      <c r="M140" s="814"/>
      <c r="N140" s="814"/>
      <c r="O140" s="833"/>
      <c r="P140" s="833"/>
      <c r="Q140" s="819"/>
      <c r="R140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4CA6AB54-FDF2-4E87-B3F3-5F68DA29BEC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13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5167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17486.050000000007</v>
      </c>
      <c r="I3" s="208">
        <f t="shared" si="0"/>
        <v>3334420.2699999996</v>
      </c>
      <c r="J3" s="78"/>
      <c r="K3" s="78"/>
      <c r="L3" s="208">
        <f t="shared" si="0"/>
        <v>16819.260000000002</v>
      </c>
      <c r="M3" s="208">
        <f t="shared" si="0"/>
        <v>3169107.61</v>
      </c>
      <c r="N3" s="78"/>
      <c r="O3" s="78"/>
      <c r="P3" s="208">
        <f t="shared" si="0"/>
        <v>11255.89</v>
      </c>
      <c r="Q3" s="208">
        <f t="shared" si="0"/>
        <v>2389698.2800000003</v>
      </c>
      <c r="R3" s="79">
        <f>IF(M3=0,0,Q3/M3)</f>
        <v>0.7540603141589125</v>
      </c>
      <c r="S3" s="209">
        <f>IF(P3=0,0,Q3/P3)</f>
        <v>212.30647065669621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5033</v>
      </c>
      <c r="C6" s="807" t="s">
        <v>595</v>
      </c>
      <c r="D6" s="807" t="s">
        <v>4988</v>
      </c>
      <c r="E6" s="807" t="s">
        <v>5034</v>
      </c>
      <c r="F6" s="807" t="s">
        <v>5035</v>
      </c>
      <c r="G6" s="807" t="s">
        <v>5036</v>
      </c>
      <c r="H6" s="225">
        <v>15</v>
      </c>
      <c r="I6" s="225">
        <v>0</v>
      </c>
      <c r="J6" s="807"/>
      <c r="K6" s="807">
        <v>0</v>
      </c>
      <c r="L6" s="225">
        <v>10</v>
      </c>
      <c r="M6" s="225">
        <v>0</v>
      </c>
      <c r="N6" s="807"/>
      <c r="O6" s="807">
        <v>0</v>
      </c>
      <c r="P6" s="225">
        <v>2</v>
      </c>
      <c r="Q6" s="225">
        <v>0</v>
      </c>
      <c r="R6" s="812"/>
      <c r="S6" s="830">
        <v>0</v>
      </c>
    </row>
    <row r="7" spans="1:19" ht="14.45" customHeight="1" x14ac:dyDescent="0.2">
      <c r="A7" s="821"/>
      <c r="B7" s="822" t="s">
        <v>5037</v>
      </c>
      <c r="C7" s="822" t="s">
        <v>590</v>
      </c>
      <c r="D7" s="822" t="s">
        <v>2419</v>
      </c>
      <c r="E7" s="822" t="s">
        <v>5038</v>
      </c>
      <c r="F7" s="822" t="s">
        <v>5041</v>
      </c>
      <c r="G7" s="822" t="s">
        <v>5042</v>
      </c>
      <c r="H7" s="831"/>
      <c r="I7" s="831"/>
      <c r="J7" s="822"/>
      <c r="K7" s="822"/>
      <c r="L7" s="831"/>
      <c r="M7" s="831"/>
      <c r="N7" s="822"/>
      <c r="O7" s="822"/>
      <c r="P7" s="831">
        <v>1.2000000000000002</v>
      </c>
      <c r="Q7" s="831">
        <v>83.64</v>
      </c>
      <c r="R7" s="827"/>
      <c r="S7" s="832">
        <v>69.699999999999989</v>
      </c>
    </row>
    <row r="8" spans="1:19" ht="14.45" customHeight="1" x14ac:dyDescent="0.2">
      <c r="A8" s="821"/>
      <c r="B8" s="822" t="s">
        <v>5037</v>
      </c>
      <c r="C8" s="822" t="s">
        <v>590</v>
      </c>
      <c r="D8" s="822" t="s">
        <v>2419</v>
      </c>
      <c r="E8" s="822" t="s">
        <v>5038</v>
      </c>
      <c r="F8" s="822" t="s">
        <v>5043</v>
      </c>
      <c r="G8" s="822" t="s">
        <v>5044</v>
      </c>
      <c r="H8" s="831"/>
      <c r="I8" s="831"/>
      <c r="J8" s="822"/>
      <c r="K8" s="822"/>
      <c r="L8" s="831"/>
      <c r="M8" s="831"/>
      <c r="N8" s="822"/>
      <c r="O8" s="822"/>
      <c r="P8" s="831">
        <v>0.2</v>
      </c>
      <c r="Q8" s="831">
        <v>73.540000000000006</v>
      </c>
      <c r="R8" s="827"/>
      <c r="S8" s="832">
        <v>367.7</v>
      </c>
    </row>
    <row r="9" spans="1:19" ht="14.45" customHeight="1" x14ac:dyDescent="0.2">
      <c r="A9" s="821"/>
      <c r="B9" s="822" t="s">
        <v>5037</v>
      </c>
      <c r="C9" s="822" t="s">
        <v>590</v>
      </c>
      <c r="D9" s="822" t="s">
        <v>2419</v>
      </c>
      <c r="E9" s="822" t="s">
        <v>5038</v>
      </c>
      <c r="F9" s="822" t="s">
        <v>5049</v>
      </c>
      <c r="G9" s="822" t="s">
        <v>676</v>
      </c>
      <c r="H9" s="831"/>
      <c r="I9" s="831"/>
      <c r="J9" s="822"/>
      <c r="K9" s="822"/>
      <c r="L9" s="831"/>
      <c r="M9" s="831"/>
      <c r="N9" s="822"/>
      <c r="O9" s="822"/>
      <c r="P9" s="831">
        <v>1.4000000000000004</v>
      </c>
      <c r="Q9" s="831">
        <v>83.9</v>
      </c>
      <c r="R9" s="827"/>
      <c r="S9" s="832">
        <v>59.928571428571416</v>
      </c>
    </row>
    <row r="10" spans="1:19" ht="14.45" customHeight="1" x14ac:dyDescent="0.2">
      <c r="A10" s="821"/>
      <c r="B10" s="822" t="s">
        <v>5037</v>
      </c>
      <c r="C10" s="822" t="s">
        <v>590</v>
      </c>
      <c r="D10" s="822" t="s">
        <v>2419</v>
      </c>
      <c r="E10" s="822" t="s">
        <v>5038</v>
      </c>
      <c r="F10" s="822" t="s">
        <v>5052</v>
      </c>
      <c r="G10" s="822" t="s">
        <v>669</v>
      </c>
      <c r="H10" s="831"/>
      <c r="I10" s="831"/>
      <c r="J10" s="822"/>
      <c r="K10" s="822"/>
      <c r="L10" s="831"/>
      <c r="M10" s="831"/>
      <c r="N10" s="822"/>
      <c r="O10" s="822"/>
      <c r="P10" s="831">
        <v>1.8</v>
      </c>
      <c r="Q10" s="831">
        <v>963.08999999999992</v>
      </c>
      <c r="R10" s="827"/>
      <c r="S10" s="832">
        <v>535.04999999999995</v>
      </c>
    </row>
    <row r="11" spans="1:19" ht="14.45" customHeight="1" x14ac:dyDescent="0.2">
      <c r="A11" s="821"/>
      <c r="B11" s="822" t="s">
        <v>5037</v>
      </c>
      <c r="C11" s="822" t="s">
        <v>590</v>
      </c>
      <c r="D11" s="822" t="s">
        <v>2419</v>
      </c>
      <c r="E11" s="822" t="s">
        <v>5038</v>
      </c>
      <c r="F11" s="822" t="s">
        <v>5056</v>
      </c>
      <c r="G11" s="822" t="s">
        <v>678</v>
      </c>
      <c r="H11" s="831"/>
      <c r="I11" s="831"/>
      <c r="J11" s="822"/>
      <c r="K11" s="822"/>
      <c r="L11" s="831"/>
      <c r="M11" s="831"/>
      <c r="N11" s="822"/>
      <c r="O11" s="822"/>
      <c r="P11" s="831">
        <v>2.65</v>
      </c>
      <c r="Q11" s="831">
        <v>645.01</v>
      </c>
      <c r="R11" s="827"/>
      <c r="S11" s="832">
        <v>243.4</v>
      </c>
    </row>
    <row r="12" spans="1:19" ht="14.45" customHeight="1" x14ac:dyDescent="0.2">
      <c r="A12" s="821"/>
      <c r="B12" s="822" t="s">
        <v>5037</v>
      </c>
      <c r="C12" s="822" t="s">
        <v>590</v>
      </c>
      <c r="D12" s="822" t="s">
        <v>2419</v>
      </c>
      <c r="E12" s="822" t="s">
        <v>5038</v>
      </c>
      <c r="F12" s="822" t="s">
        <v>5060</v>
      </c>
      <c r="G12" s="822" t="s">
        <v>1999</v>
      </c>
      <c r="H12" s="831"/>
      <c r="I12" s="831"/>
      <c r="J12" s="822"/>
      <c r="K12" s="822"/>
      <c r="L12" s="831"/>
      <c r="M12" s="831"/>
      <c r="N12" s="822"/>
      <c r="O12" s="822"/>
      <c r="P12" s="831">
        <v>0.9</v>
      </c>
      <c r="Q12" s="831">
        <v>264.87</v>
      </c>
      <c r="R12" s="827"/>
      <c r="S12" s="832">
        <v>294.3</v>
      </c>
    </row>
    <row r="13" spans="1:19" ht="14.45" customHeight="1" x14ac:dyDescent="0.2">
      <c r="A13" s="821"/>
      <c r="B13" s="822" t="s">
        <v>5037</v>
      </c>
      <c r="C13" s="822" t="s">
        <v>590</v>
      </c>
      <c r="D13" s="822" t="s">
        <v>2419</v>
      </c>
      <c r="E13" s="822" t="s">
        <v>5061</v>
      </c>
      <c r="F13" s="822" t="s">
        <v>5064</v>
      </c>
      <c r="G13" s="822" t="s">
        <v>5065</v>
      </c>
      <c r="H13" s="831"/>
      <c r="I13" s="831"/>
      <c r="J13" s="822"/>
      <c r="K13" s="822"/>
      <c r="L13" s="831"/>
      <c r="M13" s="831"/>
      <c r="N13" s="822"/>
      <c r="O13" s="822"/>
      <c r="P13" s="831">
        <v>39</v>
      </c>
      <c r="Q13" s="831">
        <v>7410.36</v>
      </c>
      <c r="R13" s="827"/>
      <c r="S13" s="832">
        <v>190.00923076923075</v>
      </c>
    </row>
    <row r="14" spans="1:19" ht="14.45" customHeight="1" x14ac:dyDescent="0.2">
      <c r="A14" s="821"/>
      <c r="B14" s="822" t="s">
        <v>5037</v>
      </c>
      <c r="C14" s="822" t="s">
        <v>590</v>
      </c>
      <c r="D14" s="822" t="s">
        <v>2419</v>
      </c>
      <c r="E14" s="822" t="s">
        <v>5061</v>
      </c>
      <c r="F14" s="822" t="s">
        <v>5066</v>
      </c>
      <c r="G14" s="822" t="s">
        <v>5067</v>
      </c>
      <c r="H14" s="831"/>
      <c r="I14" s="831"/>
      <c r="J14" s="822"/>
      <c r="K14" s="822"/>
      <c r="L14" s="831"/>
      <c r="M14" s="831"/>
      <c r="N14" s="822"/>
      <c r="O14" s="822"/>
      <c r="P14" s="831">
        <v>8</v>
      </c>
      <c r="Q14" s="831">
        <v>1567.92</v>
      </c>
      <c r="R14" s="827"/>
      <c r="S14" s="832">
        <v>195.99</v>
      </c>
    </row>
    <row r="15" spans="1:19" ht="14.45" customHeight="1" x14ac:dyDescent="0.2">
      <c r="A15" s="821"/>
      <c r="B15" s="822" t="s">
        <v>5037</v>
      </c>
      <c r="C15" s="822" t="s">
        <v>590</v>
      </c>
      <c r="D15" s="822" t="s">
        <v>2419</v>
      </c>
      <c r="E15" s="822" t="s">
        <v>5061</v>
      </c>
      <c r="F15" s="822" t="s">
        <v>5070</v>
      </c>
      <c r="G15" s="822" t="s">
        <v>5069</v>
      </c>
      <c r="H15" s="831"/>
      <c r="I15" s="831"/>
      <c r="J15" s="822"/>
      <c r="K15" s="822"/>
      <c r="L15" s="831"/>
      <c r="M15" s="831"/>
      <c r="N15" s="822"/>
      <c r="O15" s="822"/>
      <c r="P15" s="831">
        <v>4</v>
      </c>
      <c r="Q15" s="831">
        <v>1796</v>
      </c>
      <c r="R15" s="827"/>
      <c r="S15" s="832">
        <v>449</v>
      </c>
    </row>
    <row r="16" spans="1:19" ht="14.45" customHeight="1" x14ac:dyDescent="0.2">
      <c r="A16" s="821"/>
      <c r="B16" s="822" t="s">
        <v>5037</v>
      </c>
      <c r="C16" s="822" t="s">
        <v>590</v>
      </c>
      <c r="D16" s="822" t="s">
        <v>2419</v>
      </c>
      <c r="E16" s="822" t="s">
        <v>5034</v>
      </c>
      <c r="F16" s="822" t="s">
        <v>5074</v>
      </c>
      <c r="G16" s="822" t="s">
        <v>5075</v>
      </c>
      <c r="H16" s="831"/>
      <c r="I16" s="831"/>
      <c r="J16" s="822"/>
      <c r="K16" s="822"/>
      <c r="L16" s="831"/>
      <c r="M16" s="831"/>
      <c r="N16" s="822"/>
      <c r="O16" s="822"/>
      <c r="P16" s="831">
        <v>2</v>
      </c>
      <c r="Q16" s="831">
        <v>160</v>
      </c>
      <c r="R16" s="827"/>
      <c r="S16" s="832">
        <v>80</v>
      </c>
    </row>
    <row r="17" spans="1:19" ht="14.45" customHeight="1" x14ac:dyDescent="0.2">
      <c r="A17" s="821"/>
      <c r="B17" s="822" t="s">
        <v>5037</v>
      </c>
      <c r="C17" s="822" t="s">
        <v>590</v>
      </c>
      <c r="D17" s="822" t="s">
        <v>2419</v>
      </c>
      <c r="E17" s="822" t="s">
        <v>5034</v>
      </c>
      <c r="F17" s="822" t="s">
        <v>5076</v>
      </c>
      <c r="G17" s="822" t="s">
        <v>5077</v>
      </c>
      <c r="H17" s="831"/>
      <c r="I17" s="831"/>
      <c r="J17" s="822"/>
      <c r="K17" s="822"/>
      <c r="L17" s="831"/>
      <c r="M17" s="831"/>
      <c r="N17" s="822"/>
      <c r="O17" s="822"/>
      <c r="P17" s="831">
        <v>59</v>
      </c>
      <c r="Q17" s="831">
        <v>9027</v>
      </c>
      <c r="R17" s="827"/>
      <c r="S17" s="832">
        <v>153</v>
      </c>
    </row>
    <row r="18" spans="1:19" ht="14.45" customHeight="1" x14ac:dyDescent="0.2">
      <c r="A18" s="821"/>
      <c r="B18" s="822" t="s">
        <v>5037</v>
      </c>
      <c r="C18" s="822" t="s">
        <v>590</v>
      </c>
      <c r="D18" s="822" t="s">
        <v>2419</v>
      </c>
      <c r="E18" s="822" t="s">
        <v>5034</v>
      </c>
      <c r="F18" s="822" t="s">
        <v>5078</v>
      </c>
      <c r="G18" s="822" t="s">
        <v>5079</v>
      </c>
      <c r="H18" s="831"/>
      <c r="I18" s="831"/>
      <c r="J18" s="822"/>
      <c r="K18" s="822"/>
      <c r="L18" s="831"/>
      <c r="M18" s="831"/>
      <c r="N18" s="822"/>
      <c r="O18" s="822"/>
      <c r="P18" s="831">
        <v>52</v>
      </c>
      <c r="Q18" s="831">
        <v>1976</v>
      </c>
      <c r="R18" s="827"/>
      <c r="S18" s="832">
        <v>38</v>
      </c>
    </row>
    <row r="19" spans="1:19" ht="14.45" customHeight="1" x14ac:dyDescent="0.2">
      <c r="A19" s="821"/>
      <c r="B19" s="822" t="s">
        <v>5037</v>
      </c>
      <c r="C19" s="822" t="s">
        <v>590</v>
      </c>
      <c r="D19" s="822" t="s">
        <v>2419</v>
      </c>
      <c r="E19" s="822" t="s">
        <v>5034</v>
      </c>
      <c r="F19" s="822" t="s">
        <v>5080</v>
      </c>
      <c r="G19" s="822" t="s">
        <v>5081</v>
      </c>
      <c r="H19" s="831"/>
      <c r="I19" s="831"/>
      <c r="J19" s="822"/>
      <c r="K19" s="822"/>
      <c r="L19" s="831"/>
      <c r="M19" s="831"/>
      <c r="N19" s="822"/>
      <c r="O19" s="822"/>
      <c r="P19" s="831">
        <v>5</v>
      </c>
      <c r="Q19" s="831">
        <v>660</v>
      </c>
      <c r="R19" s="827"/>
      <c r="S19" s="832">
        <v>132</v>
      </c>
    </row>
    <row r="20" spans="1:19" ht="14.45" customHeight="1" x14ac:dyDescent="0.2">
      <c r="A20" s="821"/>
      <c r="B20" s="822" t="s">
        <v>5037</v>
      </c>
      <c r="C20" s="822" t="s">
        <v>590</v>
      </c>
      <c r="D20" s="822" t="s">
        <v>2419</v>
      </c>
      <c r="E20" s="822" t="s">
        <v>5034</v>
      </c>
      <c r="F20" s="822" t="s">
        <v>5082</v>
      </c>
      <c r="G20" s="822" t="s">
        <v>5083</v>
      </c>
      <c r="H20" s="831"/>
      <c r="I20" s="831"/>
      <c r="J20" s="822"/>
      <c r="K20" s="822"/>
      <c r="L20" s="831"/>
      <c r="M20" s="831"/>
      <c r="N20" s="822"/>
      <c r="O20" s="822"/>
      <c r="P20" s="831">
        <v>17</v>
      </c>
      <c r="Q20" s="831">
        <v>12087</v>
      </c>
      <c r="R20" s="827"/>
      <c r="S20" s="832">
        <v>711</v>
      </c>
    </row>
    <row r="21" spans="1:19" ht="14.45" customHeight="1" x14ac:dyDescent="0.2">
      <c r="A21" s="821"/>
      <c r="B21" s="822" t="s">
        <v>5037</v>
      </c>
      <c r="C21" s="822" t="s">
        <v>590</v>
      </c>
      <c r="D21" s="822" t="s">
        <v>2419</v>
      </c>
      <c r="E21" s="822" t="s">
        <v>5034</v>
      </c>
      <c r="F21" s="822" t="s">
        <v>5086</v>
      </c>
      <c r="G21" s="822" t="s">
        <v>5087</v>
      </c>
      <c r="H21" s="831"/>
      <c r="I21" s="831"/>
      <c r="J21" s="822"/>
      <c r="K21" s="822"/>
      <c r="L21" s="831"/>
      <c r="M21" s="831"/>
      <c r="N21" s="822"/>
      <c r="O21" s="822"/>
      <c r="P21" s="831">
        <v>168</v>
      </c>
      <c r="Q21" s="831">
        <v>5600.01</v>
      </c>
      <c r="R21" s="827"/>
      <c r="S21" s="832">
        <v>33.333392857142861</v>
      </c>
    </row>
    <row r="22" spans="1:19" ht="14.45" customHeight="1" x14ac:dyDescent="0.2">
      <c r="A22" s="821"/>
      <c r="B22" s="822" t="s">
        <v>5037</v>
      </c>
      <c r="C22" s="822" t="s">
        <v>590</v>
      </c>
      <c r="D22" s="822" t="s">
        <v>2419</v>
      </c>
      <c r="E22" s="822" t="s">
        <v>5034</v>
      </c>
      <c r="F22" s="822" t="s">
        <v>5096</v>
      </c>
      <c r="G22" s="822" t="s">
        <v>5097</v>
      </c>
      <c r="H22" s="831"/>
      <c r="I22" s="831"/>
      <c r="J22" s="822"/>
      <c r="K22" s="822"/>
      <c r="L22" s="831"/>
      <c r="M22" s="831"/>
      <c r="N22" s="822"/>
      <c r="O22" s="822"/>
      <c r="P22" s="831">
        <v>62</v>
      </c>
      <c r="Q22" s="831">
        <v>4898</v>
      </c>
      <c r="R22" s="827"/>
      <c r="S22" s="832">
        <v>79</v>
      </c>
    </row>
    <row r="23" spans="1:19" ht="14.45" customHeight="1" x14ac:dyDescent="0.2">
      <c r="A23" s="821"/>
      <c r="B23" s="822" t="s">
        <v>5037</v>
      </c>
      <c r="C23" s="822" t="s">
        <v>590</v>
      </c>
      <c r="D23" s="822" t="s">
        <v>2419</v>
      </c>
      <c r="E23" s="822" t="s">
        <v>5034</v>
      </c>
      <c r="F23" s="822" t="s">
        <v>5098</v>
      </c>
      <c r="G23" s="822" t="s">
        <v>5099</v>
      </c>
      <c r="H23" s="831"/>
      <c r="I23" s="831"/>
      <c r="J23" s="822"/>
      <c r="K23" s="822"/>
      <c r="L23" s="831"/>
      <c r="M23" s="831"/>
      <c r="N23" s="822"/>
      <c r="O23" s="822"/>
      <c r="P23" s="831">
        <v>8</v>
      </c>
      <c r="Q23" s="831">
        <v>5000</v>
      </c>
      <c r="R23" s="827"/>
      <c r="S23" s="832">
        <v>625</v>
      </c>
    </row>
    <row r="24" spans="1:19" ht="14.45" customHeight="1" x14ac:dyDescent="0.2">
      <c r="A24" s="821"/>
      <c r="B24" s="822" t="s">
        <v>5037</v>
      </c>
      <c r="C24" s="822" t="s">
        <v>590</v>
      </c>
      <c r="D24" s="822" t="s">
        <v>2419</v>
      </c>
      <c r="E24" s="822" t="s">
        <v>5034</v>
      </c>
      <c r="F24" s="822" t="s">
        <v>5102</v>
      </c>
      <c r="G24" s="822" t="s">
        <v>5103</v>
      </c>
      <c r="H24" s="831"/>
      <c r="I24" s="831"/>
      <c r="J24" s="822"/>
      <c r="K24" s="822"/>
      <c r="L24" s="831"/>
      <c r="M24" s="831"/>
      <c r="N24" s="822"/>
      <c r="O24" s="822"/>
      <c r="P24" s="831">
        <v>36</v>
      </c>
      <c r="Q24" s="831">
        <v>13572</v>
      </c>
      <c r="R24" s="827"/>
      <c r="S24" s="832">
        <v>377</v>
      </c>
    </row>
    <row r="25" spans="1:19" ht="14.45" customHeight="1" x14ac:dyDescent="0.2">
      <c r="A25" s="821"/>
      <c r="B25" s="822" t="s">
        <v>5037</v>
      </c>
      <c r="C25" s="822" t="s">
        <v>590</v>
      </c>
      <c r="D25" s="822" t="s">
        <v>2419</v>
      </c>
      <c r="E25" s="822" t="s">
        <v>5034</v>
      </c>
      <c r="F25" s="822" t="s">
        <v>5104</v>
      </c>
      <c r="G25" s="822" t="s">
        <v>5105</v>
      </c>
      <c r="H25" s="831"/>
      <c r="I25" s="831"/>
      <c r="J25" s="822"/>
      <c r="K25" s="822"/>
      <c r="L25" s="831"/>
      <c r="M25" s="831"/>
      <c r="N25" s="822"/>
      <c r="O25" s="822"/>
      <c r="P25" s="831">
        <v>151</v>
      </c>
      <c r="Q25" s="831">
        <v>27180</v>
      </c>
      <c r="R25" s="827"/>
      <c r="S25" s="832">
        <v>180</v>
      </c>
    </row>
    <row r="26" spans="1:19" ht="14.45" customHeight="1" x14ac:dyDescent="0.2">
      <c r="A26" s="821"/>
      <c r="B26" s="822" t="s">
        <v>5037</v>
      </c>
      <c r="C26" s="822" t="s">
        <v>590</v>
      </c>
      <c r="D26" s="822" t="s">
        <v>2419</v>
      </c>
      <c r="E26" s="822" t="s">
        <v>5034</v>
      </c>
      <c r="F26" s="822" t="s">
        <v>5106</v>
      </c>
      <c r="G26" s="822" t="s">
        <v>5107</v>
      </c>
      <c r="H26" s="831"/>
      <c r="I26" s="831"/>
      <c r="J26" s="822"/>
      <c r="K26" s="822"/>
      <c r="L26" s="831"/>
      <c r="M26" s="831"/>
      <c r="N26" s="822"/>
      <c r="O26" s="822"/>
      <c r="P26" s="831">
        <v>1</v>
      </c>
      <c r="Q26" s="831">
        <v>1307</v>
      </c>
      <c r="R26" s="827"/>
      <c r="S26" s="832">
        <v>1307</v>
      </c>
    </row>
    <row r="27" spans="1:19" ht="14.45" customHeight="1" x14ac:dyDescent="0.2">
      <c r="A27" s="821"/>
      <c r="B27" s="822" t="s">
        <v>5037</v>
      </c>
      <c r="C27" s="822" t="s">
        <v>590</v>
      </c>
      <c r="D27" s="822" t="s">
        <v>2419</v>
      </c>
      <c r="E27" s="822" t="s">
        <v>5034</v>
      </c>
      <c r="F27" s="822" t="s">
        <v>5108</v>
      </c>
      <c r="G27" s="822" t="s">
        <v>5109</v>
      </c>
      <c r="H27" s="831"/>
      <c r="I27" s="831"/>
      <c r="J27" s="822"/>
      <c r="K27" s="822"/>
      <c r="L27" s="831"/>
      <c r="M27" s="831"/>
      <c r="N27" s="822"/>
      <c r="O27" s="822"/>
      <c r="P27" s="831">
        <v>11</v>
      </c>
      <c r="Q27" s="831">
        <v>13420</v>
      </c>
      <c r="R27" s="827"/>
      <c r="S27" s="832">
        <v>1220</v>
      </c>
    </row>
    <row r="28" spans="1:19" ht="14.45" customHeight="1" x14ac:dyDescent="0.2">
      <c r="A28" s="821"/>
      <c r="B28" s="822" t="s">
        <v>5037</v>
      </c>
      <c r="C28" s="822" t="s">
        <v>590</v>
      </c>
      <c r="D28" s="822" t="s">
        <v>4988</v>
      </c>
      <c r="E28" s="822" t="s">
        <v>5038</v>
      </c>
      <c r="F28" s="822" t="s">
        <v>5056</v>
      </c>
      <c r="G28" s="822" t="s">
        <v>678</v>
      </c>
      <c r="H28" s="831"/>
      <c r="I28" s="831"/>
      <c r="J28" s="822"/>
      <c r="K28" s="822"/>
      <c r="L28" s="831"/>
      <c r="M28" s="831"/>
      <c r="N28" s="822"/>
      <c r="O28" s="822"/>
      <c r="P28" s="831">
        <v>0.05</v>
      </c>
      <c r="Q28" s="831">
        <v>12.17</v>
      </c>
      <c r="R28" s="827"/>
      <c r="S28" s="832">
        <v>243.39999999999998</v>
      </c>
    </row>
    <row r="29" spans="1:19" ht="14.45" customHeight="1" x14ac:dyDescent="0.2">
      <c r="A29" s="821"/>
      <c r="B29" s="822" t="s">
        <v>5037</v>
      </c>
      <c r="C29" s="822" t="s">
        <v>590</v>
      </c>
      <c r="D29" s="822" t="s">
        <v>4988</v>
      </c>
      <c r="E29" s="822" t="s">
        <v>5034</v>
      </c>
      <c r="F29" s="822" t="s">
        <v>5072</v>
      </c>
      <c r="G29" s="822" t="s">
        <v>5073</v>
      </c>
      <c r="H29" s="831"/>
      <c r="I29" s="831"/>
      <c r="J29" s="822"/>
      <c r="K29" s="822"/>
      <c r="L29" s="831"/>
      <c r="M29" s="831"/>
      <c r="N29" s="822"/>
      <c r="O29" s="822"/>
      <c r="P29" s="831">
        <v>1</v>
      </c>
      <c r="Q29" s="831">
        <v>123</v>
      </c>
      <c r="R29" s="827"/>
      <c r="S29" s="832">
        <v>123</v>
      </c>
    </row>
    <row r="30" spans="1:19" ht="14.45" customHeight="1" x14ac:dyDescent="0.2">
      <c r="A30" s="821"/>
      <c r="B30" s="822" t="s">
        <v>5037</v>
      </c>
      <c r="C30" s="822" t="s">
        <v>590</v>
      </c>
      <c r="D30" s="822" t="s">
        <v>4988</v>
      </c>
      <c r="E30" s="822" t="s">
        <v>5034</v>
      </c>
      <c r="F30" s="822" t="s">
        <v>5086</v>
      </c>
      <c r="G30" s="822" t="s">
        <v>5087</v>
      </c>
      <c r="H30" s="831"/>
      <c r="I30" s="831"/>
      <c r="J30" s="822"/>
      <c r="K30" s="822"/>
      <c r="L30" s="831"/>
      <c r="M30" s="831"/>
      <c r="N30" s="822"/>
      <c r="O30" s="822"/>
      <c r="P30" s="831">
        <v>2</v>
      </c>
      <c r="Q30" s="831">
        <v>66.66</v>
      </c>
      <c r="R30" s="827"/>
      <c r="S30" s="832">
        <v>33.33</v>
      </c>
    </row>
    <row r="31" spans="1:19" ht="14.45" customHeight="1" x14ac:dyDescent="0.2">
      <c r="A31" s="821"/>
      <c r="B31" s="822" t="s">
        <v>5037</v>
      </c>
      <c r="C31" s="822" t="s">
        <v>590</v>
      </c>
      <c r="D31" s="822" t="s">
        <v>4988</v>
      </c>
      <c r="E31" s="822" t="s">
        <v>5034</v>
      </c>
      <c r="F31" s="822" t="s">
        <v>5100</v>
      </c>
      <c r="G31" s="822" t="s">
        <v>5101</v>
      </c>
      <c r="H31" s="831"/>
      <c r="I31" s="831"/>
      <c r="J31" s="822"/>
      <c r="K31" s="822"/>
      <c r="L31" s="831"/>
      <c r="M31" s="831"/>
      <c r="N31" s="822"/>
      <c r="O31" s="822"/>
      <c r="P31" s="831">
        <v>1</v>
      </c>
      <c r="Q31" s="831">
        <v>358</v>
      </c>
      <c r="R31" s="827"/>
      <c r="S31" s="832">
        <v>358</v>
      </c>
    </row>
    <row r="32" spans="1:19" ht="14.45" customHeight="1" x14ac:dyDescent="0.2">
      <c r="A32" s="821"/>
      <c r="B32" s="822" t="s">
        <v>5037</v>
      </c>
      <c r="C32" s="822" t="s">
        <v>590</v>
      </c>
      <c r="D32" s="822" t="s">
        <v>4988</v>
      </c>
      <c r="E32" s="822" t="s">
        <v>5034</v>
      </c>
      <c r="F32" s="822" t="s">
        <v>5104</v>
      </c>
      <c r="G32" s="822" t="s">
        <v>5105</v>
      </c>
      <c r="H32" s="831"/>
      <c r="I32" s="831"/>
      <c r="J32" s="822"/>
      <c r="K32" s="822"/>
      <c r="L32" s="831"/>
      <c r="M32" s="831"/>
      <c r="N32" s="822"/>
      <c r="O32" s="822"/>
      <c r="P32" s="831">
        <v>2</v>
      </c>
      <c r="Q32" s="831">
        <v>360</v>
      </c>
      <c r="R32" s="827"/>
      <c r="S32" s="832">
        <v>180</v>
      </c>
    </row>
    <row r="33" spans="1:19" ht="14.45" customHeight="1" x14ac:dyDescent="0.2">
      <c r="A33" s="821"/>
      <c r="B33" s="822" t="s">
        <v>5037</v>
      </c>
      <c r="C33" s="822" t="s">
        <v>590</v>
      </c>
      <c r="D33" s="822" t="s">
        <v>4988</v>
      </c>
      <c r="E33" s="822" t="s">
        <v>5034</v>
      </c>
      <c r="F33" s="822" t="s">
        <v>5113</v>
      </c>
      <c r="G33" s="822" t="s">
        <v>5114</v>
      </c>
      <c r="H33" s="831"/>
      <c r="I33" s="831"/>
      <c r="J33" s="822"/>
      <c r="K33" s="822"/>
      <c r="L33" s="831"/>
      <c r="M33" s="831"/>
      <c r="N33" s="822"/>
      <c r="O33" s="822"/>
      <c r="P33" s="831">
        <v>1</v>
      </c>
      <c r="Q33" s="831">
        <v>799</v>
      </c>
      <c r="R33" s="827"/>
      <c r="S33" s="832">
        <v>799</v>
      </c>
    </row>
    <row r="34" spans="1:19" ht="14.45" customHeight="1" x14ac:dyDescent="0.2">
      <c r="A34" s="821"/>
      <c r="B34" s="822" t="s">
        <v>5037</v>
      </c>
      <c r="C34" s="822" t="s">
        <v>590</v>
      </c>
      <c r="D34" s="822" t="s">
        <v>2421</v>
      </c>
      <c r="E34" s="822" t="s">
        <v>5038</v>
      </c>
      <c r="F34" s="822" t="s">
        <v>5041</v>
      </c>
      <c r="G34" s="822" t="s">
        <v>5042</v>
      </c>
      <c r="H34" s="831"/>
      <c r="I34" s="831"/>
      <c r="J34" s="822"/>
      <c r="K34" s="822"/>
      <c r="L34" s="831"/>
      <c r="M34" s="831"/>
      <c r="N34" s="822"/>
      <c r="O34" s="822"/>
      <c r="P34" s="831">
        <v>0.5</v>
      </c>
      <c r="Q34" s="831">
        <v>34.85</v>
      </c>
      <c r="R34" s="827"/>
      <c r="S34" s="832">
        <v>69.7</v>
      </c>
    </row>
    <row r="35" spans="1:19" ht="14.45" customHeight="1" x14ac:dyDescent="0.2">
      <c r="A35" s="821"/>
      <c r="B35" s="822" t="s">
        <v>5037</v>
      </c>
      <c r="C35" s="822" t="s">
        <v>590</v>
      </c>
      <c r="D35" s="822" t="s">
        <v>2421</v>
      </c>
      <c r="E35" s="822" t="s">
        <v>5038</v>
      </c>
      <c r="F35" s="822" t="s">
        <v>5049</v>
      </c>
      <c r="G35" s="822" t="s">
        <v>676</v>
      </c>
      <c r="H35" s="831"/>
      <c r="I35" s="831"/>
      <c r="J35" s="822"/>
      <c r="K35" s="822"/>
      <c r="L35" s="831"/>
      <c r="M35" s="831"/>
      <c r="N35" s="822"/>
      <c r="O35" s="822"/>
      <c r="P35" s="831">
        <v>0.1</v>
      </c>
      <c r="Q35" s="831">
        <v>5.97</v>
      </c>
      <c r="R35" s="827"/>
      <c r="S35" s="832">
        <v>59.699999999999996</v>
      </c>
    </row>
    <row r="36" spans="1:19" ht="14.45" customHeight="1" x14ac:dyDescent="0.2">
      <c r="A36" s="821"/>
      <c r="B36" s="822" t="s">
        <v>5037</v>
      </c>
      <c r="C36" s="822" t="s">
        <v>590</v>
      </c>
      <c r="D36" s="822" t="s">
        <v>2421</v>
      </c>
      <c r="E36" s="822" t="s">
        <v>5038</v>
      </c>
      <c r="F36" s="822" t="s">
        <v>5052</v>
      </c>
      <c r="G36" s="822" t="s">
        <v>669</v>
      </c>
      <c r="H36" s="831"/>
      <c r="I36" s="831"/>
      <c r="J36" s="822"/>
      <c r="K36" s="822"/>
      <c r="L36" s="831"/>
      <c r="M36" s="831"/>
      <c r="N36" s="822"/>
      <c r="O36" s="822"/>
      <c r="P36" s="831">
        <v>1.2000000000000002</v>
      </c>
      <c r="Q36" s="831">
        <v>642.05999999999995</v>
      </c>
      <c r="R36" s="827"/>
      <c r="S36" s="832">
        <v>535.04999999999984</v>
      </c>
    </row>
    <row r="37" spans="1:19" ht="14.45" customHeight="1" x14ac:dyDescent="0.2">
      <c r="A37" s="821"/>
      <c r="B37" s="822" t="s">
        <v>5037</v>
      </c>
      <c r="C37" s="822" t="s">
        <v>590</v>
      </c>
      <c r="D37" s="822" t="s">
        <v>2421</v>
      </c>
      <c r="E37" s="822" t="s">
        <v>5038</v>
      </c>
      <c r="F37" s="822" t="s">
        <v>5056</v>
      </c>
      <c r="G37" s="822" t="s">
        <v>678</v>
      </c>
      <c r="H37" s="831"/>
      <c r="I37" s="831"/>
      <c r="J37" s="822"/>
      <c r="K37" s="822"/>
      <c r="L37" s="831"/>
      <c r="M37" s="831"/>
      <c r="N37" s="822"/>
      <c r="O37" s="822"/>
      <c r="P37" s="831">
        <v>0.55000000000000004</v>
      </c>
      <c r="Q37" s="831">
        <v>133.87</v>
      </c>
      <c r="R37" s="827"/>
      <c r="S37" s="832">
        <v>243.39999999999998</v>
      </c>
    </row>
    <row r="38" spans="1:19" ht="14.45" customHeight="1" x14ac:dyDescent="0.2">
      <c r="A38" s="821"/>
      <c r="B38" s="822" t="s">
        <v>5037</v>
      </c>
      <c r="C38" s="822" t="s">
        <v>590</v>
      </c>
      <c r="D38" s="822" t="s">
        <v>2421</v>
      </c>
      <c r="E38" s="822" t="s">
        <v>5038</v>
      </c>
      <c r="F38" s="822" t="s">
        <v>5060</v>
      </c>
      <c r="G38" s="822" t="s">
        <v>1999</v>
      </c>
      <c r="H38" s="831"/>
      <c r="I38" s="831"/>
      <c r="J38" s="822"/>
      <c r="K38" s="822"/>
      <c r="L38" s="831"/>
      <c r="M38" s="831"/>
      <c r="N38" s="822"/>
      <c r="O38" s="822"/>
      <c r="P38" s="831">
        <v>0.60000000000000009</v>
      </c>
      <c r="Q38" s="831">
        <v>176.57999999999998</v>
      </c>
      <c r="R38" s="827"/>
      <c r="S38" s="832">
        <v>294.29999999999995</v>
      </c>
    </row>
    <row r="39" spans="1:19" ht="14.45" customHeight="1" x14ac:dyDescent="0.2">
      <c r="A39" s="821"/>
      <c r="B39" s="822" t="s">
        <v>5037</v>
      </c>
      <c r="C39" s="822" t="s">
        <v>590</v>
      </c>
      <c r="D39" s="822" t="s">
        <v>2421</v>
      </c>
      <c r="E39" s="822" t="s">
        <v>5061</v>
      </c>
      <c r="F39" s="822" t="s">
        <v>5064</v>
      </c>
      <c r="G39" s="822" t="s">
        <v>5065</v>
      </c>
      <c r="H39" s="831"/>
      <c r="I39" s="831"/>
      <c r="J39" s="822"/>
      <c r="K39" s="822"/>
      <c r="L39" s="831"/>
      <c r="M39" s="831"/>
      <c r="N39" s="822"/>
      <c r="O39" s="822"/>
      <c r="P39" s="831">
        <v>3</v>
      </c>
      <c r="Q39" s="831">
        <v>541.31999999999994</v>
      </c>
      <c r="R39" s="827"/>
      <c r="S39" s="832">
        <v>180.43999999999997</v>
      </c>
    </row>
    <row r="40" spans="1:19" ht="14.45" customHeight="1" x14ac:dyDescent="0.2">
      <c r="A40" s="821"/>
      <c r="B40" s="822" t="s">
        <v>5037</v>
      </c>
      <c r="C40" s="822" t="s">
        <v>590</v>
      </c>
      <c r="D40" s="822" t="s">
        <v>2421</v>
      </c>
      <c r="E40" s="822" t="s">
        <v>5061</v>
      </c>
      <c r="F40" s="822" t="s">
        <v>5066</v>
      </c>
      <c r="G40" s="822" t="s">
        <v>5067</v>
      </c>
      <c r="H40" s="831"/>
      <c r="I40" s="831"/>
      <c r="J40" s="822"/>
      <c r="K40" s="822"/>
      <c r="L40" s="831"/>
      <c r="M40" s="831"/>
      <c r="N40" s="822"/>
      <c r="O40" s="822"/>
      <c r="P40" s="831">
        <v>1</v>
      </c>
      <c r="Q40" s="831">
        <v>180.44</v>
      </c>
      <c r="R40" s="827"/>
      <c r="S40" s="832">
        <v>180.44</v>
      </c>
    </row>
    <row r="41" spans="1:19" ht="14.45" customHeight="1" x14ac:dyDescent="0.2">
      <c r="A41" s="821"/>
      <c r="B41" s="822" t="s">
        <v>5037</v>
      </c>
      <c r="C41" s="822" t="s">
        <v>590</v>
      </c>
      <c r="D41" s="822" t="s">
        <v>2421</v>
      </c>
      <c r="E41" s="822" t="s">
        <v>5034</v>
      </c>
      <c r="F41" s="822" t="s">
        <v>5074</v>
      </c>
      <c r="G41" s="822" t="s">
        <v>5075</v>
      </c>
      <c r="H41" s="831"/>
      <c r="I41" s="831"/>
      <c r="J41" s="822"/>
      <c r="K41" s="822"/>
      <c r="L41" s="831"/>
      <c r="M41" s="831"/>
      <c r="N41" s="822"/>
      <c r="O41" s="822"/>
      <c r="P41" s="831">
        <v>1</v>
      </c>
      <c r="Q41" s="831">
        <v>80</v>
      </c>
      <c r="R41" s="827"/>
      <c r="S41" s="832">
        <v>80</v>
      </c>
    </row>
    <row r="42" spans="1:19" ht="14.45" customHeight="1" x14ac:dyDescent="0.2">
      <c r="A42" s="821"/>
      <c r="B42" s="822" t="s">
        <v>5037</v>
      </c>
      <c r="C42" s="822" t="s">
        <v>590</v>
      </c>
      <c r="D42" s="822" t="s">
        <v>2421</v>
      </c>
      <c r="E42" s="822" t="s">
        <v>5034</v>
      </c>
      <c r="F42" s="822" t="s">
        <v>5076</v>
      </c>
      <c r="G42" s="822" t="s">
        <v>5077</v>
      </c>
      <c r="H42" s="831"/>
      <c r="I42" s="831"/>
      <c r="J42" s="822"/>
      <c r="K42" s="822"/>
      <c r="L42" s="831"/>
      <c r="M42" s="831"/>
      <c r="N42" s="822"/>
      <c r="O42" s="822"/>
      <c r="P42" s="831">
        <v>13</v>
      </c>
      <c r="Q42" s="831">
        <v>1989</v>
      </c>
      <c r="R42" s="827"/>
      <c r="S42" s="832">
        <v>153</v>
      </c>
    </row>
    <row r="43" spans="1:19" ht="14.45" customHeight="1" x14ac:dyDescent="0.2">
      <c r="A43" s="821"/>
      <c r="B43" s="822" t="s">
        <v>5037</v>
      </c>
      <c r="C43" s="822" t="s">
        <v>590</v>
      </c>
      <c r="D43" s="822" t="s">
        <v>2421</v>
      </c>
      <c r="E43" s="822" t="s">
        <v>5034</v>
      </c>
      <c r="F43" s="822" t="s">
        <v>5078</v>
      </c>
      <c r="G43" s="822" t="s">
        <v>5079</v>
      </c>
      <c r="H43" s="831"/>
      <c r="I43" s="831"/>
      <c r="J43" s="822"/>
      <c r="K43" s="822"/>
      <c r="L43" s="831"/>
      <c r="M43" s="831"/>
      <c r="N43" s="822"/>
      <c r="O43" s="822"/>
      <c r="P43" s="831">
        <v>13</v>
      </c>
      <c r="Q43" s="831">
        <v>494</v>
      </c>
      <c r="R43" s="827"/>
      <c r="S43" s="832">
        <v>38</v>
      </c>
    </row>
    <row r="44" spans="1:19" ht="14.45" customHeight="1" x14ac:dyDescent="0.2">
      <c r="A44" s="821"/>
      <c r="B44" s="822" t="s">
        <v>5037</v>
      </c>
      <c r="C44" s="822" t="s">
        <v>590</v>
      </c>
      <c r="D44" s="822" t="s">
        <v>2421</v>
      </c>
      <c r="E44" s="822" t="s">
        <v>5034</v>
      </c>
      <c r="F44" s="822" t="s">
        <v>5080</v>
      </c>
      <c r="G44" s="822" t="s">
        <v>5081</v>
      </c>
      <c r="H44" s="831"/>
      <c r="I44" s="831"/>
      <c r="J44" s="822"/>
      <c r="K44" s="822"/>
      <c r="L44" s="831"/>
      <c r="M44" s="831"/>
      <c r="N44" s="822"/>
      <c r="O44" s="822"/>
      <c r="P44" s="831">
        <v>1</v>
      </c>
      <c r="Q44" s="831">
        <v>132</v>
      </c>
      <c r="R44" s="827"/>
      <c r="S44" s="832">
        <v>132</v>
      </c>
    </row>
    <row r="45" spans="1:19" ht="14.45" customHeight="1" x14ac:dyDescent="0.2">
      <c r="A45" s="821"/>
      <c r="B45" s="822" t="s">
        <v>5037</v>
      </c>
      <c r="C45" s="822" t="s">
        <v>590</v>
      </c>
      <c r="D45" s="822" t="s">
        <v>2421</v>
      </c>
      <c r="E45" s="822" t="s">
        <v>5034</v>
      </c>
      <c r="F45" s="822" t="s">
        <v>5082</v>
      </c>
      <c r="G45" s="822" t="s">
        <v>5083</v>
      </c>
      <c r="H45" s="831"/>
      <c r="I45" s="831"/>
      <c r="J45" s="822"/>
      <c r="K45" s="822"/>
      <c r="L45" s="831"/>
      <c r="M45" s="831"/>
      <c r="N45" s="822"/>
      <c r="O45" s="822"/>
      <c r="P45" s="831">
        <v>10</v>
      </c>
      <c r="Q45" s="831">
        <v>7110</v>
      </c>
      <c r="R45" s="827"/>
      <c r="S45" s="832">
        <v>711</v>
      </c>
    </row>
    <row r="46" spans="1:19" ht="14.45" customHeight="1" x14ac:dyDescent="0.2">
      <c r="A46" s="821"/>
      <c r="B46" s="822" t="s">
        <v>5037</v>
      </c>
      <c r="C46" s="822" t="s">
        <v>590</v>
      </c>
      <c r="D46" s="822" t="s">
        <v>2421</v>
      </c>
      <c r="E46" s="822" t="s">
        <v>5034</v>
      </c>
      <c r="F46" s="822" t="s">
        <v>5086</v>
      </c>
      <c r="G46" s="822" t="s">
        <v>5087</v>
      </c>
      <c r="H46" s="831"/>
      <c r="I46" s="831"/>
      <c r="J46" s="822"/>
      <c r="K46" s="822"/>
      <c r="L46" s="831"/>
      <c r="M46" s="831"/>
      <c r="N46" s="822"/>
      <c r="O46" s="822"/>
      <c r="P46" s="831">
        <v>55</v>
      </c>
      <c r="Q46" s="831">
        <v>1833.33</v>
      </c>
      <c r="R46" s="827"/>
      <c r="S46" s="832">
        <v>33.333272727272728</v>
      </c>
    </row>
    <row r="47" spans="1:19" ht="14.45" customHeight="1" x14ac:dyDescent="0.2">
      <c r="A47" s="821"/>
      <c r="B47" s="822" t="s">
        <v>5037</v>
      </c>
      <c r="C47" s="822" t="s">
        <v>590</v>
      </c>
      <c r="D47" s="822" t="s">
        <v>2421</v>
      </c>
      <c r="E47" s="822" t="s">
        <v>5034</v>
      </c>
      <c r="F47" s="822" t="s">
        <v>5096</v>
      </c>
      <c r="G47" s="822" t="s">
        <v>5097</v>
      </c>
      <c r="H47" s="831"/>
      <c r="I47" s="831"/>
      <c r="J47" s="822"/>
      <c r="K47" s="822"/>
      <c r="L47" s="831"/>
      <c r="M47" s="831"/>
      <c r="N47" s="822"/>
      <c r="O47" s="822"/>
      <c r="P47" s="831">
        <v>13</v>
      </c>
      <c r="Q47" s="831">
        <v>1027</v>
      </c>
      <c r="R47" s="827"/>
      <c r="S47" s="832">
        <v>79</v>
      </c>
    </row>
    <row r="48" spans="1:19" ht="14.45" customHeight="1" x14ac:dyDescent="0.2">
      <c r="A48" s="821"/>
      <c r="B48" s="822" t="s">
        <v>5037</v>
      </c>
      <c r="C48" s="822" t="s">
        <v>590</v>
      </c>
      <c r="D48" s="822" t="s">
        <v>2421</v>
      </c>
      <c r="E48" s="822" t="s">
        <v>5034</v>
      </c>
      <c r="F48" s="822" t="s">
        <v>5098</v>
      </c>
      <c r="G48" s="822" t="s">
        <v>5099</v>
      </c>
      <c r="H48" s="831"/>
      <c r="I48" s="831"/>
      <c r="J48" s="822"/>
      <c r="K48" s="822"/>
      <c r="L48" s="831"/>
      <c r="M48" s="831"/>
      <c r="N48" s="822"/>
      <c r="O48" s="822"/>
      <c r="P48" s="831">
        <v>6</v>
      </c>
      <c r="Q48" s="831">
        <v>3750</v>
      </c>
      <c r="R48" s="827"/>
      <c r="S48" s="832">
        <v>625</v>
      </c>
    </row>
    <row r="49" spans="1:19" ht="14.45" customHeight="1" x14ac:dyDescent="0.2">
      <c r="A49" s="821"/>
      <c r="B49" s="822" t="s">
        <v>5037</v>
      </c>
      <c r="C49" s="822" t="s">
        <v>590</v>
      </c>
      <c r="D49" s="822" t="s">
        <v>2421</v>
      </c>
      <c r="E49" s="822" t="s">
        <v>5034</v>
      </c>
      <c r="F49" s="822" t="s">
        <v>5102</v>
      </c>
      <c r="G49" s="822" t="s">
        <v>5103</v>
      </c>
      <c r="H49" s="831"/>
      <c r="I49" s="831"/>
      <c r="J49" s="822"/>
      <c r="K49" s="822"/>
      <c r="L49" s="831"/>
      <c r="M49" s="831"/>
      <c r="N49" s="822"/>
      <c r="O49" s="822"/>
      <c r="P49" s="831">
        <v>4</v>
      </c>
      <c r="Q49" s="831">
        <v>1508</v>
      </c>
      <c r="R49" s="827"/>
      <c r="S49" s="832">
        <v>377</v>
      </c>
    </row>
    <row r="50" spans="1:19" ht="14.45" customHeight="1" x14ac:dyDescent="0.2">
      <c r="A50" s="821"/>
      <c r="B50" s="822" t="s">
        <v>5037</v>
      </c>
      <c r="C50" s="822" t="s">
        <v>590</v>
      </c>
      <c r="D50" s="822" t="s">
        <v>2421</v>
      </c>
      <c r="E50" s="822" t="s">
        <v>5034</v>
      </c>
      <c r="F50" s="822" t="s">
        <v>5104</v>
      </c>
      <c r="G50" s="822" t="s">
        <v>5105</v>
      </c>
      <c r="H50" s="831"/>
      <c r="I50" s="831"/>
      <c r="J50" s="822"/>
      <c r="K50" s="822"/>
      <c r="L50" s="831"/>
      <c r="M50" s="831"/>
      <c r="N50" s="822"/>
      <c r="O50" s="822"/>
      <c r="P50" s="831">
        <v>45</v>
      </c>
      <c r="Q50" s="831">
        <v>8100</v>
      </c>
      <c r="R50" s="827"/>
      <c r="S50" s="832">
        <v>180</v>
      </c>
    </row>
    <row r="51" spans="1:19" ht="14.45" customHeight="1" x14ac:dyDescent="0.2">
      <c r="A51" s="821"/>
      <c r="B51" s="822" t="s">
        <v>5037</v>
      </c>
      <c r="C51" s="822" t="s">
        <v>590</v>
      </c>
      <c r="D51" s="822" t="s">
        <v>2426</v>
      </c>
      <c r="E51" s="822" t="s">
        <v>5034</v>
      </c>
      <c r="F51" s="822" t="s">
        <v>5078</v>
      </c>
      <c r="G51" s="822" t="s">
        <v>5079</v>
      </c>
      <c r="H51" s="831"/>
      <c r="I51" s="831"/>
      <c r="J51" s="822"/>
      <c r="K51" s="822"/>
      <c r="L51" s="831"/>
      <c r="M51" s="831"/>
      <c r="N51" s="822"/>
      <c r="O51" s="822"/>
      <c r="P51" s="831">
        <v>17</v>
      </c>
      <c r="Q51" s="831">
        <v>646</v>
      </c>
      <c r="R51" s="827"/>
      <c r="S51" s="832">
        <v>38</v>
      </c>
    </row>
    <row r="52" spans="1:19" ht="14.45" customHeight="1" x14ac:dyDescent="0.2">
      <c r="A52" s="821"/>
      <c r="B52" s="822" t="s">
        <v>5037</v>
      </c>
      <c r="C52" s="822" t="s">
        <v>590</v>
      </c>
      <c r="D52" s="822" t="s">
        <v>2428</v>
      </c>
      <c r="E52" s="822" t="s">
        <v>5038</v>
      </c>
      <c r="F52" s="822" t="s">
        <v>5041</v>
      </c>
      <c r="G52" s="822" t="s">
        <v>5042</v>
      </c>
      <c r="H52" s="831"/>
      <c r="I52" s="831"/>
      <c r="J52" s="822"/>
      <c r="K52" s="822"/>
      <c r="L52" s="831"/>
      <c r="M52" s="831"/>
      <c r="N52" s="822"/>
      <c r="O52" s="822"/>
      <c r="P52" s="831">
        <v>0.30000000000000004</v>
      </c>
      <c r="Q52" s="831">
        <v>20.91</v>
      </c>
      <c r="R52" s="827"/>
      <c r="S52" s="832">
        <v>69.699999999999989</v>
      </c>
    </row>
    <row r="53" spans="1:19" ht="14.45" customHeight="1" x14ac:dyDescent="0.2">
      <c r="A53" s="821"/>
      <c r="B53" s="822" t="s">
        <v>5037</v>
      </c>
      <c r="C53" s="822" t="s">
        <v>590</v>
      </c>
      <c r="D53" s="822" t="s">
        <v>2428</v>
      </c>
      <c r="E53" s="822" t="s">
        <v>5038</v>
      </c>
      <c r="F53" s="822" t="s">
        <v>5049</v>
      </c>
      <c r="G53" s="822" t="s">
        <v>676</v>
      </c>
      <c r="H53" s="831"/>
      <c r="I53" s="831"/>
      <c r="J53" s="822"/>
      <c r="K53" s="822"/>
      <c r="L53" s="831"/>
      <c r="M53" s="831"/>
      <c r="N53" s="822"/>
      <c r="O53" s="822"/>
      <c r="P53" s="831">
        <v>0.2</v>
      </c>
      <c r="Q53" s="831">
        <v>11.94</v>
      </c>
      <c r="R53" s="827"/>
      <c r="S53" s="832">
        <v>59.699999999999996</v>
      </c>
    </row>
    <row r="54" spans="1:19" ht="14.45" customHeight="1" x14ac:dyDescent="0.2">
      <c r="A54" s="821"/>
      <c r="B54" s="822" t="s">
        <v>5037</v>
      </c>
      <c r="C54" s="822" t="s">
        <v>590</v>
      </c>
      <c r="D54" s="822" t="s">
        <v>2428</v>
      </c>
      <c r="E54" s="822" t="s">
        <v>5038</v>
      </c>
      <c r="F54" s="822" t="s">
        <v>5052</v>
      </c>
      <c r="G54" s="822" t="s">
        <v>669</v>
      </c>
      <c r="H54" s="831"/>
      <c r="I54" s="831"/>
      <c r="J54" s="822"/>
      <c r="K54" s="822"/>
      <c r="L54" s="831"/>
      <c r="M54" s="831"/>
      <c r="N54" s="822"/>
      <c r="O54" s="822"/>
      <c r="P54" s="831">
        <v>0.4</v>
      </c>
      <c r="Q54" s="831">
        <v>214.02</v>
      </c>
      <c r="R54" s="827"/>
      <c r="S54" s="832">
        <v>535.04999999999995</v>
      </c>
    </row>
    <row r="55" spans="1:19" ht="14.45" customHeight="1" x14ac:dyDescent="0.2">
      <c r="A55" s="821"/>
      <c r="B55" s="822" t="s">
        <v>5037</v>
      </c>
      <c r="C55" s="822" t="s">
        <v>590</v>
      </c>
      <c r="D55" s="822" t="s">
        <v>2428</v>
      </c>
      <c r="E55" s="822" t="s">
        <v>5038</v>
      </c>
      <c r="F55" s="822" t="s">
        <v>5055</v>
      </c>
      <c r="G55" s="822" t="s">
        <v>678</v>
      </c>
      <c r="H55" s="831"/>
      <c r="I55" s="831"/>
      <c r="J55" s="822"/>
      <c r="K55" s="822"/>
      <c r="L55" s="831"/>
      <c r="M55" s="831"/>
      <c r="N55" s="822"/>
      <c r="O55" s="822"/>
      <c r="P55" s="831">
        <v>0.03</v>
      </c>
      <c r="Q55" s="831">
        <v>6.02</v>
      </c>
      <c r="R55" s="827"/>
      <c r="S55" s="832">
        <v>200.66666666666666</v>
      </c>
    </row>
    <row r="56" spans="1:19" ht="14.45" customHeight="1" x14ac:dyDescent="0.2">
      <c r="A56" s="821"/>
      <c r="B56" s="822" t="s">
        <v>5037</v>
      </c>
      <c r="C56" s="822" t="s">
        <v>590</v>
      </c>
      <c r="D56" s="822" t="s">
        <v>2428</v>
      </c>
      <c r="E56" s="822" t="s">
        <v>5038</v>
      </c>
      <c r="F56" s="822" t="s">
        <v>5056</v>
      </c>
      <c r="G56" s="822" t="s">
        <v>678</v>
      </c>
      <c r="H56" s="831"/>
      <c r="I56" s="831"/>
      <c r="J56" s="822"/>
      <c r="K56" s="822"/>
      <c r="L56" s="831"/>
      <c r="M56" s="831"/>
      <c r="N56" s="822"/>
      <c r="O56" s="822"/>
      <c r="P56" s="831">
        <v>0.1</v>
      </c>
      <c r="Q56" s="831">
        <v>24.34</v>
      </c>
      <c r="R56" s="827"/>
      <c r="S56" s="832">
        <v>243.39999999999998</v>
      </c>
    </row>
    <row r="57" spans="1:19" ht="14.45" customHeight="1" x14ac:dyDescent="0.2">
      <c r="A57" s="821"/>
      <c r="B57" s="822" t="s">
        <v>5037</v>
      </c>
      <c r="C57" s="822" t="s">
        <v>590</v>
      </c>
      <c r="D57" s="822" t="s">
        <v>2428</v>
      </c>
      <c r="E57" s="822" t="s">
        <v>5038</v>
      </c>
      <c r="F57" s="822" t="s">
        <v>5060</v>
      </c>
      <c r="G57" s="822" t="s">
        <v>1999</v>
      </c>
      <c r="H57" s="831"/>
      <c r="I57" s="831"/>
      <c r="J57" s="822"/>
      <c r="K57" s="822"/>
      <c r="L57" s="831"/>
      <c r="M57" s="831"/>
      <c r="N57" s="822"/>
      <c r="O57" s="822"/>
      <c r="P57" s="831">
        <v>0.2</v>
      </c>
      <c r="Q57" s="831">
        <v>58.86</v>
      </c>
      <c r="R57" s="827"/>
      <c r="S57" s="832">
        <v>294.29999999999995</v>
      </c>
    </row>
    <row r="58" spans="1:19" ht="14.45" customHeight="1" x14ac:dyDescent="0.2">
      <c r="A58" s="821"/>
      <c r="B58" s="822" t="s">
        <v>5037</v>
      </c>
      <c r="C58" s="822" t="s">
        <v>590</v>
      </c>
      <c r="D58" s="822" t="s">
        <v>2428</v>
      </c>
      <c r="E58" s="822" t="s">
        <v>5034</v>
      </c>
      <c r="F58" s="822" t="s">
        <v>5074</v>
      </c>
      <c r="G58" s="822" t="s">
        <v>5075</v>
      </c>
      <c r="H58" s="831"/>
      <c r="I58" s="831"/>
      <c r="J58" s="822"/>
      <c r="K58" s="822"/>
      <c r="L58" s="831"/>
      <c r="M58" s="831"/>
      <c r="N58" s="822"/>
      <c r="O58" s="822"/>
      <c r="P58" s="831">
        <v>1</v>
      </c>
      <c r="Q58" s="831">
        <v>80</v>
      </c>
      <c r="R58" s="827"/>
      <c r="S58" s="832">
        <v>80</v>
      </c>
    </row>
    <row r="59" spans="1:19" ht="14.45" customHeight="1" x14ac:dyDescent="0.2">
      <c r="A59" s="821"/>
      <c r="B59" s="822" t="s">
        <v>5037</v>
      </c>
      <c r="C59" s="822" t="s">
        <v>590</v>
      </c>
      <c r="D59" s="822" t="s">
        <v>2428</v>
      </c>
      <c r="E59" s="822" t="s">
        <v>5034</v>
      </c>
      <c r="F59" s="822" t="s">
        <v>5076</v>
      </c>
      <c r="G59" s="822" t="s">
        <v>5077</v>
      </c>
      <c r="H59" s="831"/>
      <c r="I59" s="831"/>
      <c r="J59" s="822"/>
      <c r="K59" s="822"/>
      <c r="L59" s="831"/>
      <c r="M59" s="831"/>
      <c r="N59" s="822"/>
      <c r="O59" s="822"/>
      <c r="P59" s="831">
        <v>3</v>
      </c>
      <c r="Q59" s="831">
        <v>459</v>
      </c>
      <c r="R59" s="827"/>
      <c r="S59" s="832">
        <v>153</v>
      </c>
    </row>
    <row r="60" spans="1:19" ht="14.45" customHeight="1" x14ac:dyDescent="0.2">
      <c r="A60" s="821"/>
      <c r="B60" s="822" t="s">
        <v>5037</v>
      </c>
      <c r="C60" s="822" t="s">
        <v>590</v>
      </c>
      <c r="D60" s="822" t="s">
        <v>2428</v>
      </c>
      <c r="E60" s="822" t="s">
        <v>5034</v>
      </c>
      <c r="F60" s="822" t="s">
        <v>5078</v>
      </c>
      <c r="G60" s="822" t="s">
        <v>5079</v>
      </c>
      <c r="H60" s="831"/>
      <c r="I60" s="831"/>
      <c r="J60" s="822"/>
      <c r="K60" s="822"/>
      <c r="L60" s="831"/>
      <c r="M60" s="831"/>
      <c r="N60" s="822"/>
      <c r="O60" s="822"/>
      <c r="P60" s="831">
        <v>1</v>
      </c>
      <c r="Q60" s="831">
        <v>38</v>
      </c>
      <c r="R60" s="827"/>
      <c r="S60" s="832">
        <v>38</v>
      </c>
    </row>
    <row r="61" spans="1:19" ht="14.45" customHeight="1" x14ac:dyDescent="0.2">
      <c r="A61" s="821"/>
      <c r="B61" s="822" t="s">
        <v>5037</v>
      </c>
      <c r="C61" s="822" t="s">
        <v>590</v>
      </c>
      <c r="D61" s="822" t="s">
        <v>2428</v>
      </c>
      <c r="E61" s="822" t="s">
        <v>5034</v>
      </c>
      <c r="F61" s="822" t="s">
        <v>5082</v>
      </c>
      <c r="G61" s="822" t="s">
        <v>5083</v>
      </c>
      <c r="H61" s="831"/>
      <c r="I61" s="831"/>
      <c r="J61" s="822"/>
      <c r="K61" s="822"/>
      <c r="L61" s="831"/>
      <c r="M61" s="831"/>
      <c r="N61" s="822"/>
      <c r="O61" s="822"/>
      <c r="P61" s="831">
        <v>4</v>
      </c>
      <c r="Q61" s="831">
        <v>2844</v>
      </c>
      <c r="R61" s="827"/>
      <c r="S61" s="832">
        <v>711</v>
      </c>
    </row>
    <row r="62" spans="1:19" ht="14.45" customHeight="1" x14ac:dyDescent="0.2">
      <c r="A62" s="821"/>
      <c r="B62" s="822" t="s">
        <v>5037</v>
      </c>
      <c r="C62" s="822" t="s">
        <v>590</v>
      </c>
      <c r="D62" s="822" t="s">
        <v>2428</v>
      </c>
      <c r="E62" s="822" t="s">
        <v>5034</v>
      </c>
      <c r="F62" s="822" t="s">
        <v>5086</v>
      </c>
      <c r="G62" s="822" t="s">
        <v>5087</v>
      </c>
      <c r="H62" s="831"/>
      <c r="I62" s="831"/>
      <c r="J62" s="822"/>
      <c r="K62" s="822"/>
      <c r="L62" s="831"/>
      <c r="M62" s="831"/>
      <c r="N62" s="822"/>
      <c r="O62" s="822"/>
      <c r="P62" s="831">
        <v>21</v>
      </c>
      <c r="Q62" s="831">
        <v>700</v>
      </c>
      <c r="R62" s="827"/>
      <c r="S62" s="832">
        <v>33.333333333333336</v>
      </c>
    </row>
    <row r="63" spans="1:19" ht="14.45" customHeight="1" x14ac:dyDescent="0.2">
      <c r="A63" s="821"/>
      <c r="B63" s="822" t="s">
        <v>5037</v>
      </c>
      <c r="C63" s="822" t="s">
        <v>590</v>
      </c>
      <c r="D63" s="822" t="s">
        <v>2428</v>
      </c>
      <c r="E63" s="822" t="s">
        <v>5034</v>
      </c>
      <c r="F63" s="822" t="s">
        <v>5096</v>
      </c>
      <c r="G63" s="822" t="s">
        <v>5097</v>
      </c>
      <c r="H63" s="831"/>
      <c r="I63" s="831"/>
      <c r="J63" s="822"/>
      <c r="K63" s="822"/>
      <c r="L63" s="831"/>
      <c r="M63" s="831"/>
      <c r="N63" s="822"/>
      <c r="O63" s="822"/>
      <c r="P63" s="831">
        <v>3</v>
      </c>
      <c r="Q63" s="831">
        <v>237</v>
      </c>
      <c r="R63" s="827"/>
      <c r="S63" s="832">
        <v>79</v>
      </c>
    </row>
    <row r="64" spans="1:19" ht="14.45" customHeight="1" x14ac:dyDescent="0.2">
      <c r="A64" s="821"/>
      <c r="B64" s="822" t="s">
        <v>5037</v>
      </c>
      <c r="C64" s="822" t="s">
        <v>590</v>
      </c>
      <c r="D64" s="822" t="s">
        <v>2428</v>
      </c>
      <c r="E64" s="822" t="s">
        <v>5034</v>
      </c>
      <c r="F64" s="822" t="s">
        <v>5098</v>
      </c>
      <c r="G64" s="822" t="s">
        <v>5099</v>
      </c>
      <c r="H64" s="831"/>
      <c r="I64" s="831"/>
      <c r="J64" s="822"/>
      <c r="K64" s="822"/>
      <c r="L64" s="831"/>
      <c r="M64" s="831"/>
      <c r="N64" s="822"/>
      <c r="O64" s="822"/>
      <c r="P64" s="831">
        <v>2</v>
      </c>
      <c r="Q64" s="831">
        <v>1250</v>
      </c>
      <c r="R64" s="827"/>
      <c r="S64" s="832">
        <v>625</v>
      </c>
    </row>
    <row r="65" spans="1:19" ht="14.45" customHeight="1" x14ac:dyDescent="0.2">
      <c r="A65" s="821"/>
      <c r="B65" s="822" t="s">
        <v>5037</v>
      </c>
      <c r="C65" s="822" t="s">
        <v>590</v>
      </c>
      <c r="D65" s="822" t="s">
        <v>2428</v>
      </c>
      <c r="E65" s="822" t="s">
        <v>5034</v>
      </c>
      <c r="F65" s="822" t="s">
        <v>5104</v>
      </c>
      <c r="G65" s="822" t="s">
        <v>5105</v>
      </c>
      <c r="H65" s="831"/>
      <c r="I65" s="831"/>
      <c r="J65" s="822"/>
      <c r="K65" s="822"/>
      <c r="L65" s="831"/>
      <c r="M65" s="831"/>
      <c r="N65" s="822"/>
      <c r="O65" s="822"/>
      <c r="P65" s="831">
        <v>17</v>
      </c>
      <c r="Q65" s="831">
        <v>3060</v>
      </c>
      <c r="R65" s="827"/>
      <c r="S65" s="832">
        <v>180</v>
      </c>
    </row>
    <row r="66" spans="1:19" ht="14.45" customHeight="1" x14ac:dyDescent="0.2">
      <c r="A66" s="821"/>
      <c r="B66" s="822" t="s">
        <v>5037</v>
      </c>
      <c r="C66" s="822" t="s">
        <v>590</v>
      </c>
      <c r="D66" s="822" t="s">
        <v>2428</v>
      </c>
      <c r="E66" s="822" t="s">
        <v>5034</v>
      </c>
      <c r="F66" s="822" t="s">
        <v>5108</v>
      </c>
      <c r="G66" s="822" t="s">
        <v>5109</v>
      </c>
      <c r="H66" s="831"/>
      <c r="I66" s="831"/>
      <c r="J66" s="822"/>
      <c r="K66" s="822"/>
      <c r="L66" s="831"/>
      <c r="M66" s="831"/>
      <c r="N66" s="822"/>
      <c r="O66" s="822"/>
      <c r="P66" s="831">
        <v>1</v>
      </c>
      <c r="Q66" s="831">
        <v>1220</v>
      </c>
      <c r="R66" s="827"/>
      <c r="S66" s="832">
        <v>1220</v>
      </c>
    </row>
    <row r="67" spans="1:19" ht="14.45" customHeight="1" x14ac:dyDescent="0.2">
      <c r="A67" s="821"/>
      <c r="B67" s="822" t="s">
        <v>5037</v>
      </c>
      <c r="C67" s="822" t="s">
        <v>590</v>
      </c>
      <c r="D67" s="822" t="s">
        <v>2429</v>
      </c>
      <c r="E67" s="822" t="s">
        <v>5038</v>
      </c>
      <c r="F67" s="822" t="s">
        <v>5047</v>
      </c>
      <c r="G67" s="822" t="s">
        <v>3713</v>
      </c>
      <c r="H67" s="831"/>
      <c r="I67" s="831"/>
      <c r="J67" s="822"/>
      <c r="K67" s="822"/>
      <c r="L67" s="831"/>
      <c r="M67" s="831"/>
      <c r="N67" s="822"/>
      <c r="O67" s="822"/>
      <c r="P67" s="831">
        <v>0.2</v>
      </c>
      <c r="Q67" s="831">
        <v>7.8</v>
      </c>
      <c r="R67" s="827"/>
      <c r="S67" s="832">
        <v>39</v>
      </c>
    </row>
    <row r="68" spans="1:19" ht="14.45" customHeight="1" x14ac:dyDescent="0.2">
      <c r="A68" s="821"/>
      <c r="B68" s="822" t="s">
        <v>5037</v>
      </c>
      <c r="C68" s="822" t="s">
        <v>590</v>
      </c>
      <c r="D68" s="822" t="s">
        <v>2429</v>
      </c>
      <c r="E68" s="822" t="s">
        <v>5034</v>
      </c>
      <c r="F68" s="822" t="s">
        <v>5078</v>
      </c>
      <c r="G68" s="822" t="s">
        <v>5079</v>
      </c>
      <c r="H68" s="831"/>
      <c r="I68" s="831"/>
      <c r="J68" s="822"/>
      <c r="K68" s="822"/>
      <c r="L68" s="831"/>
      <c r="M68" s="831"/>
      <c r="N68" s="822"/>
      <c r="O68" s="822"/>
      <c r="P68" s="831">
        <v>51</v>
      </c>
      <c r="Q68" s="831">
        <v>1938</v>
      </c>
      <c r="R68" s="827"/>
      <c r="S68" s="832">
        <v>38</v>
      </c>
    </row>
    <row r="69" spans="1:19" ht="14.45" customHeight="1" x14ac:dyDescent="0.2">
      <c r="A69" s="821"/>
      <c r="B69" s="822" t="s">
        <v>5037</v>
      </c>
      <c r="C69" s="822" t="s">
        <v>590</v>
      </c>
      <c r="D69" s="822" t="s">
        <v>2429</v>
      </c>
      <c r="E69" s="822" t="s">
        <v>5034</v>
      </c>
      <c r="F69" s="822" t="s">
        <v>5082</v>
      </c>
      <c r="G69" s="822" t="s">
        <v>5083</v>
      </c>
      <c r="H69" s="831"/>
      <c r="I69" s="831"/>
      <c r="J69" s="822"/>
      <c r="K69" s="822"/>
      <c r="L69" s="831"/>
      <c r="M69" s="831"/>
      <c r="N69" s="822"/>
      <c r="O69" s="822"/>
      <c r="P69" s="831">
        <v>22</v>
      </c>
      <c r="Q69" s="831">
        <v>15642</v>
      </c>
      <c r="R69" s="827"/>
      <c r="S69" s="832">
        <v>711</v>
      </c>
    </row>
    <row r="70" spans="1:19" ht="14.45" customHeight="1" x14ac:dyDescent="0.2">
      <c r="A70" s="821"/>
      <c r="B70" s="822" t="s">
        <v>5037</v>
      </c>
      <c r="C70" s="822" t="s">
        <v>590</v>
      </c>
      <c r="D70" s="822" t="s">
        <v>2429</v>
      </c>
      <c r="E70" s="822" t="s">
        <v>5034</v>
      </c>
      <c r="F70" s="822" t="s">
        <v>5084</v>
      </c>
      <c r="G70" s="822" t="s">
        <v>5085</v>
      </c>
      <c r="H70" s="831"/>
      <c r="I70" s="831"/>
      <c r="J70" s="822"/>
      <c r="K70" s="822"/>
      <c r="L70" s="831"/>
      <c r="M70" s="831"/>
      <c r="N70" s="822"/>
      <c r="O70" s="822"/>
      <c r="P70" s="831">
        <v>1</v>
      </c>
      <c r="Q70" s="831">
        <v>360</v>
      </c>
      <c r="R70" s="827"/>
      <c r="S70" s="832">
        <v>360</v>
      </c>
    </row>
    <row r="71" spans="1:19" ht="14.45" customHeight="1" x14ac:dyDescent="0.2">
      <c r="A71" s="821"/>
      <c r="B71" s="822" t="s">
        <v>5037</v>
      </c>
      <c r="C71" s="822" t="s">
        <v>590</v>
      </c>
      <c r="D71" s="822" t="s">
        <v>2429</v>
      </c>
      <c r="E71" s="822" t="s">
        <v>5034</v>
      </c>
      <c r="F71" s="822" t="s">
        <v>5086</v>
      </c>
      <c r="G71" s="822" t="s">
        <v>5087</v>
      </c>
      <c r="H71" s="831"/>
      <c r="I71" s="831"/>
      <c r="J71" s="822"/>
      <c r="K71" s="822"/>
      <c r="L71" s="831"/>
      <c r="M71" s="831"/>
      <c r="N71" s="822"/>
      <c r="O71" s="822"/>
      <c r="P71" s="831">
        <v>167</v>
      </c>
      <c r="Q71" s="831">
        <v>5566.67</v>
      </c>
      <c r="R71" s="827"/>
      <c r="S71" s="832">
        <v>33.333353293413175</v>
      </c>
    </row>
    <row r="72" spans="1:19" ht="14.45" customHeight="1" x14ac:dyDescent="0.2">
      <c r="A72" s="821"/>
      <c r="B72" s="822" t="s">
        <v>5037</v>
      </c>
      <c r="C72" s="822" t="s">
        <v>590</v>
      </c>
      <c r="D72" s="822" t="s">
        <v>2429</v>
      </c>
      <c r="E72" s="822" t="s">
        <v>5034</v>
      </c>
      <c r="F72" s="822" t="s">
        <v>5090</v>
      </c>
      <c r="G72" s="822" t="s">
        <v>5091</v>
      </c>
      <c r="H72" s="831"/>
      <c r="I72" s="831"/>
      <c r="J72" s="822"/>
      <c r="K72" s="822"/>
      <c r="L72" s="831"/>
      <c r="M72" s="831"/>
      <c r="N72" s="822"/>
      <c r="O72" s="822"/>
      <c r="P72" s="831">
        <v>1</v>
      </c>
      <c r="Q72" s="831">
        <v>33</v>
      </c>
      <c r="R72" s="827"/>
      <c r="S72" s="832">
        <v>33</v>
      </c>
    </row>
    <row r="73" spans="1:19" ht="14.45" customHeight="1" x14ac:dyDescent="0.2">
      <c r="A73" s="821"/>
      <c r="B73" s="822" t="s">
        <v>5037</v>
      </c>
      <c r="C73" s="822" t="s">
        <v>590</v>
      </c>
      <c r="D73" s="822" t="s">
        <v>2429</v>
      </c>
      <c r="E73" s="822" t="s">
        <v>5034</v>
      </c>
      <c r="F73" s="822" t="s">
        <v>5092</v>
      </c>
      <c r="G73" s="822" t="s">
        <v>5093</v>
      </c>
      <c r="H73" s="831"/>
      <c r="I73" s="831"/>
      <c r="J73" s="822"/>
      <c r="K73" s="822"/>
      <c r="L73" s="831"/>
      <c r="M73" s="831"/>
      <c r="N73" s="822"/>
      <c r="O73" s="822"/>
      <c r="P73" s="831">
        <v>9</v>
      </c>
      <c r="Q73" s="831">
        <v>684</v>
      </c>
      <c r="R73" s="827"/>
      <c r="S73" s="832">
        <v>76</v>
      </c>
    </row>
    <row r="74" spans="1:19" ht="14.45" customHeight="1" x14ac:dyDescent="0.2">
      <c r="A74" s="821"/>
      <c r="B74" s="822" t="s">
        <v>5037</v>
      </c>
      <c r="C74" s="822" t="s">
        <v>590</v>
      </c>
      <c r="D74" s="822" t="s">
        <v>2429</v>
      </c>
      <c r="E74" s="822" t="s">
        <v>5034</v>
      </c>
      <c r="F74" s="822" t="s">
        <v>5094</v>
      </c>
      <c r="G74" s="822" t="s">
        <v>5095</v>
      </c>
      <c r="H74" s="831"/>
      <c r="I74" s="831"/>
      <c r="J74" s="822"/>
      <c r="K74" s="822"/>
      <c r="L74" s="831"/>
      <c r="M74" s="831"/>
      <c r="N74" s="822"/>
      <c r="O74" s="822"/>
      <c r="P74" s="831">
        <v>2</v>
      </c>
      <c r="Q74" s="831">
        <v>456</v>
      </c>
      <c r="R74" s="827"/>
      <c r="S74" s="832">
        <v>228</v>
      </c>
    </row>
    <row r="75" spans="1:19" ht="14.45" customHeight="1" x14ac:dyDescent="0.2">
      <c r="A75" s="821"/>
      <c r="B75" s="822" t="s">
        <v>5037</v>
      </c>
      <c r="C75" s="822" t="s">
        <v>590</v>
      </c>
      <c r="D75" s="822" t="s">
        <v>2429</v>
      </c>
      <c r="E75" s="822" t="s">
        <v>5034</v>
      </c>
      <c r="F75" s="822" t="s">
        <v>5104</v>
      </c>
      <c r="G75" s="822" t="s">
        <v>5105</v>
      </c>
      <c r="H75" s="831"/>
      <c r="I75" s="831"/>
      <c r="J75" s="822"/>
      <c r="K75" s="822"/>
      <c r="L75" s="831"/>
      <c r="M75" s="831"/>
      <c r="N75" s="822"/>
      <c r="O75" s="822"/>
      <c r="P75" s="831">
        <v>145</v>
      </c>
      <c r="Q75" s="831">
        <v>26100</v>
      </c>
      <c r="R75" s="827"/>
      <c r="S75" s="832">
        <v>180</v>
      </c>
    </row>
    <row r="76" spans="1:19" ht="14.45" customHeight="1" x14ac:dyDescent="0.2">
      <c r="A76" s="821"/>
      <c r="B76" s="822" t="s">
        <v>5037</v>
      </c>
      <c r="C76" s="822" t="s">
        <v>590</v>
      </c>
      <c r="D76" s="822" t="s">
        <v>2430</v>
      </c>
      <c r="E76" s="822" t="s">
        <v>5038</v>
      </c>
      <c r="F76" s="822" t="s">
        <v>5041</v>
      </c>
      <c r="G76" s="822" t="s">
        <v>5042</v>
      </c>
      <c r="H76" s="831"/>
      <c r="I76" s="831"/>
      <c r="J76" s="822"/>
      <c r="K76" s="822"/>
      <c r="L76" s="831"/>
      <c r="M76" s="831"/>
      <c r="N76" s="822"/>
      <c r="O76" s="822"/>
      <c r="P76" s="831">
        <v>1</v>
      </c>
      <c r="Q76" s="831">
        <v>69.7</v>
      </c>
      <c r="R76" s="827"/>
      <c r="S76" s="832">
        <v>69.7</v>
      </c>
    </row>
    <row r="77" spans="1:19" ht="14.45" customHeight="1" x14ac:dyDescent="0.2">
      <c r="A77" s="821"/>
      <c r="B77" s="822" t="s">
        <v>5037</v>
      </c>
      <c r="C77" s="822" t="s">
        <v>590</v>
      </c>
      <c r="D77" s="822" t="s">
        <v>2430</v>
      </c>
      <c r="E77" s="822" t="s">
        <v>5038</v>
      </c>
      <c r="F77" s="822" t="s">
        <v>5047</v>
      </c>
      <c r="G77" s="822" t="s">
        <v>3713</v>
      </c>
      <c r="H77" s="831"/>
      <c r="I77" s="831"/>
      <c r="J77" s="822"/>
      <c r="K77" s="822"/>
      <c r="L77" s="831"/>
      <c r="M77" s="831"/>
      <c r="N77" s="822"/>
      <c r="O77" s="822"/>
      <c r="P77" s="831">
        <v>0.2</v>
      </c>
      <c r="Q77" s="831">
        <v>7.8</v>
      </c>
      <c r="R77" s="827"/>
      <c r="S77" s="832">
        <v>39</v>
      </c>
    </row>
    <row r="78" spans="1:19" ht="14.45" customHeight="1" x14ac:dyDescent="0.2">
      <c r="A78" s="821"/>
      <c r="B78" s="822" t="s">
        <v>5037</v>
      </c>
      <c r="C78" s="822" t="s">
        <v>590</v>
      </c>
      <c r="D78" s="822" t="s">
        <v>2430</v>
      </c>
      <c r="E78" s="822" t="s">
        <v>5038</v>
      </c>
      <c r="F78" s="822" t="s">
        <v>5049</v>
      </c>
      <c r="G78" s="822" t="s">
        <v>676</v>
      </c>
      <c r="H78" s="831"/>
      <c r="I78" s="831"/>
      <c r="J78" s="822"/>
      <c r="K78" s="822"/>
      <c r="L78" s="831"/>
      <c r="M78" s="831"/>
      <c r="N78" s="822"/>
      <c r="O78" s="822"/>
      <c r="P78" s="831">
        <v>1.2</v>
      </c>
      <c r="Q78" s="831">
        <v>71.789999999999992</v>
      </c>
      <c r="R78" s="827"/>
      <c r="S78" s="832">
        <v>59.824999999999996</v>
      </c>
    </row>
    <row r="79" spans="1:19" ht="14.45" customHeight="1" x14ac:dyDescent="0.2">
      <c r="A79" s="821"/>
      <c r="B79" s="822" t="s">
        <v>5037</v>
      </c>
      <c r="C79" s="822" t="s">
        <v>590</v>
      </c>
      <c r="D79" s="822" t="s">
        <v>2430</v>
      </c>
      <c r="E79" s="822" t="s">
        <v>5038</v>
      </c>
      <c r="F79" s="822" t="s">
        <v>5052</v>
      </c>
      <c r="G79" s="822" t="s">
        <v>669</v>
      </c>
      <c r="H79" s="831"/>
      <c r="I79" s="831"/>
      <c r="J79" s="822"/>
      <c r="K79" s="822"/>
      <c r="L79" s="831"/>
      <c r="M79" s="831"/>
      <c r="N79" s="822"/>
      <c r="O79" s="822"/>
      <c r="P79" s="831">
        <v>4</v>
      </c>
      <c r="Q79" s="831">
        <v>2140.2000000000003</v>
      </c>
      <c r="R79" s="827"/>
      <c r="S79" s="832">
        <v>535.05000000000007</v>
      </c>
    </row>
    <row r="80" spans="1:19" ht="14.45" customHeight="1" x14ac:dyDescent="0.2">
      <c r="A80" s="821"/>
      <c r="B80" s="822" t="s">
        <v>5037</v>
      </c>
      <c r="C80" s="822" t="s">
        <v>590</v>
      </c>
      <c r="D80" s="822" t="s">
        <v>2430</v>
      </c>
      <c r="E80" s="822" t="s">
        <v>5038</v>
      </c>
      <c r="F80" s="822" t="s">
        <v>5054</v>
      </c>
      <c r="G80" s="822" t="s">
        <v>678</v>
      </c>
      <c r="H80" s="831"/>
      <c r="I80" s="831"/>
      <c r="J80" s="822"/>
      <c r="K80" s="822"/>
      <c r="L80" s="831"/>
      <c r="M80" s="831"/>
      <c r="N80" s="822"/>
      <c r="O80" s="822"/>
      <c r="P80" s="831">
        <v>0.02</v>
      </c>
      <c r="Q80" s="831">
        <v>2.4300000000000002</v>
      </c>
      <c r="R80" s="827"/>
      <c r="S80" s="832">
        <v>121.5</v>
      </c>
    </row>
    <row r="81" spans="1:19" ht="14.45" customHeight="1" x14ac:dyDescent="0.2">
      <c r="A81" s="821"/>
      <c r="B81" s="822" t="s">
        <v>5037</v>
      </c>
      <c r="C81" s="822" t="s">
        <v>590</v>
      </c>
      <c r="D81" s="822" t="s">
        <v>2430</v>
      </c>
      <c r="E81" s="822" t="s">
        <v>5038</v>
      </c>
      <c r="F81" s="822" t="s">
        <v>5056</v>
      </c>
      <c r="G81" s="822" t="s">
        <v>678</v>
      </c>
      <c r="H81" s="831"/>
      <c r="I81" s="831"/>
      <c r="J81" s="822"/>
      <c r="K81" s="822"/>
      <c r="L81" s="831"/>
      <c r="M81" s="831"/>
      <c r="N81" s="822"/>
      <c r="O81" s="822"/>
      <c r="P81" s="831">
        <v>3.9499999999999997</v>
      </c>
      <c r="Q81" s="831">
        <v>961.43</v>
      </c>
      <c r="R81" s="827"/>
      <c r="S81" s="832">
        <v>243.4</v>
      </c>
    </row>
    <row r="82" spans="1:19" ht="14.45" customHeight="1" x14ac:dyDescent="0.2">
      <c r="A82" s="821"/>
      <c r="B82" s="822" t="s">
        <v>5037</v>
      </c>
      <c r="C82" s="822" t="s">
        <v>590</v>
      </c>
      <c r="D82" s="822" t="s">
        <v>2430</v>
      </c>
      <c r="E82" s="822" t="s">
        <v>5038</v>
      </c>
      <c r="F82" s="822" t="s">
        <v>5060</v>
      </c>
      <c r="G82" s="822" t="s">
        <v>1999</v>
      </c>
      <c r="H82" s="831"/>
      <c r="I82" s="831"/>
      <c r="J82" s="822"/>
      <c r="K82" s="822"/>
      <c r="L82" s="831"/>
      <c r="M82" s="831"/>
      <c r="N82" s="822"/>
      <c r="O82" s="822"/>
      <c r="P82" s="831">
        <v>2</v>
      </c>
      <c r="Q82" s="831">
        <v>588.6</v>
      </c>
      <c r="R82" s="827"/>
      <c r="S82" s="832">
        <v>294.3</v>
      </c>
    </row>
    <row r="83" spans="1:19" ht="14.45" customHeight="1" x14ac:dyDescent="0.2">
      <c r="A83" s="821"/>
      <c r="B83" s="822" t="s">
        <v>5037</v>
      </c>
      <c r="C83" s="822" t="s">
        <v>590</v>
      </c>
      <c r="D83" s="822" t="s">
        <v>2430</v>
      </c>
      <c r="E83" s="822" t="s">
        <v>5061</v>
      </c>
      <c r="F83" s="822" t="s">
        <v>5062</v>
      </c>
      <c r="G83" s="822" t="s">
        <v>5063</v>
      </c>
      <c r="H83" s="831"/>
      <c r="I83" s="831"/>
      <c r="J83" s="822"/>
      <c r="K83" s="822"/>
      <c r="L83" s="831"/>
      <c r="M83" s="831"/>
      <c r="N83" s="822"/>
      <c r="O83" s="822"/>
      <c r="P83" s="831">
        <v>1</v>
      </c>
      <c r="Q83" s="831">
        <v>242.64</v>
      </c>
      <c r="R83" s="827"/>
      <c r="S83" s="832">
        <v>242.64</v>
      </c>
    </row>
    <row r="84" spans="1:19" ht="14.45" customHeight="1" x14ac:dyDescent="0.2">
      <c r="A84" s="821"/>
      <c r="B84" s="822" t="s">
        <v>5037</v>
      </c>
      <c r="C84" s="822" t="s">
        <v>590</v>
      </c>
      <c r="D84" s="822" t="s">
        <v>2430</v>
      </c>
      <c r="E84" s="822" t="s">
        <v>5061</v>
      </c>
      <c r="F84" s="822" t="s">
        <v>5064</v>
      </c>
      <c r="G84" s="822" t="s">
        <v>5065</v>
      </c>
      <c r="H84" s="831"/>
      <c r="I84" s="831"/>
      <c r="J84" s="822"/>
      <c r="K84" s="822"/>
      <c r="L84" s="831"/>
      <c r="M84" s="831"/>
      <c r="N84" s="822"/>
      <c r="O84" s="822"/>
      <c r="P84" s="831">
        <v>47</v>
      </c>
      <c r="Q84" s="831">
        <v>8853.880000000001</v>
      </c>
      <c r="R84" s="827"/>
      <c r="S84" s="832">
        <v>188.38042553191491</v>
      </c>
    </row>
    <row r="85" spans="1:19" ht="14.45" customHeight="1" x14ac:dyDescent="0.2">
      <c r="A85" s="821"/>
      <c r="B85" s="822" t="s">
        <v>5037</v>
      </c>
      <c r="C85" s="822" t="s">
        <v>590</v>
      </c>
      <c r="D85" s="822" t="s">
        <v>2430</v>
      </c>
      <c r="E85" s="822" t="s">
        <v>5061</v>
      </c>
      <c r="F85" s="822" t="s">
        <v>5066</v>
      </c>
      <c r="G85" s="822" t="s">
        <v>5067</v>
      </c>
      <c r="H85" s="831"/>
      <c r="I85" s="831"/>
      <c r="J85" s="822"/>
      <c r="K85" s="822"/>
      <c r="L85" s="831"/>
      <c r="M85" s="831"/>
      <c r="N85" s="822"/>
      <c r="O85" s="822"/>
      <c r="P85" s="831">
        <v>5</v>
      </c>
      <c r="Q85" s="831">
        <v>1026.5999999999999</v>
      </c>
      <c r="R85" s="827"/>
      <c r="S85" s="832">
        <v>205.32</v>
      </c>
    </row>
    <row r="86" spans="1:19" ht="14.45" customHeight="1" x14ac:dyDescent="0.2">
      <c r="A86" s="821"/>
      <c r="B86" s="822" t="s">
        <v>5037</v>
      </c>
      <c r="C86" s="822" t="s">
        <v>590</v>
      </c>
      <c r="D86" s="822" t="s">
        <v>2430</v>
      </c>
      <c r="E86" s="822" t="s">
        <v>5034</v>
      </c>
      <c r="F86" s="822" t="s">
        <v>5074</v>
      </c>
      <c r="G86" s="822" t="s">
        <v>5075</v>
      </c>
      <c r="H86" s="831"/>
      <c r="I86" s="831"/>
      <c r="J86" s="822"/>
      <c r="K86" s="822"/>
      <c r="L86" s="831"/>
      <c r="M86" s="831"/>
      <c r="N86" s="822"/>
      <c r="O86" s="822"/>
      <c r="P86" s="831">
        <v>6</v>
      </c>
      <c r="Q86" s="831">
        <v>480</v>
      </c>
      <c r="R86" s="827"/>
      <c r="S86" s="832">
        <v>80</v>
      </c>
    </row>
    <row r="87" spans="1:19" ht="14.45" customHeight="1" x14ac:dyDescent="0.2">
      <c r="A87" s="821"/>
      <c r="B87" s="822" t="s">
        <v>5037</v>
      </c>
      <c r="C87" s="822" t="s">
        <v>590</v>
      </c>
      <c r="D87" s="822" t="s">
        <v>2430</v>
      </c>
      <c r="E87" s="822" t="s">
        <v>5034</v>
      </c>
      <c r="F87" s="822" t="s">
        <v>5076</v>
      </c>
      <c r="G87" s="822" t="s">
        <v>5077</v>
      </c>
      <c r="H87" s="831"/>
      <c r="I87" s="831"/>
      <c r="J87" s="822"/>
      <c r="K87" s="822"/>
      <c r="L87" s="831"/>
      <c r="M87" s="831"/>
      <c r="N87" s="822"/>
      <c r="O87" s="822"/>
      <c r="P87" s="831">
        <v>83</v>
      </c>
      <c r="Q87" s="831">
        <v>12699</v>
      </c>
      <c r="R87" s="827"/>
      <c r="S87" s="832">
        <v>153</v>
      </c>
    </row>
    <row r="88" spans="1:19" ht="14.45" customHeight="1" x14ac:dyDescent="0.2">
      <c r="A88" s="821"/>
      <c r="B88" s="822" t="s">
        <v>5037</v>
      </c>
      <c r="C88" s="822" t="s">
        <v>590</v>
      </c>
      <c r="D88" s="822" t="s">
        <v>2430</v>
      </c>
      <c r="E88" s="822" t="s">
        <v>5034</v>
      </c>
      <c r="F88" s="822" t="s">
        <v>5078</v>
      </c>
      <c r="G88" s="822" t="s">
        <v>5079</v>
      </c>
      <c r="H88" s="831"/>
      <c r="I88" s="831"/>
      <c r="J88" s="822"/>
      <c r="K88" s="822"/>
      <c r="L88" s="831"/>
      <c r="M88" s="831"/>
      <c r="N88" s="822"/>
      <c r="O88" s="822"/>
      <c r="P88" s="831">
        <v>54</v>
      </c>
      <c r="Q88" s="831">
        <v>2052</v>
      </c>
      <c r="R88" s="827"/>
      <c r="S88" s="832">
        <v>38</v>
      </c>
    </row>
    <row r="89" spans="1:19" ht="14.45" customHeight="1" x14ac:dyDescent="0.2">
      <c r="A89" s="821"/>
      <c r="B89" s="822" t="s">
        <v>5037</v>
      </c>
      <c r="C89" s="822" t="s">
        <v>590</v>
      </c>
      <c r="D89" s="822" t="s">
        <v>2430</v>
      </c>
      <c r="E89" s="822" t="s">
        <v>5034</v>
      </c>
      <c r="F89" s="822" t="s">
        <v>5080</v>
      </c>
      <c r="G89" s="822" t="s">
        <v>5081</v>
      </c>
      <c r="H89" s="831"/>
      <c r="I89" s="831"/>
      <c r="J89" s="822"/>
      <c r="K89" s="822"/>
      <c r="L89" s="831"/>
      <c r="M89" s="831"/>
      <c r="N89" s="822"/>
      <c r="O89" s="822"/>
      <c r="P89" s="831">
        <v>18</v>
      </c>
      <c r="Q89" s="831">
        <v>2376</v>
      </c>
      <c r="R89" s="827"/>
      <c r="S89" s="832">
        <v>132</v>
      </c>
    </row>
    <row r="90" spans="1:19" ht="14.45" customHeight="1" x14ac:dyDescent="0.2">
      <c r="A90" s="821"/>
      <c r="B90" s="822" t="s">
        <v>5037</v>
      </c>
      <c r="C90" s="822" t="s">
        <v>590</v>
      </c>
      <c r="D90" s="822" t="s">
        <v>2430</v>
      </c>
      <c r="E90" s="822" t="s">
        <v>5034</v>
      </c>
      <c r="F90" s="822" t="s">
        <v>5082</v>
      </c>
      <c r="G90" s="822" t="s">
        <v>5083</v>
      </c>
      <c r="H90" s="831"/>
      <c r="I90" s="831"/>
      <c r="J90" s="822"/>
      <c r="K90" s="822"/>
      <c r="L90" s="831"/>
      <c r="M90" s="831"/>
      <c r="N90" s="822"/>
      <c r="O90" s="822"/>
      <c r="P90" s="831">
        <v>19</v>
      </c>
      <c r="Q90" s="831">
        <v>13509</v>
      </c>
      <c r="R90" s="827"/>
      <c r="S90" s="832">
        <v>711</v>
      </c>
    </row>
    <row r="91" spans="1:19" ht="14.45" customHeight="1" x14ac:dyDescent="0.2">
      <c r="A91" s="821"/>
      <c r="B91" s="822" t="s">
        <v>5037</v>
      </c>
      <c r="C91" s="822" t="s">
        <v>590</v>
      </c>
      <c r="D91" s="822" t="s">
        <v>2430</v>
      </c>
      <c r="E91" s="822" t="s">
        <v>5034</v>
      </c>
      <c r="F91" s="822" t="s">
        <v>5084</v>
      </c>
      <c r="G91" s="822" t="s">
        <v>5085</v>
      </c>
      <c r="H91" s="831"/>
      <c r="I91" s="831"/>
      <c r="J91" s="822"/>
      <c r="K91" s="822"/>
      <c r="L91" s="831"/>
      <c r="M91" s="831"/>
      <c r="N91" s="822"/>
      <c r="O91" s="822"/>
      <c r="P91" s="831">
        <v>1</v>
      </c>
      <c r="Q91" s="831">
        <v>360</v>
      </c>
      <c r="R91" s="827"/>
      <c r="S91" s="832">
        <v>360</v>
      </c>
    </row>
    <row r="92" spans="1:19" ht="14.45" customHeight="1" x14ac:dyDescent="0.2">
      <c r="A92" s="821"/>
      <c r="B92" s="822" t="s">
        <v>5037</v>
      </c>
      <c r="C92" s="822" t="s">
        <v>590</v>
      </c>
      <c r="D92" s="822" t="s">
        <v>2430</v>
      </c>
      <c r="E92" s="822" t="s">
        <v>5034</v>
      </c>
      <c r="F92" s="822" t="s">
        <v>5086</v>
      </c>
      <c r="G92" s="822" t="s">
        <v>5087</v>
      </c>
      <c r="H92" s="831"/>
      <c r="I92" s="831"/>
      <c r="J92" s="822"/>
      <c r="K92" s="822"/>
      <c r="L92" s="831"/>
      <c r="M92" s="831"/>
      <c r="N92" s="822"/>
      <c r="O92" s="822"/>
      <c r="P92" s="831">
        <v>213</v>
      </c>
      <c r="Q92" s="831">
        <v>7099.99</v>
      </c>
      <c r="R92" s="827"/>
      <c r="S92" s="832">
        <v>33.333286384976525</v>
      </c>
    </row>
    <row r="93" spans="1:19" ht="14.45" customHeight="1" x14ac:dyDescent="0.2">
      <c r="A93" s="821"/>
      <c r="B93" s="822" t="s">
        <v>5037</v>
      </c>
      <c r="C93" s="822" t="s">
        <v>590</v>
      </c>
      <c r="D93" s="822" t="s">
        <v>2430</v>
      </c>
      <c r="E93" s="822" t="s">
        <v>5034</v>
      </c>
      <c r="F93" s="822" t="s">
        <v>5092</v>
      </c>
      <c r="G93" s="822" t="s">
        <v>5093</v>
      </c>
      <c r="H93" s="831"/>
      <c r="I93" s="831"/>
      <c r="J93" s="822"/>
      <c r="K93" s="822"/>
      <c r="L93" s="831"/>
      <c r="M93" s="831"/>
      <c r="N93" s="822"/>
      <c r="O93" s="822"/>
      <c r="P93" s="831">
        <v>4</v>
      </c>
      <c r="Q93" s="831">
        <v>304</v>
      </c>
      <c r="R93" s="827"/>
      <c r="S93" s="832">
        <v>76</v>
      </c>
    </row>
    <row r="94" spans="1:19" ht="14.45" customHeight="1" x14ac:dyDescent="0.2">
      <c r="A94" s="821"/>
      <c r="B94" s="822" t="s">
        <v>5037</v>
      </c>
      <c r="C94" s="822" t="s">
        <v>590</v>
      </c>
      <c r="D94" s="822" t="s">
        <v>2430</v>
      </c>
      <c r="E94" s="822" t="s">
        <v>5034</v>
      </c>
      <c r="F94" s="822" t="s">
        <v>5096</v>
      </c>
      <c r="G94" s="822" t="s">
        <v>5097</v>
      </c>
      <c r="H94" s="831"/>
      <c r="I94" s="831"/>
      <c r="J94" s="822"/>
      <c r="K94" s="822"/>
      <c r="L94" s="831"/>
      <c r="M94" s="831"/>
      <c r="N94" s="822"/>
      <c r="O94" s="822"/>
      <c r="P94" s="831">
        <v>82</v>
      </c>
      <c r="Q94" s="831">
        <v>6478</v>
      </c>
      <c r="R94" s="827"/>
      <c r="S94" s="832">
        <v>79</v>
      </c>
    </row>
    <row r="95" spans="1:19" ht="14.45" customHeight="1" x14ac:dyDescent="0.2">
      <c r="A95" s="821"/>
      <c r="B95" s="822" t="s">
        <v>5037</v>
      </c>
      <c r="C95" s="822" t="s">
        <v>590</v>
      </c>
      <c r="D95" s="822" t="s">
        <v>2430</v>
      </c>
      <c r="E95" s="822" t="s">
        <v>5034</v>
      </c>
      <c r="F95" s="822" t="s">
        <v>5098</v>
      </c>
      <c r="G95" s="822" t="s">
        <v>5099</v>
      </c>
      <c r="H95" s="831"/>
      <c r="I95" s="831"/>
      <c r="J95" s="822"/>
      <c r="K95" s="822"/>
      <c r="L95" s="831"/>
      <c r="M95" s="831"/>
      <c r="N95" s="822"/>
      <c r="O95" s="822"/>
      <c r="P95" s="831">
        <v>21</v>
      </c>
      <c r="Q95" s="831">
        <v>13125</v>
      </c>
      <c r="R95" s="827"/>
      <c r="S95" s="832">
        <v>625</v>
      </c>
    </row>
    <row r="96" spans="1:19" ht="14.45" customHeight="1" x14ac:dyDescent="0.2">
      <c r="A96" s="821"/>
      <c r="B96" s="822" t="s">
        <v>5037</v>
      </c>
      <c r="C96" s="822" t="s">
        <v>590</v>
      </c>
      <c r="D96" s="822" t="s">
        <v>2430</v>
      </c>
      <c r="E96" s="822" t="s">
        <v>5034</v>
      </c>
      <c r="F96" s="822" t="s">
        <v>5102</v>
      </c>
      <c r="G96" s="822" t="s">
        <v>5103</v>
      </c>
      <c r="H96" s="831"/>
      <c r="I96" s="831"/>
      <c r="J96" s="822"/>
      <c r="K96" s="822"/>
      <c r="L96" s="831"/>
      <c r="M96" s="831"/>
      <c r="N96" s="822"/>
      <c r="O96" s="822"/>
      <c r="P96" s="831">
        <v>43</v>
      </c>
      <c r="Q96" s="831">
        <v>16211</v>
      </c>
      <c r="R96" s="827"/>
      <c r="S96" s="832">
        <v>377</v>
      </c>
    </row>
    <row r="97" spans="1:19" ht="14.45" customHeight="1" x14ac:dyDescent="0.2">
      <c r="A97" s="821"/>
      <c r="B97" s="822" t="s">
        <v>5037</v>
      </c>
      <c r="C97" s="822" t="s">
        <v>590</v>
      </c>
      <c r="D97" s="822" t="s">
        <v>2430</v>
      </c>
      <c r="E97" s="822" t="s">
        <v>5034</v>
      </c>
      <c r="F97" s="822" t="s">
        <v>5104</v>
      </c>
      <c r="G97" s="822" t="s">
        <v>5105</v>
      </c>
      <c r="H97" s="831"/>
      <c r="I97" s="831"/>
      <c r="J97" s="822"/>
      <c r="K97" s="822"/>
      <c r="L97" s="831"/>
      <c r="M97" s="831"/>
      <c r="N97" s="822"/>
      <c r="O97" s="822"/>
      <c r="P97" s="831">
        <v>193</v>
      </c>
      <c r="Q97" s="831">
        <v>34740</v>
      </c>
      <c r="R97" s="827"/>
      <c r="S97" s="832">
        <v>180</v>
      </c>
    </row>
    <row r="98" spans="1:19" ht="14.45" customHeight="1" x14ac:dyDescent="0.2">
      <c r="A98" s="821"/>
      <c r="B98" s="822" t="s">
        <v>5037</v>
      </c>
      <c r="C98" s="822" t="s">
        <v>590</v>
      </c>
      <c r="D98" s="822" t="s">
        <v>2430</v>
      </c>
      <c r="E98" s="822" t="s">
        <v>5034</v>
      </c>
      <c r="F98" s="822" t="s">
        <v>5108</v>
      </c>
      <c r="G98" s="822" t="s">
        <v>5109</v>
      </c>
      <c r="H98" s="831"/>
      <c r="I98" s="831"/>
      <c r="J98" s="822"/>
      <c r="K98" s="822"/>
      <c r="L98" s="831"/>
      <c r="M98" s="831"/>
      <c r="N98" s="822"/>
      <c r="O98" s="822"/>
      <c r="P98" s="831">
        <v>1</v>
      </c>
      <c r="Q98" s="831">
        <v>1220</v>
      </c>
      <c r="R98" s="827"/>
      <c r="S98" s="832">
        <v>1220</v>
      </c>
    </row>
    <row r="99" spans="1:19" ht="14.45" customHeight="1" x14ac:dyDescent="0.2">
      <c r="A99" s="821"/>
      <c r="B99" s="822" t="s">
        <v>5037</v>
      </c>
      <c r="C99" s="822" t="s">
        <v>590</v>
      </c>
      <c r="D99" s="822" t="s">
        <v>2432</v>
      </c>
      <c r="E99" s="822" t="s">
        <v>5038</v>
      </c>
      <c r="F99" s="822" t="s">
        <v>5041</v>
      </c>
      <c r="G99" s="822" t="s">
        <v>5042</v>
      </c>
      <c r="H99" s="831"/>
      <c r="I99" s="831"/>
      <c r="J99" s="822"/>
      <c r="K99" s="822"/>
      <c r="L99" s="831"/>
      <c r="M99" s="831"/>
      <c r="N99" s="822"/>
      <c r="O99" s="822"/>
      <c r="P99" s="831">
        <v>1.2999999999999998</v>
      </c>
      <c r="Q99" s="831">
        <v>90.61</v>
      </c>
      <c r="R99" s="827"/>
      <c r="S99" s="832">
        <v>69.7</v>
      </c>
    </row>
    <row r="100" spans="1:19" ht="14.45" customHeight="1" x14ac:dyDescent="0.2">
      <c r="A100" s="821"/>
      <c r="B100" s="822" t="s">
        <v>5037</v>
      </c>
      <c r="C100" s="822" t="s">
        <v>590</v>
      </c>
      <c r="D100" s="822" t="s">
        <v>2432</v>
      </c>
      <c r="E100" s="822" t="s">
        <v>5038</v>
      </c>
      <c r="F100" s="822" t="s">
        <v>5045</v>
      </c>
      <c r="G100" s="822" t="s">
        <v>700</v>
      </c>
      <c r="H100" s="831"/>
      <c r="I100" s="831"/>
      <c r="J100" s="822"/>
      <c r="K100" s="822"/>
      <c r="L100" s="831"/>
      <c r="M100" s="831"/>
      <c r="N100" s="822"/>
      <c r="O100" s="822"/>
      <c r="P100" s="831">
        <v>0.4</v>
      </c>
      <c r="Q100" s="831">
        <v>18.54</v>
      </c>
      <c r="R100" s="827"/>
      <c r="S100" s="832">
        <v>46.349999999999994</v>
      </c>
    </row>
    <row r="101" spans="1:19" ht="14.45" customHeight="1" x14ac:dyDescent="0.2">
      <c r="A101" s="821"/>
      <c r="B101" s="822" t="s">
        <v>5037</v>
      </c>
      <c r="C101" s="822" t="s">
        <v>590</v>
      </c>
      <c r="D101" s="822" t="s">
        <v>2432</v>
      </c>
      <c r="E101" s="822" t="s">
        <v>5038</v>
      </c>
      <c r="F101" s="822" t="s">
        <v>5047</v>
      </c>
      <c r="G101" s="822" t="s">
        <v>3713</v>
      </c>
      <c r="H101" s="831"/>
      <c r="I101" s="831"/>
      <c r="J101" s="822"/>
      <c r="K101" s="822"/>
      <c r="L101" s="831"/>
      <c r="M101" s="831"/>
      <c r="N101" s="822"/>
      <c r="O101" s="822"/>
      <c r="P101" s="831">
        <v>4.2</v>
      </c>
      <c r="Q101" s="831">
        <v>163.80000000000001</v>
      </c>
      <c r="R101" s="827"/>
      <c r="S101" s="832">
        <v>39</v>
      </c>
    </row>
    <row r="102" spans="1:19" ht="14.45" customHeight="1" x14ac:dyDescent="0.2">
      <c r="A102" s="821"/>
      <c r="B102" s="822" t="s">
        <v>5037</v>
      </c>
      <c r="C102" s="822" t="s">
        <v>590</v>
      </c>
      <c r="D102" s="822" t="s">
        <v>2432</v>
      </c>
      <c r="E102" s="822" t="s">
        <v>5038</v>
      </c>
      <c r="F102" s="822" t="s">
        <v>5049</v>
      </c>
      <c r="G102" s="822" t="s">
        <v>676</v>
      </c>
      <c r="H102" s="831"/>
      <c r="I102" s="831"/>
      <c r="J102" s="822"/>
      <c r="K102" s="822"/>
      <c r="L102" s="831"/>
      <c r="M102" s="831"/>
      <c r="N102" s="822"/>
      <c r="O102" s="822"/>
      <c r="P102" s="831">
        <v>1</v>
      </c>
      <c r="Q102" s="831">
        <v>59.660000000000004</v>
      </c>
      <c r="R102" s="827"/>
      <c r="S102" s="832">
        <v>59.660000000000004</v>
      </c>
    </row>
    <row r="103" spans="1:19" ht="14.45" customHeight="1" x14ac:dyDescent="0.2">
      <c r="A103" s="821"/>
      <c r="B103" s="822" t="s">
        <v>5037</v>
      </c>
      <c r="C103" s="822" t="s">
        <v>590</v>
      </c>
      <c r="D103" s="822" t="s">
        <v>2432</v>
      </c>
      <c r="E103" s="822" t="s">
        <v>5038</v>
      </c>
      <c r="F103" s="822" t="s">
        <v>5052</v>
      </c>
      <c r="G103" s="822" t="s">
        <v>669</v>
      </c>
      <c r="H103" s="831"/>
      <c r="I103" s="831"/>
      <c r="J103" s="822"/>
      <c r="K103" s="822"/>
      <c r="L103" s="831"/>
      <c r="M103" s="831"/>
      <c r="N103" s="822"/>
      <c r="O103" s="822"/>
      <c r="P103" s="831">
        <v>3.5999999999999996</v>
      </c>
      <c r="Q103" s="831">
        <v>1926.1799999999998</v>
      </c>
      <c r="R103" s="827"/>
      <c r="S103" s="832">
        <v>535.04999999999995</v>
      </c>
    </row>
    <row r="104" spans="1:19" ht="14.45" customHeight="1" x14ac:dyDescent="0.2">
      <c r="A104" s="821"/>
      <c r="B104" s="822" t="s">
        <v>5037</v>
      </c>
      <c r="C104" s="822" t="s">
        <v>590</v>
      </c>
      <c r="D104" s="822" t="s">
        <v>2432</v>
      </c>
      <c r="E104" s="822" t="s">
        <v>5038</v>
      </c>
      <c r="F104" s="822" t="s">
        <v>5055</v>
      </c>
      <c r="G104" s="822" t="s">
        <v>678</v>
      </c>
      <c r="H104" s="831"/>
      <c r="I104" s="831"/>
      <c r="J104" s="822"/>
      <c r="K104" s="822"/>
      <c r="L104" s="831"/>
      <c r="M104" s="831"/>
      <c r="N104" s="822"/>
      <c r="O104" s="822"/>
      <c r="P104" s="831">
        <v>0.03</v>
      </c>
      <c r="Q104" s="831">
        <v>6.02</v>
      </c>
      <c r="R104" s="827"/>
      <c r="S104" s="832">
        <v>200.66666666666666</v>
      </c>
    </row>
    <row r="105" spans="1:19" ht="14.45" customHeight="1" x14ac:dyDescent="0.2">
      <c r="A105" s="821"/>
      <c r="B105" s="822" t="s">
        <v>5037</v>
      </c>
      <c r="C105" s="822" t="s">
        <v>590</v>
      </c>
      <c r="D105" s="822" t="s">
        <v>2432</v>
      </c>
      <c r="E105" s="822" t="s">
        <v>5038</v>
      </c>
      <c r="F105" s="822" t="s">
        <v>5056</v>
      </c>
      <c r="G105" s="822" t="s">
        <v>678</v>
      </c>
      <c r="H105" s="831"/>
      <c r="I105" s="831"/>
      <c r="J105" s="822"/>
      <c r="K105" s="822"/>
      <c r="L105" s="831"/>
      <c r="M105" s="831"/>
      <c r="N105" s="822"/>
      <c r="O105" s="822"/>
      <c r="P105" s="831">
        <v>1.2999999999999998</v>
      </c>
      <c r="Q105" s="831">
        <v>316.42</v>
      </c>
      <c r="R105" s="827"/>
      <c r="S105" s="832">
        <v>243.40000000000003</v>
      </c>
    </row>
    <row r="106" spans="1:19" ht="14.45" customHeight="1" x14ac:dyDescent="0.2">
      <c r="A106" s="821"/>
      <c r="B106" s="822" t="s">
        <v>5037</v>
      </c>
      <c r="C106" s="822" t="s">
        <v>590</v>
      </c>
      <c r="D106" s="822" t="s">
        <v>2432</v>
      </c>
      <c r="E106" s="822" t="s">
        <v>5038</v>
      </c>
      <c r="F106" s="822" t="s">
        <v>5057</v>
      </c>
      <c r="G106" s="822" t="s">
        <v>2018</v>
      </c>
      <c r="H106" s="831"/>
      <c r="I106" s="831"/>
      <c r="J106" s="822"/>
      <c r="K106" s="822"/>
      <c r="L106" s="831"/>
      <c r="M106" s="831"/>
      <c r="N106" s="822"/>
      <c r="O106" s="822"/>
      <c r="P106" s="831">
        <v>0.05</v>
      </c>
      <c r="Q106" s="831">
        <v>13.7</v>
      </c>
      <c r="R106" s="827"/>
      <c r="S106" s="832">
        <v>273.99999999999994</v>
      </c>
    </row>
    <row r="107" spans="1:19" ht="14.45" customHeight="1" x14ac:dyDescent="0.2">
      <c r="A107" s="821"/>
      <c r="B107" s="822" t="s">
        <v>5037</v>
      </c>
      <c r="C107" s="822" t="s">
        <v>590</v>
      </c>
      <c r="D107" s="822" t="s">
        <v>2432</v>
      </c>
      <c r="E107" s="822" t="s">
        <v>5038</v>
      </c>
      <c r="F107" s="822" t="s">
        <v>5058</v>
      </c>
      <c r="G107" s="822" t="s">
        <v>5059</v>
      </c>
      <c r="H107" s="831"/>
      <c r="I107" s="831"/>
      <c r="J107" s="822"/>
      <c r="K107" s="822"/>
      <c r="L107" s="831"/>
      <c r="M107" s="831"/>
      <c r="N107" s="822"/>
      <c r="O107" s="822"/>
      <c r="P107" s="831">
        <v>0.4</v>
      </c>
      <c r="Q107" s="831">
        <v>21.78</v>
      </c>
      <c r="R107" s="827"/>
      <c r="S107" s="832">
        <v>54.45</v>
      </c>
    </row>
    <row r="108" spans="1:19" ht="14.45" customHeight="1" x14ac:dyDescent="0.2">
      <c r="A108" s="821"/>
      <c r="B108" s="822" t="s">
        <v>5037</v>
      </c>
      <c r="C108" s="822" t="s">
        <v>590</v>
      </c>
      <c r="D108" s="822" t="s">
        <v>2432</v>
      </c>
      <c r="E108" s="822" t="s">
        <v>5038</v>
      </c>
      <c r="F108" s="822" t="s">
        <v>5060</v>
      </c>
      <c r="G108" s="822" t="s">
        <v>1999</v>
      </c>
      <c r="H108" s="831"/>
      <c r="I108" s="831"/>
      <c r="J108" s="822"/>
      <c r="K108" s="822"/>
      <c r="L108" s="831"/>
      <c r="M108" s="831"/>
      <c r="N108" s="822"/>
      <c r="O108" s="822"/>
      <c r="P108" s="831">
        <v>3.6</v>
      </c>
      <c r="Q108" s="831">
        <v>1059.5999999999999</v>
      </c>
      <c r="R108" s="827"/>
      <c r="S108" s="832">
        <v>294.33333333333331</v>
      </c>
    </row>
    <row r="109" spans="1:19" ht="14.45" customHeight="1" x14ac:dyDescent="0.2">
      <c r="A109" s="821"/>
      <c r="B109" s="822" t="s">
        <v>5037</v>
      </c>
      <c r="C109" s="822" t="s">
        <v>590</v>
      </c>
      <c r="D109" s="822" t="s">
        <v>2432</v>
      </c>
      <c r="E109" s="822" t="s">
        <v>5034</v>
      </c>
      <c r="F109" s="822" t="s">
        <v>5074</v>
      </c>
      <c r="G109" s="822" t="s">
        <v>5075</v>
      </c>
      <c r="H109" s="831"/>
      <c r="I109" s="831"/>
      <c r="J109" s="822"/>
      <c r="K109" s="822"/>
      <c r="L109" s="831"/>
      <c r="M109" s="831"/>
      <c r="N109" s="822"/>
      <c r="O109" s="822"/>
      <c r="P109" s="831">
        <v>4</v>
      </c>
      <c r="Q109" s="831">
        <v>320</v>
      </c>
      <c r="R109" s="827"/>
      <c r="S109" s="832">
        <v>80</v>
      </c>
    </row>
    <row r="110" spans="1:19" ht="14.45" customHeight="1" x14ac:dyDescent="0.2">
      <c r="A110" s="821"/>
      <c r="B110" s="822" t="s">
        <v>5037</v>
      </c>
      <c r="C110" s="822" t="s">
        <v>590</v>
      </c>
      <c r="D110" s="822" t="s">
        <v>2432</v>
      </c>
      <c r="E110" s="822" t="s">
        <v>5034</v>
      </c>
      <c r="F110" s="822" t="s">
        <v>5076</v>
      </c>
      <c r="G110" s="822" t="s">
        <v>5077</v>
      </c>
      <c r="H110" s="831"/>
      <c r="I110" s="831"/>
      <c r="J110" s="822"/>
      <c r="K110" s="822"/>
      <c r="L110" s="831"/>
      <c r="M110" s="831"/>
      <c r="N110" s="822"/>
      <c r="O110" s="822"/>
      <c r="P110" s="831">
        <v>30</v>
      </c>
      <c r="Q110" s="831">
        <v>4590</v>
      </c>
      <c r="R110" s="827"/>
      <c r="S110" s="832">
        <v>153</v>
      </c>
    </row>
    <row r="111" spans="1:19" ht="14.45" customHeight="1" x14ac:dyDescent="0.2">
      <c r="A111" s="821"/>
      <c r="B111" s="822" t="s">
        <v>5037</v>
      </c>
      <c r="C111" s="822" t="s">
        <v>590</v>
      </c>
      <c r="D111" s="822" t="s">
        <v>2432</v>
      </c>
      <c r="E111" s="822" t="s">
        <v>5034</v>
      </c>
      <c r="F111" s="822" t="s">
        <v>5078</v>
      </c>
      <c r="G111" s="822" t="s">
        <v>5079</v>
      </c>
      <c r="H111" s="831"/>
      <c r="I111" s="831"/>
      <c r="J111" s="822"/>
      <c r="K111" s="822"/>
      <c r="L111" s="831"/>
      <c r="M111" s="831"/>
      <c r="N111" s="822"/>
      <c r="O111" s="822"/>
      <c r="P111" s="831">
        <v>44</v>
      </c>
      <c r="Q111" s="831">
        <v>1672</v>
      </c>
      <c r="R111" s="827"/>
      <c r="S111" s="832">
        <v>38</v>
      </c>
    </row>
    <row r="112" spans="1:19" ht="14.45" customHeight="1" x14ac:dyDescent="0.2">
      <c r="A112" s="821"/>
      <c r="B112" s="822" t="s">
        <v>5037</v>
      </c>
      <c r="C112" s="822" t="s">
        <v>590</v>
      </c>
      <c r="D112" s="822" t="s">
        <v>2432</v>
      </c>
      <c r="E112" s="822" t="s">
        <v>5034</v>
      </c>
      <c r="F112" s="822" t="s">
        <v>5080</v>
      </c>
      <c r="G112" s="822" t="s">
        <v>5081</v>
      </c>
      <c r="H112" s="831"/>
      <c r="I112" s="831"/>
      <c r="J112" s="822"/>
      <c r="K112" s="822"/>
      <c r="L112" s="831"/>
      <c r="M112" s="831"/>
      <c r="N112" s="822"/>
      <c r="O112" s="822"/>
      <c r="P112" s="831">
        <v>8</v>
      </c>
      <c r="Q112" s="831">
        <v>1056</v>
      </c>
      <c r="R112" s="827"/>
      <c r="S112" s="832">
        <v>132</v>
      </c>
    </row>
    <row r="113" spans="1:19" ht="14.45" customHeight="1" x14ac:dyDescent="0.2">
      <c r="A113" s="821"/>
      <c r="B113" s="822" t="s">
        <v>5037</v>
      </c>
      <c r="C113" s="822" t="s">
        <v>590</v>
      </c>
      <c r="D113" s="822" t="s">
        <v>2432</v>
      </c>
      <c r="E113" s="822" t="s">
        <v>5034</v>
      </c>
      <c r="F113" s="822" t="s">
        <v>5082</v>
      </c>
      <c r="G113" s="822" t="s">
        <v>5083</v>
      </c>
      <c r="H113" s="831"/>
      <c r="I113" s="831"/>
      <c r="J113" s="822"/>
      <c r="K113" s="822"/>
      <c r="L113" s="831"/>
      <c r="M113" s="831"/>
      <c r="N113" s="822"/>
      <c r="O113" s="822"/>
      <c r="P113" s="831">
        <v>25</v>
      </c>
      <c r="Q113" s="831">
        <v>17775</v>
      </c>
      <c r="R113" s="827"/>
      <c r="S113" s="832">
        <v>711</v>
      </c>
    </row>
    <row r="114" spans="1:19" ht="14.45" customHeight="1" x14ac:dyDescent="0.2">
      <c r="A114" s="821"/>
      <c r="B114" s="822" t="s">
        <v>5037</v>
      </c>
      <c r="C114" s="822" t="s">
        <v>590</v>
      </c>
      <c r="D114" s="822" t="s">
        <v>2432</v>
      </c>
      <c r="E114" s="822" t="s">
        <v>5034</v>
      </c>
      <c r="F114" s="822" t="s">
        <v>5084</v>
      </c>
      <c r="G114" s="822" t="s">
        <v>5085</v>
      </c>
      <c r="H114" s="831"/>
      <c r="I114" s="831"/>
      <c r="J114" s="822"/>
      <c r="K114" s="822"/>
      <c r="L114" s="831"/>
      <c r="M114" s="831"/>
      <c r="N114" s="822"/>
      <c r="O114" s="822"/>
      <c r="P114" s="831">
        <v>3</v>
      </c>
      <c r="Q114" s="831">
        <v>1080</v>
      </c>
      <c r="R114" s="827"/>
      <c r="S114" s="832">
        <v>360</v>
      </c>
    </row>
    <row r="115" spans="1:19" ht="14.45" customHeight="1" x14ac:dyDescent="0.2">
      <c r="A115" s="821"/>
      <c r="B115" s="822" t="s">
        <v>5037</v>
      </c>
      <c r="C115" s="822" t="s">
        <v>590</v>
      </c>
      <c r="D115" s="822" t="s">
        <v>2432</v>
      </c>
      <c r="E115" s="822" t="s">
        <v>5034</v>
      </c>
      <c r="F115" s="822" t="s">
        <v>5086</v>
      </c>
      <c r="G115" s="822" t="s">
        <v>5087</v>
      </c>
      <c r="H115" s="831"/>
      <c r="I115" s="831"/>
      <c r="J115" s="822"/>
      <c r="K115" s="822"/>
      <c r="L115" s="831"/>
      <c r="M115" s="831"/>
      <c r="N115" s="822"/>
      <c r="O115" s="822"/>
      <c r="P115" s="831">
        <v>204</v>
      </c>
      <c r="Q115" s="831">
        <v>6800</v>
      </c>
      <c r="R115" s="827"/>
      <c r="S115" s="832">
        <v>33.333333333333336</v>
      </c>
    </row>
    <row r="116" spans="1:19" ht="14.45" customHeight="1" x14ac:dyDescent="0.2">
      <c r="A116" s="821"/>
      <c r="B116" s="822" t="s">
        <v>5037</v>
      </c>
      <c r="C116" s="822" t="s">
        <v>590</v>
      </c>
      <c r="D116" s="822" t="s">
        <v>2432</v>
      </c>
      <c r="E116" s="822" t="s">
        <v>5034</v>
      </c>
      <c r="F116" s="822" t="s">
        <v>5090</v>
      </c>
      <c r="G116" s="822" t="s">
        <v>5091</v>
      </c>
      <c r="H116" s="831"/>
      <c r="I116" s="831"/>
      <c r="J116" s="822"/>
      <c r="K116" s="822"/>
      <c r="L116" s="831"/>
      <c r="M116" s="831"/>
      <c r="N116" s="822"/>
      <c r="O116" s="822"/>
      <c r="P116" s="831">
        <v>26</v>
      </c>
      <c r="Q116" s="831">
        <v>858</v>
      </c>
      <c r="R116" s="827"/>
      <c r="S116" s="832">
        <v>33</v>
      </c>
    </row>
    <row r="117" spans="1:19" ht="14.45" customHeight="1" x14ac:dyDescent="0.2">
      <c r="A117" s="821"/>
      <c r="B117" s="822" t="s">
        <v>5037</v>
      </c>
      <c r="C117" s="822" t="s">
        <v>590</v>
      </c>
      <c r="D117" s="822" t="s">
        <v>2432</v>
      </c>
      <c r="E117" s="822" t="s">
        <v>5034</v>
      </c>
      <c r="F117" s="822" t="s">
        <v>5092</v>
      </c>
      <c r="G117" s="822" t="s">
        <v>5093</v>
      </c>
      <c r="H117" s="831"/>
      <c r="I117" s="831"/>
      <c r="J117" s="822"/>
      <c r="K117" s="822"/>
      <c r="L117" s="831"/>
      <c r="M117" s="831"/>
      <c r="N117" s="822"/>
      <c r="O117" s="822"/>
      <c r="P117" s="831">
        <v>21</v>
      </c>
      <c r="Q117" s="831">
        <v>1596</v>
      </c>
      <c r="R117" s="827"/>
      <c r="S117" s="832">
        <v>76</v>
      </c>
    </row>
    <row r="118" spans="1:19" ht="14.45" customHeight="1" x14ac:dyDescent="0.2">
      <c r="A118" s="821"/>
      <c r="B118" s="822" t="s">
        <v>5037</v>
      </c>
      <c r="C118" s="822" t="s">
        <v>590</v>
      </c>
      <c r="D118" s="822" t="s">
        <v>2432</v>
      </c>
      <c r="E118" s="822" t="s">
        <v>5034</v>
      </c>
      <c r="F118" s="822" t="s">
        <v>5096</v>
      </c>
      <c r="G118" s="822" t="s">
        <v>5097</v>
      </c>
      <c r="H118" s="831"/>
      <c r="I118" s="831"/>
      <c r="J118" s="822"/>
      <c r="K118" s="822"/>
      <c r="L118" s="831"/>
      <c r="M118" s="831"/>
      <c r="N118" s="822"/>
      <c r="O118" s="822"/>
      <c r="P118" s="831">
        <v>29</v>
      </c>
      <c r="Q118" s="831">
        <v>2291</v>
      </c>
      <c r="R118" s="827"/>
      <c r="S118" s="832">
        <v>79</v>
      </c>
    </row>
    <row r="119" spans="1:19" ht="14.45" customHeight="1" x14ac:dyDescent="0.2">
      <c r="A119" s="821"/>
      <c r="B119" s="822" t="s">
        <v>5037</v>
      </c>
      <c r="C119" s="822" t="s">
        <v>590</v>
      </c>
      <c r="D119" s="822" t="s">
        <v>2432</v>
      </c>
      <c r="E119" s="822" t="s">
        <v>5034</v>
      </c>
      <c r="F119" s="822" t="s">
        <v>5098</v>
      </c>
      <c r="G119" s="822" t="s">
        <v>5099</v>
      </c>
      <c r="H119" s="831"/>
      <c r="I119" s="831"/>
      <c r="J119" s="822"/>
      <c r="K119" s="822"/>
      <c r="L119" s="831"/>
      <c r="M119" s="831"/>
      <c r="N119" s="822"/>
      <c r="O119" s="822"/>
      <c r="P119" s="831">
        <v>17</v>
      </c>
      <c r="Q119" s="831">
        <v>10625</v>
      </c>
      <c r="R119" s="827"/>
      <c r="S119" s="832">
        <v>625</v>
      </c>
    </row>
    <row r="120" spans="1:19" ht="14.45" customHeight="1" x14ac:dyDescent="0.2">
      <c r="A120" s="821"/>
      <c r="B120" s="822" t="s">
        <v>5037</v>
      </c>
      <c r="C120" s="822" t="s">
        <v>590</v>
      </c>
      <c r="D120" s="822" t="s">
        <v>2432</v>
      </c>
      <c r="E120" s="822" t="s">
        <v>5034</v>
      </c>
      <c r="F120" s="822" t="s">
        <v>5104</v>
      </c>
      <c r="G120" s="822" t="s">
        <v>5105</v>
      </c>
      <c r="H120" s="831"/>
      <c r="I120" s="831"/>
      <c r="J120" s="822"/>
      <c r="K120" s="822"/>
      <c r="L120" s="831"/>
      <c r="M120" s="831"/>
      <c r="N120" s="822"/>
      <c r="O120" s="822"/>
      <c r="P120" s="831">
        <v>189</v>
      </c>
      <c r="Q120" s="831">
        <v>34020</v>
      </c>
      <c r="R120" s="827"/>
      <c r="S120" s="832">
        <v>180</v>
      </c>
    </row>
    <row r="121" spans="1:19" ht="14.45" customHeight="1" x14ac:dyDescent="0.2">
      <c r="A121" s="821"/>
      <c r="B121" s="822" t="s">
        <v>5037</v>
      </c>
      <c r="C121" s="822" t="s">
        <v>590</v>
      </c>
      <c r="D121" s="822" t="s">
        <v>2432</v>
      </c>
      <c r="E121" s="822" t="s">
        <v>5034</v>
      </c>
      <c r="F121" s="822" t="s">
        <v>5108</v>
      </c>
      <c r="G121" s="822" t="s">
        <v>5109</v>
      </c>
      <c r="H121" s="831"/>
      <c r="I121" s="831"/>
      <c r="J121" s="822"/>
      <c r="K121" s="822"/>
      <c r="L121" s="831"/>
      <c r="M121" s="831"/>
      <c r="N121" s="822"/>
      <c r="O121" s="822"/>
      <c r="P121" s="831">
        <v>3</v>
      </c>
      <c r="Q121" s="831">
        <v>3660</v>
      </c>
      <c r="R121" s="827"/>
      <c r="S121" s="832">
        <v>1220</v>
      </c>
    </row>
    <row r="122" spans="1:19" ht="14.45" customHeight="1" x14ac:dyDescent="0.2">
      <c r="A122" s="821"/>
      <c r="B122" s="822" t="s">
        <v>5037</v>
      </c>
      <c r="C122" s="822" t="s">
        <v>590</v>
      </c>
      <c r="D122" s="822" t="s">
        <v>2435</v>
      </c>
      <c r="E122" s="822" t="s">
        <v>5034</v>
      </c>
      <c r="F122" s="822" t="s">
        <v>5078</v>
      </c>
      <c r="G122" s="822" t="s">
        <v>5079</v>
      </c>
      <c r="H122" s="831"/>
      <c r="I122" s="831"/>
      <c r="J122" s="822"/>
      <c r="K122" s="822"/>
      <c r="L122" s="831"/>
      <c r="M122" s="831"/>
      <c r="N122" s="822"/>
      <c r="O122" s="822"/>
      <c r="P122" s="831">
        <v>1</v>
      </c>
      <c r="Q122" s="831">
        <v>38</v>
      </c>
      <c r="R122" s="827"/>
      <c r="S122" s="832">
        <v>38</v>
      </c>
    </row>
    <row r="123" spans="1:19" ht="14.45" customHeight="1" x14ac:dyDescent="0.2">
      <c r="A123" s="821"/>
      <c r="B123" s="822" t="s">
        <v>5037</v>
      </c>
      <c r="C123" s="822" t="s">
        <v>590</v>
      </c>
      <c r="D123" s="822" t="s">
        <v>2437</v>
      </c>
      <c r="E123" s="822" t="s">
        <v>5038</v>
      </c>
      <c r="F123" s="822" t="s">
        <v>5041</v>
      </c>
      <c r="G123" s="822" t="s">
        <v>5042</v>
      </c>
      <c r="H123" s="831"/>
      <c r="I123" s="831"/>
      <c r="J123" s="822"/>
      <c r="K123" s="822"/>
      <c r="L123" s="831"/>
      <c r="M123" s="831"/>
      <c r="N123" s="822"/>
      <c r="O123" s="822"/>
      <c r="P123" s="831">
        <v>2.1</v>
      </c>
      <c r="Q123" s="831">
        <v>146.38999999999999</v>
      </c>
      <c r="R123" s="827"/>
      <c r="S123" s="832">
        <v>69.709523809523802</v>
      </c>
    </row>
    <row r="124" spans="1:19" ht="14.45" customHeight="1" x14ac:dyDescent="0.2">
      <c r="A124" s="821"/>
      <c r="B124" s="822" t="s">
        <v>5037</v>
      </c>
      <c r="C124" s="822" t="s">
        <v>590</v>
      </c>
      <c r="D124" s="822" t="s">
        <v>2437</v>
      </c>
      <c r="E124" s="822" t="s">
        <v>5038</v>
      </c>
      <c r="F124" s="822" t="s">
        <v>5047</v>
      </c>
      <c r="G124" s="822" t="s">
        <v>3713</v>
      </c>
      <c r="H124" s="831"/>
      <c r="I124" s="831"/>
      <c r="J124" s="822"/>
      <c r="K124" s="822"/>
      <c r="L124" s="831"/>
      <c r="M124" s="831"/>
      <c r="N124" s="822"/>
      <c r="O124" s="822"/>
      <c r="P124" s="831">
        <v>0.2</v>
      </c>
      <c r="Q124" s="831">
        <v>7.8</v>
      </c>
      <c r="R124" s="827"/>
      <c r="S124" s="832">
        <v>39</v>
      </c>
    </row>
    <row r="125" spans="1:19" ht="14.45" customHeight="1" x14ac:dyDescent="0.2">
      <c r="A125" s="821"/>
      <c r="B125" s="822" t="s">
        <v>5037</v>
      </c>
      <c r="C125" s="822" t="s">
        <v>590</v>
      </c>
      <c r="D125" s="822" t="s">
        <v>2437</v>
      </c>
      <c r="E125" s="822" t="s">
        <v>5038</v>
      </c>
      <c r="F125" s="822" t="s">
        <v>5049</v>
      </c>
      <c r="G125" s="822" t="s">
        <v>676</v>
      </c>
      <c r="H125" s="831"/>
      <c r="I125" s="831"/>
      <c r="J125" s="822"/>
      <c r="K125" s="822"/>
      <c r="L125" s="831"/>
      <c r="M125" s="831"/>
      <c r="N125" s="822"/>
      <c r="O125" s="822"/>
      <c r="P125" s="831">
        <v>0.89999999999999991</v>
      </c>
      <c r="Q125" s="831">
        <v>53.71</v>
      </c>
      <c r="R125" s="827"/>
      <c r="S125" s="832">
        <v>59.677777777777784</v>
      </c>
    </row>
    <row r="126" spans="1:19" ht="14.45" customHeight="1" x14ac:dyDescent="0.2">
      <c r="A126" s="821"/>
      <c r="B126" s="822" t="s">
        <v>5037</v>
      </c>
      <c r="C126" s="822" t="s">
        <v>590</v>
      </c>
      <c r="D126" s="822" t="s">
        <v>2437</v>
      </c>
      <c r="E126" s="822" t="s">
        <v>5038</v>
      </c>
      <c r="F126" s="822" t="s">
        <v>5052</v>
      </c>
      <c r="G126" s="822" t="s">
        <v>669</v>
      </c>
      <c r="H126" s="831"/>
      <c r="I126" s="831"/>
      <c r="J126" s="822"/>
      <c r="K126" s="822"/>
      <c r="L126" s="831"/>
      <c r="M126" s="831"/>
      <c r="N126" s="822"/>
      <c r="O126" s="822"/>
      <c r="P126" s="831">
        <v>3.4000000000000004</v>
      </c>
      <c r="Q126" s="831">
        <v>1819.17</v>
      </c>
      <c r="R126" s="827"/>
      <c r="S126" s="832">
        <v>535.04999999999995</v>
      </c>
    </row>
    <row r="127" spans="1:19" ht="14.45" customHeight="1" x14ac:dyDescent="0.2">
      <c r="A127" s="821"/>
      <c r="B127" s="822" t="s">
        <v>5037</v>
      </c>
      <c r="C127" s="822" t="s">
        <v>590</v>
      </c>
      <c r="D127" s="822" t="s">
        <v>2437</v>
      </c>
      <c r="E127" s="822" t="s">
        <v>5038</v>
      </c>
      <c r="F127" s="822" t="s">
        <v>5056</v>
      </c>
      <c r="G127" s="822" t="s">
        <v>678</v>
      </c>
      <c r="H127" s="831"/>
      <c r="I127" s="831"/>
      <c r="J127" s="822"/>
      <c r="K127" s="822"/>
      <c r="L127" s="831"/>
      <c r="M127" s="831"/>
      <c r="N127" s="822"/>
      <c r="O127" s="822"/>
      <c r="P127" s="831">
        <v>1.5</v>
      </c>
      <c r="Q127" s="831">
        <v>365.1</v>
      </c>
      <c r="R127" s="827"/>
      <c r="S127" s="832">
        <v>243.4</v>
      </c>
    </row>
    <row r="128" spans="1:19" ht="14.45" customHeight="1" x14ac:dyDescent="0.2">
      <c r="A128" s="821"/>
      <c r="B128" s="822" t="s">
        <v>5037</v>
      </c>
      <c r="C128" s="822" t="s">
        <v>590</v>
      </c>
      <c r="D128" s="822" t="s">
        <v>2437</v>
      </c>
      <c r="E128" s="822" t="s">
        <v>5038</v>
      </c>
      <c r="F128" s="822" t="s">
        <v>5060</v>
      </c>
      <c r="G128" s="822" t="s">
        <v>1999</v>
      </c>
      <c r="H128" s="831"/>
      <c r="I128" s="831"/>
      <c r="J128" s="822"/>
      <c r="K128" s="822"/>
      <c r="L128" s="831"/>
      <c r="M128" s="831"/>
      <c r="N128" s="822"/>
      <c r="O128" s="822"/>
      <c r="P128" s="831">
        <v>1.7</v>
      </c>
      <c r="Q128" s="831">
        <v>500.31</v>
      </c>
      <c r="R128" s="827"/>
      <c r="S128" s="832">
        <v>294.3</v>
      </c>
    </row>
    <row r="129" spans="1:19" ht="14.45" customHeight="1" x14ac:dyDescent="0.2">
      <c r="A129" s="821"/>
      <c r="B129" s="822" t="s">
        <v>5037</v>
      </c>
      <c r="C129" s="822" t="s">
        <v>590</v>
      </c>
      <c r="D129" s="822" t="s">
        <v>2437</v>
      </c>
      <c r="E129" s="822" t="s">
        <v>5061</v>
      </c>
      <c r="F129" s="822" t="s">
        <v>5064</v>
      </c>
      <c r="G129" s="822" t="s">
        <v>5065</v>
      </c>
      <c r="H129" s="831"/>
      <c r="I129" s="831"/>
      <c r="J129" s="822"/>
      <c r="K129" s="822"/>
      <c r="L129" s="831"/>
      <c r="M129" s="831"/>
      <c r="N129" s="822"/>
      <c r="O129" s="822"/>
      <c r="P129" s="831">
        <v>15</v>
      </c>
      <c r="Q129" s="831">
        <v>2955.3999999999996</v>
      </c>
      <c r="R129" s="827"/>
      <c r="S129" s="832">
        <v>197.02666666666664</v>
      </c>
    </row>
    <row r="130" spans="1:19" ht="14.45" customHeight="1" x14ac:dyDescent="0.2">
      <c r="A130" s="821"/>
      <c r="B130" s="822" t="s">
        <v>5037</v>
      </c>
      <c r="C130" s="822" t="s">
        <v>590</v>
      </c>
      <c r="D130" s="822" t="s">
        <v>2437</v>
      </c>
      <c r="E130" s="822" t="s">
        <v>5061</v>
      </c>
      <c r="F130" s="822" t="s">
        <v>5066</v>
      </c>
      <c r="G130" s="822" t="s">
        <v>5067</v>
      </c>
      <c r="H130" s="831"/>
      <c r="I130" s="831"/>
      <c r="J130" s="822"/>
      <c r="K130" s="822"/>
      <c r="L130" s="831"/>
      <c r="M130" s="831"/>
      <c r="N130" s="822"/>
      <c r="O130" s="822"/>
      <c r="P130" s="831">
        <v>2</v>
      </c>
      <c r="Q130" s="831">
        <v>423.08</v>
      </c>
      <c r="R130" s="827"/>
      <c r="S130" s="832">
        <v>211.54</v>
      </c>
    </row>
    <row r="131" spans="1:19" ht="14.45" customHeight="1" x14ac:dyDescent="0.2">
      <c r="A131" s="821"/>
      <c r="B131" s="822" t="s">
        <v>5037</v>
      </c>
      <c r="C131" s="822" t="s">
        <v>590</v>
      </c>
      <c r="D131" s="822" t="s">
        <v>2437</v>
      </c>
      <c r="E131" s="822" t="s">
        <v>5034</v>
      </c>
      <c r="F131" s="822" t="s">
        <v>5076</v>
      </c>
      <c r="G131" s="822" t="s">
        <v>5077</v>
      </c>
      <c r="H131" s="831"/>
      <c r="I131" s="831"/>
      <c r="J131" s="822"/>
      <c r="K131" s="822"/>
      <c r="L131" s="831"/>
      <c r="M131" s="831"/>
      <c r="N131" s="822"/>
      <c r="O131" s="822"/>
      <c r="P131" s="831">
        <v>34</v>
      </c>
      <c r="Q131" s="831">
        <v>5202</v>
      </c>
      <c r="R131" s="827"/>
      <c r="S131" s="832">
        <v>153</v>
      </c>
    </row>
    <row r="132" spans="1:19" ht="14.45" customHeight="1" x14ac:dyDescent="0.2">
      <c r="A132" s="821"/>
      <c r="B132" s="822" t="s">
        <v>5037</v>
      </c>
      <c r="C132" s="822" t="s">
        <v>590</v>
      </c>
      <c r="D132" s="822" t="s">
        <v>2437</v>
      </c>
      <c r="E132" s="822" t="s">
        <v>5034</v>
      </c>
      <c r="F132" s="822" t="s">
        <v>5078</v>
      </c>
      <c r="G132" s="822" t="s">
        <v>5079</v>
      </c>
      <c r="H132" s="831"/>
      <c r="I132" s="831"/>
      <c r="J132" s="822"/>
      <c r="K132" s="822"/>
      <c r="L132" s="831"/>
      <c r="M132" s="831"/>
      <c r="N132" s="822"/>
      <c r="O132" s="822"/>
      <c r="P132" s="831">
        <v>9</v>
      </c>
      <c r="Q132" s="831">
        <v>342</v>
      </c>
      <c r="R132" s="827"/>
      <c r="S132" s="832">
        <v>38</v>
      </c>
    </row>
    <row r="133" spans="1:19" ht="14.45" customHeight="1" x14ac:dyDescent="0.2">
      <c r="A133" s="821"/>
      <c r="B133" s="822" t="s">
        <v>5037</v>
      </c>
      <c r="C133" s="822" t="s">
        <v>590</v>
      </c>
      <c r="D133" s="822" t="s">
        <v>2437</v>
      </c>
      <c r="E133" s="822" t="s">
        <v>5034</v>
      </c>
      <c r="F133" s="822" t="s">
        <v>5080</v>
      </c>
      <c r="G133" s="822" t="s">
        <v>5081</v>
      </c>
      <c r="H133" s="831"/>
      <c r="I133" s="831"/>
      <c r="J133" s="822"/>
      <c r="K133" s="822"/>
      <c r="L133" s="831"/>
      <c r="M133" s="831"/>
      <c r="N133" s="822"/>
      <c r="O133" s="822"/>
      <c r="P133" s="831">
        <v>5</v>
      </c>
      <c r="Q133" s="831">
        <v>660</v>
      </c>
      <c r="R133" s="827"/>
      <c r="S133" s="832">
        <v>132</v>
      </c>
    </row>
    <row r="134" spans="1:19" ht="14.45" customHeight="1" x14ac:dyDescent="0.2">
      <c r="A134" s="821"/>
      <c r="B134" s="822" t="s">
        <v>5037</v>
      </c>
      <c r="C134" s="822" t="s">
        <v>590</v>
      </c>
      <c r="D134" s="822" t="s">
        <v>2437</v>
      </c>
      <c r="E134" s="822" t="s">
        <v>5034</v>
      </c>
      <c r="F134" s="822" t="s">
        <v>5082</v>
      </c>
      <c r="G134" s="822" t="s">
        <v>5083</v>
      </c>
      <c r="H134" s="831"/>
      <c r="I134" s="831"/>
      <c r="J134" s="822"/>
      <c r="K134" s="822"/>
      <c r="L134" s="831"/>
      <c r="M134" s="831"/>
      <c r="N134" s="822"/>
      <c r="O134" s="822"/>
      <c r="P134" s="831">
        <v>12</v>
      </c>
      <c r="Q134" s="831">
        <v>8532</v>
      </c>
      <c r="R134" s="827"/>
      <c r="S134" s="832">
        <v>711</v>
      </c>
    </row>
    <row r="135" spans="1:19" ht="14.45" customHeight="1" x14ac:dyDescent="0.2">
      <c r="A135" s="821"/>
      <c r="B135" s="822" t="s">
        <v>5037</v>
      </c>
      <c r="C135" s="822" t="s">
        <v>590</v>
      </c>
      <c r="D135" s="822" t="s">
        <v>2437</v>
      </c>
      <c r="E135" s="822" t="s">
        <v>5034</v>
      </c>
      <c r="F135" s="822" t="s">
        <v>5084</v>
      </c>
      <c r="G135" s="822" t="s">
        <v>5085</v>
      </c>
      <c r="H135" s="831"/>
      <c r="I135" s="831"/>
      <c r="J135" s="822"/>
      <c r="K135" s="822"/>
      <c r="L135" s="831"/>
      <c r="M135" s="831"/>
      <c r="N135" s="822"/>
      <c r="O135" s="822"/>
      <c r="P135" s="831">
        <v>2</v>
      </c>
      <c r="Q135" s="831">
        <v>720</v>
      </c>
      <c r="R135" s="827"/>
      <c r="S135" s="832">
        <v>360</v>
      </c>
    </row>
    <row r="136" spans="1:19" ht="14.45" customHeight="1" x14ac:dyDescent="0.2">
      <c r="A136" s="821"/>
      <c r="B136" s="822" t="s">
        <v>5037</v>
      </c>
      <c r="C136" s="822" t="s">
        <v>590</v>
      </c>
      <c r="D136" s="822" t="s">
        <v>2437</v>
      </c>
      <c r="E136" s="822" t="s">
        <v>5034</v>
      </c>
      <c r="F136" s="822" t="s">
        <v>5086</v>
      </c>
      <c r="G136" s="822" t="s">
        <v>5087</v>
      </c>
      <c r="H136" s="831"/>
      <c r="I136" s="831"/>
      <c r="J136" s="822"/>
      <c r="K136" s="822"/>
      <c r="L136" s="831"/>
      <c r="M136" s="831"/>
      <c r="N136" s="822"/>
      <c r="O136" s="822"/>
      <c r="P136" s="831">
        <v>100</v>
      </c>
      <c r="Q136" s="831">
        <v>3333.34</v>
      </c>
      <c r="R136" s="827"/>
      <c r="S136" s="832">
        <v>33.333400000000005</v>
      </c>
    </row>
    <row r="137" spans="1:19" ht="14.45" customHeight="1" x14ac:dyDescent="0.2">
      <c r="A137" s="821"/>
      <c r="B137" s="822" t="s">
        <v>5037</v>
      </c>
      <c r="C137" s="822" t="s">
        <v>590</v>
      </c>
      <c r="D137" s="822" t="s">
        <v>2437</v>
      </c>
      <c r="E137" s="822" t="s">
        <v>5034</v>
      </c>
      <c r="F137" s="822" t="s">
        <v>5090</v>
      </c>
      <c r="G137" s="822" t="s">
        <v>5091</v>
      </c>
      <c r="H137" s="831"/>
      <c r="I137" s="831"/>
      <c r="J137" s="822"/>
      <c r="K137" s="822"/>
      <c r="L137" s="831"/>
      <c r="M137" s="831"/>
      <c r="N137" s="822"/>
      <c r="O137" s="822"/>
      <c r="P137" s="831">
        <v>1</v>
      </c>
      <c r="Q137" s="831">
        <v>33</v>
      </c>
      <c r="R137" s="827"/>
      <c r="S137" s="832">
        <v>33</v>
      </c>
    </row>
    <row r="138" spans="1:19" ht="14.45" customHeight="1" x14ac:dyDescent="0.2">
      <c r="A138" s="821"/>
      <c r="B138" s="822" t="s">
        <v>5037</v>
      </c>
      <c r="C138" s="822" t="s">
        <v>590</v>
      </c>
      <c r="D138" s="822" t="s">
        <v>2437</v>
      </c>
      <c r="E138" s="822" t="s">
        <v>5034</v>
      </c>
      <c r="F138" s="822" t="s">
        <v>5092</v>
      </c>
      <c r="G138" s="822" t="s">
        <v>5093</v>
      </c>
      <c r="H138" s="831"/>
      <c r="I138" s="831"/>
      <c r="J138" s="822"/>
      <c r="K138" s="822"/>
      <c r="L138" s="831"/>
      <c r="M138" s="831"/>
      <c r="N138" s="822"/>
      <c r="O138" s="822"/>
      <c r="P138" s="831">
        <v>4</v>
      </c>
      <c r="Q138" s="831">
        <v>304</v>
      </c>
      <c r="R138" s="827"/>
      <c r="S138" s="832">
        <v>76</v>
      </c>
    </row>
    <row r="139" spans="1:19" ht="14.45" customHeight="1" x14ac:dyDescent="0.2">
      <c r="A139" s="821"/>
      <c r="B139" s="822" t="s">
        <v>5037</v>
      </c>
      <c r="C139" s="822" t="s">
        <v>590</v>
      </c>
      <c r="D139" s="822" t="s">
        <v>2437</v>
      </c>
      <c r="E139" s="822" t="s">
        <v>5034</v>
      </c>
      <c r="F139" s="822" t="s">
        <v>5096</v>
      </c>
      <c r="G139" s="822" t="s">
        <v>5097</v>
      </c>
      <c r="H139" s="831"/>
      <c r="I139" s="831"/>
      <c r="J139" s="822"/>
      <c r="K139" s="822"/>
      <c r="L139" s="831"/>
      <c r="M139" s="831"/>
      <c r="N139" s="822"/>
      <c r="O139" s="822"/>
      <c r="P139" s="831">
        <v>34</v>
      </c>
      <c r="Q139" s="831">
        <v>2686</v>
      </c>
      <c r="R139" s="827"/>
      <c r="S139" s="832">
        <v>79</v>
      </c>
    </row>
    <row r="140" spans="1:19" ht="14.45" customHeight="1" x14ac:dyDescent="0.2">
      <c r="A140" s="821"/>
      <c r="B140" s="822" t="s">
        <v>5037</v>
      </c>
      <c r="C140" s="822" t="s">
        <v>590</v>
      </c>
      <c r="D140" s="822" t="s">
        <v>2437</v>
      </c>
      <c r="E140" s="822" t="s">
        <v>5034</v>
      </c>
      <c r="F140" s="822" t="s">
        <v>5098</v>
      </c>
      <c r="G140" s="822" t="s">
        <v>5099</v>
      </c>
      <c r="H140" s="831"/>
      <c r="I140" s="831"/>
      <c r="J140" s="822"/>
      <c r="K140" s="822"/>
      <c r="L140" s="831"/>
      <c r="M140" s="831"/>
      <c r="N140" s="822"/>
      <c r="O140" s="822"/>
      <c r="P140" s="831">
        <v>16</v>
      </c>
      <c r="Q140" s="831">
        <v>10000</v>
      </c>
      <c r="R140" s="827"/>
      <c r="S140" s="832">
        <v>625</v>
      </c>
    </row>
    <row r="141" spans="1:19" ht="14.45" customHeight="1" x14ac:dyDescent="0.2">
      <c r="A141" s="821"/>
      <c r="B141" s="822" t="s">
        <v>5037</v>
      </c>
      <c r="C141" s="822" t="s">
        <v>590</v>
      </c>
      <c r="D141" s="822" t="s">
        <v>2437</v>
      </c>
      <c r="E141" s="822" t="s">
        <v>5034</v>
      </c>
      <c r="F141" s="822" t="s">
        <v>5102</v>
      </c>
      <c r="G141" s="822" t="s">
        <v>5103</v>
      </c>
      <c r="H141" s="831"/>
      <c r="I141" s="831"/>
      <c r="J141" s="822"/>
      <c r="K141" s="822"/>
      <c r="L141" s="831"/>
      <c r="M141" s="831"/>
      <c r="N141" s="822"/>
      <c r="O141" s="822"/>
      <c r="P141" s="831">
        <v>10</v>
      </c>
      <c r="Q141" s="831">
        <v>3770</v>
      </c>
      <c r="R141" s="827"/>
      <c r="S141" s="832">
        <v>377</v>
      </c>
    </row>
    <row r="142" spans="1:19" ht="14.45" customHeight="1" x14ac:dyDescent="0.2">
      <c r="A142" s="821"/>
      <c r="B142" s="822" t="s">
        <v>5037</v>
      </c>
      <c r="C142" s="822" t="s">
        <v>590</v>
      </c>
      <c r="D142" s="822" t="s">
        <v>2437</v>
      </c>
      <c r="E142" s="822" t="s">
        <v>5034</v>
      </c>
      <c r="F142" s="822" t="s">
        <v>5104</v>
      </c>
      <c r="G142" s="822" t="s">
        <v>5105</v>
      </c>
      <c r="H142" s="831"/>
      <c r="I142" s="831"/>
      <c r="J142" s="822"/>
      <c r="K142" s="822"/>
      <c r="L142" s="831"/>
      <c r="M142" s="831"/>
      <c r="N142" s="822"/>
      <c r="O142" s="822"/>
      <c r="P142" s="831">
        <v>91</v>
      </c>
      <c r="Q142" s="831">
        <v>16380</v>
      </c>
      <c r="R142" s="827"/>
      <c r="S142" s="832">
        <v>180</v>
      </c>
    </row>
    <row r="143" spans="1:19" ht="14.45" customHeight="1" x14ac:dyDescent="0.2">
      <c r="A143" s="821"/>
      <c r="B143" s="822" t="s">
        <v>5037</v>
      </c>
      <c r="C143" s="822" t="s">
        <v>590</v>
      </c>
      <c r="D143" s="822" t="s">
        <v>2437</v>
      </c>
      <c r="E143" s="822" t="s">
        <v>5034</v>
      </c>
      <c r="F143" s="822" t="s">
        <v>5108</v>
      </c>
      <c r="G143" s="822" t="s">
        <v>5109</v>
      </c>
      <c r="H143" s="831"/>
      <c r="I143" s="831"/>
      <c r="J143" s="822"/>
      <c r="K143" s="822"/>
      <c r="L143" s="831"/>
      <c r="M143" s="831"/>
      <c r="N143" s="822"/>
      <c r="O143" s="822"/>
      <c r="P143" s="831">
        <v>4</v>
      </c>
      <c r="Q143" s="831">
        <v>4880</v>
      </c>
      <c r="R143" s="827"/>
      <c r="S143" s="832">
        <v>1220</v>
      </c>
    </row>
    <row r="144" spans="1:19" ht="14.45" customHeight="1" x14ac:dyDescent="0.2">
      <c r="A144" s="821"/>
      <c r="B144" s="822" t="s">
        <v>5037</v>
      </c>
      <c r="C144" s="822" t="s">
        <v>590</v>
      </c>
      <c r="D144" s="822" t="s">
        <v>2439</v>
      </c>
      <c r="E144" s="822" t="s">
        <v>5038</v>
      </c>
      <c r="F144" s="822" t="s">
        <v>5039</v>
      </c>
      <c r="G144" s="822" t="s">
        <v>5040</v>
      </c>
      <c r="H144" s="831"/>
      <c r="I144" s="831"/>
      <c r="J144" s="822"/>
      <c r="K144" s="822"/>
      <c r="L144" s="831"/>
      <c r="M144" s="831"/>
      <c r="N144" s="822"/>
      <c r="O144" s="822"/>
      <c r="P144" s="831">
        <v>0.6</v>
      </c>
      <c r="Q144" s="831">
        <v>32.64</v>
      </c>
      <c r="R144" s="827"/>
      <c r="S144" s="832">
        <v>54.400000000000006</v>
      </c>
    </row>
    <row r="145" spans="1:19" ht="14.45" customHeight="1" x14ac:dyDescent="0.2">
      <c r="A145" s="821"/>
      <c r="B145" s="822" t="s">
        <v>5037</v>
      </c>
      <c r="C145" s="822" t="s">
        <v>590</v>
      </c>
      <c r="D145" s="822" t="s">
        <v>2439</v>
      </c>
      <c r="E145" s="822" t="s">
        <v>5038</v>
      </c>
      <c r="F145" s="822" t="s">
        <v>5041</v>
      </c>
      <c r="G145" s="822" t="s">
        <v>5042</v>
      </c>
      <c r="H145" s="831"/>
      <c r="I145" s="831"/>
      <c r="J145" s="822"/>
      <c r="K145" s="822"/>
      <c r="L145" s="831"/>
      <c r="M145" s="831"/>
      <c r="N145" s="822"/>
      <c r="O145" s="822"/>
      <c r="P145" s="831">
        <v>1</v>
      </c>
      <c r="Q145" s="831">
        <v>69.7</v>
      </c>
      <c r="R145" s="827"/>
      <c r="S145" s="832">
        <v>69.7</v>
      </c>
    </row>
    <row r="146" spans="1:19" ht="14.45" customHeight="1" x14ac:dyDescent="0.2">
      <c r="A146" s="821"/>
      <c r="B146" s="822" t="s">
        <v>5037</v>
      </c>
      <c r="C146" s="822" t="s">
        <v>590</v>
      </c>
      <c r="D146" s="822" t="s">
        <v>2439</v>
      </c>
      <c r="E146" s="822" t="s">
        <v>5038</v>
      </c>
      <c r="F146" s="822" t="s">
        <v>5046</v>
      </c>
      <c r="G146" s="822" t="s">
        <v>704</v>
      </c>
      <c r="H146" s="831"/>
      <c r="I146" s="831"/>
      <c r="J146" s="822"/>
      <c r="K146" s="822"/>
      <c r="L146" s="831"/>
      <c r="M146" s="831"/>
      <c r="N146" s="822"/>
      <c r="O146" s="822"/>
      <c r="P146" s="831">
        <v>2</v>
      </c>
      <c r="Q146" s="831">
        <v>26.74</v>
      </c>
      <c r="R146" s="827"/>
      <c r="S146" s="832">
        <v>13.37</v>
      </c>
    </row>
    <row r="147" spans="1:19" ht="14.45" customHeight="1" x14ac:dyDescent="0.2">
      <c r="A147" s="821"/>
      <c r="B147" s="822" t="s">
        <v>5037</v>
      </c>
      <c r="C147" s="822" t="s">
        <v>590</v>
      </c>
      <c r="D147" s="822" t="s">
        <v>2439</v>
      </c>
      <c r="E147" s="822" t="s">
        <v>5038</v>
      </c>
      <c r="F147" s="822" t="s">
        <v>5047</v>
      </c>
      <c r="G147" s="822" t="s">
        <v>3713</v>
      </c>
      <c r="H147" s="831"/>
      <c r="I147" s="831"/>
      <c r="J147" s="822"/>
      <c r="K147" s="822"/>
      <c r="L147" s="831"/>
      <c r="M147" s="831"/>
      <c r="N147" s="822"/>
      <c r="O147" s="822"/>
      <c r="P147" s="831">
        <v>0.2</v>
      </c>
      <c r="Q147" s="831">
        <v>7.8</v>
      </c>
      <c r="R147" s="827"/>
      <c r="S147" s="832">
        <v>39</v>
      </c>
    </row>
    <row r="148" spans="1:19" ht="14.45" customHeight="1" x14ac:dyDescent="0.2">
      <c r="A148" s="821"/>
      <c r="B148" s="822" t="s">
        <v>5037</v>
      </c>
      <c r="C148" s="822" t="s">
        <v>590</v>
      </c>
      <c r="D148" s="822" t="s">
        <v>2439</v>
      </c>
      <c r="E148" s="822" t="s">
        <v>5038</v>
      </c>
      <c r="F148" s="822" t="s">
        <v>5048</v>
      </c>
      <c r="G148" s="822" t="s">
        <v>976</v>
      </c>
      <c r="H148" s="831"/>
      <c r="I148" s="831"/>
      <c r="J148" s="822"/>
      <c r="K148" s="822"/>
      <c r="L148" s="831"/>
      <c r="M148" s="831"/>
      <c r="N148" s="822"/>
      <c r="O148" s="822"/>
      <c r="P148" s="831">
        <v>0.3</v>
      </c>
      <c r="Q148" s="831">
        <v>53.1</v>
      </c>
      <c r="R148" s="827"/>
      <c r="S148" s="832">
        <v>177</v>
      </c>
    </row>
    <row r="149" spans="1:19" ht="14.45" customHeight="1" x14ac:dyDescent="0.2">
      <c r="A149" s="821"/>
      <c r="B149" s="822" t="s">
        <v>5037</v>
      </c>
      <c r="C149" s="822" t="s">
        <v>590</v>
      </c>
      <c r="D149" s="822" t="s">
        <v>2439</v>
      </c>
      <c r="E149" s="822" t="s">
        <v>5038</v>
      </c>
      <c r="F149" s="822" t="s">
        <v>5049</v>
      </c>
      <c r="G149" s="822" t="s">
        <v>676</v>
      </c>
      <c r="H149" s="831"/>
      <c r="I149" s="831"/>
      <c r="J149" s="822"/>
      <c r="K149" s="822"/>
      <c r="L149" s="831"/>
      <c r="M149" s="831"/>
      <c r="N149" s="822"/>
      <c r="O149" s="822"/>
      <c r="P149" s="831">
        <v>0.79999999999999993</v>
      </c>
      <c r="Q149" s="831">
        <v>47.849999999999994</v>
      </c>
      <c r="R149" s="827"/>
      <c r="S149" s="832">
        <v>59.8125</v>
      </c>
    </row>
    <row r="150" spans="1:19" ht="14.45" customHeight="1" x14ac:dyDescent="0.2">
      <c r="A150" s="821"/>
      <c r="B150" s="822" t="s">
        <v>5037</v>
      </c>
      <c r="C150" s="822" t="s">
        <v>590</v>
      </c>
      <c r="D150" s="822" t="s">
        <v>2439</v>
      </c>
      <c r="E150" s="822" t="s">
        <v>5038</v>
      </c>
      <c r="F150" s="822" t="s">
        <v>5052</v>
      </c>
      <c r="G150" s="822" t="s">
        <v>669</v>
      </c>
      <c r="H150" s="831"/>
      <c r="I150" s="831"/>
      <c r="J150" s="822"/>
      <c r="K150" s="822"/>
      <c r="L150" s="831"/>
      <c r="M150" s="831"/>
      <c r="N150" s="822"/>
      <c r="O150" s="822"/>
      <c r="P150" s="831">
        <v>3.4</v>
      </c>
      <c r="Q150" s="831">
        <v>1819.1699999999998</v>
      </c>
      <c r="R150" s="827"/>
      <c r="S150" s="832">
        <v>535.04999999999995</v>
      </c>
    </row>
    <row r="151" spans="1:19" ht="14.45" customHeight="1" x14ac:dyDescent="0.2">
      <c r="A151" s="821"/>
      <c r="B151" s="822" t="s">
        <v>5037</v>
      </c>
      <c r="C151" s="822" t="s">
        <v>590</v>
      </c>
      <c r="D151" s="822" t="s">
        <v>2439</v>
      </c>
      <c r="E151" s="822" t="s">
        <v>5038</v>
      </c>
      <c r="F151" s="822" t="s">
        <v>5054</v>
      </c>
      <c r="G151" s="822" t="s">
        <v>678</v>
      </c>
      <c r="H151" s="831"/>
      <c r="I151" s="831"/>
      <c r="J151" s="822"/>
      <c r="K151" s="822"/>
      <c r="L151" s="831"/>
      <c r="M151" s="831"/>
      <c r="N151" s="822"/>
      <c r="O151" s="822"/>
      <c r="P151" s="831">
        <v>0.06</v>
      </c>
      <c r="Q151" s="831">
        <v>7.29</v>
      </c>
      <c r="R151" s="827"/>
      <c r="S151" s="832">
        <v>121.5</v>
      </c>
    </row>
    <row r="152" spans="1:19" ht="14.45" customHeight="1" x14ac:dyDescent="0.2">
      <c r="A152" s="821"/>
      <c r="B152" s="822" t="s">
        <v>5037</v>
      </c>
      <c r="C152" s="822" t="s">
        <v>590</v>
      </c>
      <c r="D152" s="822" t="s">
        <v>2439</v>
      </c>
      <c r="E152" s="822" t="s">
        <v>5038</v>
      </c>
      <c r="F152" s="822" t="s">
        <v>5056</v>
      </c>
      <c r="G152" s="822" t="s">
        <v>678</v>
      </c>
      <c r="H152" s="831"/>
      <c r="I152" s="831"/>
      <c r="J152" s="822"/>
      <c r="K152" s="822"/>
      <c r="L152" s="831"/>
      <c r="M152" s="831"/>
      <c r="N152" s="822"/>
      <c r="O152" s="822"/>
      <c r="P152" s="831">
        <v>2.6</v>
      </c>
      <c r="Q152" s="831">
        <v>632.83999999999992</v>
      </c>
      <c r="R152" s="827"/>
      <c r="S152" s="832">
        <v>243.39999999999995</v>
      </c>
    </row>
    <row r="153" spans="1:19" ht="14.45" customHeight="1" x14ac:dyDescent="0.2">
      <c r="A153" s="821"/>
      <c r="B153" s="822" t="s">
        <v>5037</v>
      </c>
      <c r="C153" s="822" t="s">
        <v>590</v>
      </c>
      <c r="D153" s="822" t="s">
        <v>2439</v>
      </c>
      <c r="E153" s="822" t="s">
        <v>5038</v>
      </c>
      <c r="F153" s="822" t="s">
        <v>5060</v>
      </c>
      <c r="G153" s="822" t="s">
        <v>1999</v>
      </c>
      <c r="H153" s="831"/>
      <c r="I153" s="831"/>
      <c r="J153" s="822"/>
      <c r="K153" s="822"/>
      <c r="L153" s="831"/>
      <c r="M153" s="831"/>
      <c r="N153" s="822"/>
      <c r="O153" s="822"/>
      <c r="P153" s="831">
        <v>1.6</v>
      </c>
      <c r="Q153" s="831">
        <v>470.88000000000005</v>
      </c>
      <c r="R153" s="827"/>
      <c r="S153" s="832">
        <v>294.3</v>
      </c>
    </row>
    <row r="154" spans="1:19" ht="14.45" customHeight="1" x14ac:dyDescent="0.2">
      <c r="A154" s="821"/>
      <c r="B154" s="822" t="s">
        <v>5037</v>
      </c>
      <c r="C154" s="822" t="s">
        <v>590</v>
      </c>
      <c r="D154" s="822" t="s">
        <v>2439</v>
      </c>
      <c r="E154" s="822" t="s">
        <v>5061</v>
      </c>
      <c r="F154" s="822" t="s">
        <v>5064</v>
      </c>
      <c r="G154" s="822" t="s">
        <v>5065</v>
      </c>
      <c r="H154" s="831"/>
      <c r="I154" s="831"/>
      <c r="J154" s="822"/>
      <c r="K154" s="822"/>
      <c r="L154" s="831"/>
      <c r="M154" s="831"/>
      <c r="N154" s="822"/>
      <c r="O154" s="822"/>
      <c r="P154" s="831">
        <v>12</v>
      </c>
      <c r="Q154" s="831">
        <v>2351.88</v>
      </c>
      <c r="R154" s="827"/>
      <c r="S154" s="832">
        <v>195.99</v>
      </c>
    </row>
    <row r="155" spans="1:19" ht="14.45" customHeight="1" x14ac:dyDescent="0.2">
      <c r="A155" s="821"/>
      <c r="B155" s="822" t="s">
        <v>5037</v>
      </c>
      <c r="C155" s="822" t="s">
        <v>590</v>
      </c>
      <c r="D155" s="822" t="s">
        <v>2439</v>
      </c>
      <c r="E155" s="822" t="s">
        <v>5061</v>
      </c>
      <c r="F155" s="822" t="s">
        <v>5066</v>
      </c>
      <c r="G155" s="822" t="s">
        <v>5067</v>
      </c>
      <c r="H155" s="831"/>
      <c r="I155" s="831"/>
      <c r="J155" s="822"/>
      <c r="K155" s="822"/>
      <c r="L155" s="831"/>
      <c r="M155" s="831"/>
      <c r="N155" s="822"/>
      <c r="O155" s="822"/>
      <c r="P155" s="831">
        <v>3</v>
      </c>
      <c r="Q155" s="831">
        <v>541.31999999999994</v>
      </c>
      <c r="R155" s="827"/>
      <c r="S155" s="832">
        <v>180.43999999999997</v>
      </c>
    </row>
    <row r="156" spans="1:19" ht="14.45" customHeight="1" x14ac:dyDescent="0.2">
      <c r="A156" s="821"/>
      <c r="B156" s="822" t="s">
        <v>5037</v>
      </c>
      <c r="C156" s="822" t="s">
        <v>590</v>
      </c>
      <c r="D156" s="822" t="s">
        <v>2439</v>
      </c>
      <c r="E156" s="822" t="s">
        <v>5034</v>
      </c>
      <c r="F156" s="822" t="s">
        <v>5074</v>
      </c>
      <c r="G156" s="822" t="s">
        <v>5075</v>
      </c>
      <c r="H156" s="831"/>
      <c r="I156" s="831"/>
      <c r="J156" s="822"/>
      <c r="K156" s="822"/>
      <c r="L156" s="831"/>
      <c r="M156" s="831"/>
      <c r="N156" s="822"/>
      <c r="O156" s="822"/>
      <c r="P156" s="831">
        <v>10</v>
      </c>
      <c r="Q156" s="831">
        <v>800</v>
      </c>
      <c r="R156" s="827"/>
      <c r="S156" s="832">
        <v>80</v>
      </c>
    </row>
    <row r="157" spans="1:19" ht="14.45" customHeight="1" x14ac:dyDescent="0.2">
      <c r="A157" s="821"/>
      <c r="B157" s="822" t="s">
        <v>5037</v>
      </c>
      <c r="C157" s="822" t="s">
        <v>590</v>
      </c>
      <c r="D157" s="822" t="s">
        <v>2439</v>
      </c>
      <c r="E157" s="822" t="s">
        <v>5034</v>
      </c>
      <c r="F157" s="822" t="s">
        <v>5076</v>
      </c>
      <c r="G157" s="822" t="s">
        <v>5077</v>
      </c>
      <c r="H157" s="831"/>
      <c r="I157" s="831"/>
      <c r="J157" s="822"/>
      <c r="K157" s="822"/>
      <c r="L157" s="831"/>
      <c r="M157" s="831"/>
      <c r="N157" s="822"/>
      <c r="O157" s="822"/>
      <c r="P157" s="831">
        <v>58</v>
      </c>
      <c r="Q157" s="831">
        <v>8874</v>
      </c>
      <c r="R157" s="827"/>
      <c r="S157" s="832">
        <v>153</v>
      </c>
    </row>
    <row r="158" spans="1:19" ht="14.45" customHeight="1" x14ac:dyDescent="0.2">
      <c r="A158" s="821"/>
      <c r="B158" s="822" t="s">
        <v>5037</v>
      </c>
      <c r="C158" s="822" t="s">
        <v>590</v>
      </c>
      <c r="D158" s="822" t="s">
        <v>2439</v>
      </c>
      <c r="E158" s="822" t="s">
        <v>5034</v>
      </c>
      <c r="F158" s="822" t="s">
        <v>5078</v>
      </c>
      <c r="G158" s="822" t="s">
        <v>5079</v>
      </c>
      <c r="H158" s="831"/>
      <c r="I158" s="831"/>
      <c r="J158" s="822"/>
      <c r="K158" s="822"/>
      <c r="L158" s="831"/>
      <c r="M158" s="831"/>
      <c r="N158" s="822"/>
      <c r="O158" s="822"/>
      <c r="P158" s="831">
        <v>58</v>
      </c>
      <c r="Q158" s="831">
        <v>2204</v>
      </c>
      <c r="R158" s="827"/>
      <c r="S158" s="832">
        <v>38</v>
      </c>
    </row>
    <row r="159" spans="1:19" ht="14.45" customHeight="1" x14ac:dyDescent="0.2">
      <c r="A159" s="821"/>
      <c r="B159" s="822" t="s">
        <v>5037</v>
      </c>
      <c r="C159" s="822" t="s">
        <v>590</v>
      </c>
      <c r="D159" s="822" t="s">
        <v>2439</v>
      </c>
      <c r="E159" s="822" t="s">
        <v>5034</v>
      </c>
      <c r="F159" s="822" t="s">
        <v>5080</v>
      </c>
      <c r="G159" s="822" t="s">
        <v>5081</v>
      </c>
      <c r="H159" s="831"/>
      <c r="I159" s="831"/>
      <c r="J159" s="822"/>
      <c r="K159" s="822"/>
      <c r="L159" s="831"/>
      <c r="M159" s="831"/>
      <c r="N159" s="822"/>
      <c r="O159" s="822"/>
      <c r="P159" s="831">
        <v>24</v>
      </c>
      <c r="Q159" s="831">
        <v>3168</v>
      </c>
      <c r="R159" s="827"/>
      <c r="S159" s="832">
        <v>132</v>
      </c>
    </row>
    <row r="160" spans="1:19" ht="14.45" customHeight="1" x14ac:dyDescent="0.2">
      <c r="A160" s="821"/>
      <c r="B160" s="822" t="s">
        <v>5037</v>
      </c>
      <c r="C160" s="822" t="s">
        <v>590</v>
      </c>
      <c r="D160" s="822" t="s">
        <v>2439</v>
      </c>
      <c r="E160" s="822" t="s">
        <v>5034</v>
      </c>
      <c r="F160" s="822" t="s">
        <v>5082</v>
      </c>
      <c r="G160" s="822" t="s">
        <v>5083</v>
      </c>
      <c r="H160" s="831"/>
      <c r="I160" s="831"/>
      <c r="J160" s="822"/>
      <c r="K160" s="822"/>
      <c r="L160" s="831"/>
      <c r="M160" s="831"/>
      <c r="N160" s="822"/>
      <c r="O160" s="822"/>
      <c r="P160" s="831">
        <v>26</v>
      </c>
      <c r="Q160" s="831">
        <v>18486</v>
      </c>
      <c r="R160" s="827"/>
      <c r="S160" s="832">
        <v>711</v>
      </c>
    </row>
    <row r="161" spans="1:19" ht="14.45" customHeight="1" x14ac:dyDescent="0.2">
      <c r="A161" s="821"/>
      <c r="B161" s="822" t="s">
        <v>5037</v>
      </c>
      <c r="C161" s="822" t="s">
        <v>590</v>
      </c>
      <c r="D161" s="822" t="s">
        <v>2439</v>
      </c>
      <c r="E161" s="822" t="s">
        <v>5034</v>
      </c>
      <c r="F161" s="822" t="s">
        <v>5086</v>
      </c>
      <c r="G161" s="822" t="s">
        <v>5087</v>
      </c>
      <c r="H161" s="831"/>
      <c r="I161" s="831"/>
      <c r="J161" s="822"/>
      <c r="K161" s="822"/>
      <c r="L161" s="831"/>
      <c r="M161" s="831"/>
      <c r="N161" s="822"/>
      <c r="O161" s="822"/>
      <c r="P161" s="831">
        <v>196</v>
      </c>
      <c r="Q161" s="831">
        <v>6533.33</v>
      </c>
      <c r="R161" s="827"/>
      <c r="S161" s="832">
        <v>33.333316326530614</v>
      </c>
    </row>
    <row r="162" spans="1:19" ht="14.45" customHeight="1" x14ac:dyDescent="0.2">
      <c r="A162" s="821"/>
      <c r="B162" s="822" t="s">
        <v>5037</v>
      </c>
      <c r="C162" s="822" t="s">
        <v>590</v>
      </c>
      <c r="D162" s="822" t="s">
        <v>2439</v>
      </c>
      <c r="E162" s="822" t="s">
        <v>5034</v>
      </c>
      <c r="F162" s="822" t="s">
        <v>5090</v>
      </c>
      <c r="G162" s="822" t="s">
        <v>5091</v>
      </c>
      <c r="H162" s="831"/>
      <c r="I162" s="831"/>
      <c r="J162" s="822"/>
      <c r="K162" s="822"/>
      <c r="L162" s="831"/>
      <c r="M162" s="831"/>
      <c r="N162" s="822"/>
      <c r="O162" s="822"/>
      <c r="P162" s="831">
        <v>1</v>
      </c>
      <c r="Q162" s="831">
        <v>33</v>
      </c>
      <c r="R162" s="827"/>
      <c r="S162" s="832">
        <v>33</v>
      </c>
    </row>
    <row r="163" spans="1:19" ht="14.45" customHeight="1" x14ac:dyDescent="0.2">
      <c r="A163" s="821"/>
      <c r="B163" s="822" t="s">
        <v>5037</v>
      </c>
      <c r="C163" s="822" t="s">
        <v>590</v>
      </c>
      <c r="D163" s="822" t="s">
        <v>2439</v>
      </c>
      <c r="E163" s="822" t="s">
        <v>5034</v>
      </c>
      <c r="F163" s="822" t="s">
        <v>5092</v>
      </c>
      <c r="G163" s="822" t="s">
        <v>5093</v>
      </c>
      <c r="H163" s="831"/>
      <c r="I163" s="831"/>
      <c r="J163" s="822"/>
      <c r="K163" s="822"/>
      <c r="L163" s="831"/>
      <c r="M163" s="831"/>
      <c r="N163" s="822"/>
      <c r="O163" s="822"/>
      <c r="P163" s="831">
        <v>20</v>
      </c>
      <c r="Q163" s="831">
        <v>1520</v>
      </c>
      <c r="R163" s="827"/>
      <c r="S163" s="832">
        <v>76</v>
      </c>
    </row>
    <row r="164" spans="1:19" ht="14.45" customHeight="1" x14ac:dyDescent="0.2">
      <c r="A164" s="821"/>
      <c r="B164" s="822" t="s">
        <v>5037</v>
      </c>
      <c r="C164" s="822" t="s">
        <v>590</v>
      </c>
      <c r="D164" s="822" t="s">
        <v>2439</v>
      </c>
      <c r="E164" s="822" t="s">
        <v>5034</v>
      </c>
      <c r="F164" s="822" t="s">
        <v>5096</v>
      </c>
      <c r="G164" s="822" t="s">
        <v>5097</v>
      </c>
      <c r="H164" s="831"/>
      <c r="I164" s="831"/>
      <c r="J164" s="822"/>
      <c r="K164" s="822"/>
      <c r="L164" s="831"/>
      <c r="M164" s="831"/>
      <c r="N164" s="822"/>
      <c r="O164" s="822"/>
      <c r="P164" s="831">
        <v>58</v>
      </c>
      <c r="Q164" s="831">
        <v>4582</v>
      </c>
      <c r="R164" s="827"/>
      <c r="S164" s="832">
        <v>79</v>
      </c>
    </row>
    <row r="165" spans="1:19" ht="14.45" customHeight="1" x14ac:dyDescent="0.2">
      <c r="A165" s="821"/>
      <c r="B165" s="822" t="s">
        <v>5037</v>
      </c>
      <c r="C165" s="822" t="s">
        <v>590</v>
      </c>
      <c r="D165" s="822" t="s">
        <v>2439</v>
      </c>
      <c r="E165" s="822" t="s">
        <v>5034</v>
      </c>
      <c r="F165" s="822" t="s">
        <v>5098</v>
      </c>
      <c r="G165" s="822" t="s">
        <v>5099</v>
      </c>
      <c r="H165" s="831"/>
      <c r="I165" s="831"/>
      <c r="J165" s="822"/>
      <c r="K165" s="822"/>
      <c r="L165" s="831"/>
      <c r="M165" s="831"/>
      <c r="N165" s="822"/>
      <c r="O165" s="822"/>
      <c r="P165" s="831">
        <v>17</v>
      </c>
      <c r="Q165" s="831">
        <v>10625</v>
      </c>
      <c r="R165" s="827"/>
      <c r="S165" s="832">
        <v>625</v>
      </c>
    </row>
    <row r="166" spans="1:19" ht="14.45" customHeight="1" x14ac:dyDescent="0.2">
      <c r="A166" s="821"/>
      <c r="B166" s="822" t="s">
        <v>5037</v>
      </c>
      <c r="C166" s="822" t="s">
        <v>590</v>
      </c>
      <c r="D166" s="822" t="s">
        <v>2439</v>
      </c>
      <c r="E166" s="822" t="s">
        <v>5034</v>
      </c>
      <c r="F166" s="822" t="s">
        <v>5102</v>
      </c>
      <c r="G166" s="822" t="s">
        <v>5103</v>
      </c>
      <c r="H166" s="831"/>
      <c r="I166" s="831"/>
      <c r="J166" s="822"/>
      <c r="K166" s="822"/>
      <c r="L166" s="831"/>
      <c r="M166" s="831"/>
      <c r="N166" s="822"/>
      <c r="O166" s="822"/>
      <c r="P166" s="831">
        <v>12</v>
      </c>
      <c r="Q166" s="831">
        <v>4524</v>
      </c>
      <c r="R166" s="827"/>
      <c r="S166" s="832">
        <v>377</v>
      </c>
    </row>
    <row r="167" spans="1:19" ht="14.45" customHeight="1" x14ac:dyDescent="0.2">
      <c r="A167" s="821"/>
      <c r="B167" s="822" t="s">
        <v>5037</v>
      </c>
      <c r="C167" s="822" t="s">
        <v>590</v>
      </c>
      <c r="D167" s="822" t="s">
        <v>2439</v>
      </c>
      <c r="E167" s="822" t="s">
        <v>5034</v>
      </c>
      <c r="F167" s="822" t="s">
        <v>5104</v>
      </c>
      <c r="G167" s="822" t="s">
        <v>5105</v>
      </c>
      <c r="H167" s="831"/>
      <c r="I167" s="831"/>
      <c r="J167" s="822"/>
      <c r="K167" s="822"/>
      <c r="L167" s="831"/>
      <c r="M167" s="831"/>
      <c r="N167" s="822"/>
      <c r="O167" s="822"/>
      <c r="P167" s="831">
        <v>175</v>
      </c>
      <c r="Q167" s="831">
        <v>31500</v>
      </c>
      <c r="R167" s="827"/>
      <c r="S167" s="832">
        <v>180</v>
      </c>
    </row>
    <row r="168" spans="1:19" ht="14.45" customHeight="1" x14ac:dyDescent="0.2">
      <c r="A168" s="821"/>
      <c r="B168" s="822" t="s">
        <v>5037</v>
      </c>
      <c r="C168" s="822" t="s">
        <v>590</v>
      </c>
      <c r="D168" s="822" t="s">
        <v>2439</v>
      </c>
      <c r="E168" s="822" t="s">
        <v>5034</v>
      </c>
      <c r="F168" s="822" t="s">
        <v>5108</v>
      </c>
      <c r="G168" s="822" t="s">
        <v>5109</v>
      </c>
      <c r="H168" s="831"/>
      <c r="I168" s="831"/>
      <c r="J168" s="822"/>
      <c r="K168" s="822"/>
      <c r="L168" s="831"/>
      <c r="M168" s="831"/>
      <c r="N168" s="822"/>
      <c r="O168" s="822"/>
      <c r="P168" s="831">
        <v>2</v>
      </c>
      <c r="Q168" s="831">
        <v>2440</v>
      </c>
      <c r="R168" s="827"/>
      <c r="S168" s="832">
        <v>1220</v>
      </c>
    </row>
    <row r="169" spans="1:19" ht="14.45" customHeight="1" x14ac:dyDescent="0.2">
      <c r="A169" s="821"/>
      <c r="B169" s="822" t="s">
        <v>5037</v>
      </c>
      <c r="C169" s="822" t="s">
        <v>590</v>
      </c>
      <c r="D169" s="822" t="s">
        <v>2441</v>
      </c>
      <c r="E169" s="822" t="s">
        <v>5038</v>
      </c>
      <c r="F169" s="822" t="s">
        <v>5056</v>
      </c>
      <c r="G169" s="822" t="s">
        <v>678</v>
      </c>
      <c r="H169" s="831"/>
      <c r="I169" s="831"/>
      <c r="J169" s="822"/>
      <c r="K169" s="822"/>
      <c r="L169" s="831"/>
      <c r="M169" s="831"/>
      <c r="N169" s="822"/>
      <c r="O169" s="822"/>
      <c r="P169" s="831">
        <v>0.05</v>
      </c>
      <c r="Q169" s="831">
        <v>12.17</v>
      </c>
      <c r="R169" s="827"/>
      <c r="S169" s="832">
        <v>243.39999999999998</v>
      </c>
    </row>
    <row r="170" spans="1:19" ht="14.45" customHeight="1" x14ac:dyDescent="0.2">
      <c r="A170" s="821"/>
      <c r="B170" s="822" t="s">
        <v>5037</v>
      </c>
      <c r="C170" s="822" t="s">
        <v>590</v>
      </c>
      <c r="D170" s="822" t="s">
        <v>2441</v>
      </c>
      <c r="E170" s="822" t="s">
        <v>5034</v>
      </c>
      <c r="F170" s="822" t="s">
        <v>5076</v>
      </c>
      <c r="G170" s="822" t="s">
        <v>5077</v>
      </c>
      <c r="H170" s="831"/>
      <c r="I170" s="831"/>
      <c r="J170" s="822"/>
      <c r="K170" s="822"/>
      <c r="L170" s="831"/>
      <c r="M170" s="831"/>
      <c r="N170" s="822"/>
      <c r="O170" s="822"/>
      <c r="P170" s="831">
        <v>2</v>
      </c>
      <c r="Q170" s="831">
        <v>306</v>
      </c>
      <c r="R170" s="827"/>
      <c r="S170" s="832">
        <v>153</v>
      </c>
    </row>
    <row r="171" spans="1:19" ht="14.45" customHeight="1" x14ac:dyDescent="0.2">
      <c r="A171" s="821"/>
      <c r="B171" s="822" t="s">
        <v>5037</v>
      </c>
      <c r="C171" s="822" t="s">
        <v>590</v>
      </c>
      <c r="D171" s="822" t="s">
        <v>2441</v>
      </c>
      <c r="E171" s="822" t="s">
        <v>5034</v>
      </c>
      <c r="F171" s="822" t="s">
        <v>5078</v>
      </c>
      <c r="G171" s="822" t="s">
        <v>5079</v>
      </c>
      <c r="H171" s="831"/>
      <c r="I171" s="831"/>
      <c r="J171" s="822"/>
      <c r="K171" s="822"/>
      <c r="L171" s="831"/>
      <c r="M171" s="831"/>
      <c r="N171" s="822"/>
      <c r="O171" s="822"/>
      <c r="P171" s="831">
        <v>16</v>
      </c>
      <c r="Q171" s="831">
        <v>608</v>
      </c>
      <c r="R171" s="827"/>
      <c r="S171" s="832">
        <v>38</v>
      </c>
    </row>
    <row r="172" spans="1:19" ht="14.45" customHeight="1" x14ac:dyDescent="0.2">
      <c r="A172" s="821"/>
      <c r="B172" s="822" t="s">
        <v>5037</v>
      </c>
      <c r="C172" s="822" t="s">
        <v>590</v>
      </c>
      <c r="D172" s="822" t="s">
        <v>2441</v>
      </c>
      <c r="E172" s="822" t="s">
        <v>5034</v>
      </c>
      <c r="F172" s="822" t="s">
        <v>5080</v>
      </c>
      <c r="G172" s="822" t="s">
        <v>5081</v>
      </c>
      <c r="H172" s="831"/>
      <c r="I172" s="831"/>
      <c r="J172" s="822"/>
      <c r="K172" s="822"/>
      <c r="L172" s="831"/>
      <c r="M172" s="831"/>
      <c r="N172" s="822"/>
      <c r="O172" s="822"/>
      <c r="P172" s="831">
        <v>1</v>
      </c>
      <c r="Q172" s="831">
        <v>132</v>
      </c>
      <c r="R172" s="827"/>
      <c r="S172" s="832">
        <v>132</v>
      </c>
    </row>
    <row r="173" spans="1:19" ht="14.45" customHeight="1" x14ac:dyDescent="0.2">
      <c r="A173" s="821"/>
      <c r="B173" s="822" t="s">
        <v>5037</v>
      </c>
      <c r="C173" s="822" t="s">
        <v>590</v>
      </c>
      <c r="D173" s="822" t="s">
        <v>2441</v>
      </c>
      <c r="E173" s="822" t="s">
        <v>5034</v>
      </c>
      <c r="F173" s="822" t="s">
        <v>5082</v>
      </c>
      <c r="G173" s="822" t="s">
        <v>5083</v>
      </c>
      <c r="H173" s="831"/>
      <c r="I173" s="831"/>
      <c r="J173" s="822"/>
      <c r="K173" s="822"/>
      <c r="L173" s="831"/>
      <c r="M173" s="831"/>
      <c r="N173" s="822"/>
      <c r="O173" s="822"/>
      <c r="P173" s="831">
        <v>10</v>
      </c>
      <c r="Q173" s="831">
        <v>7110</v>
      </c>
      <c r="R173" s="827"/>
      <c r="S173" s="832">
        <v>711</v>
      </c>
    </row>
    <row r="174" spans="1:19" ht="14.45" customHeight="1" x14ac:dyDescent="0.2">
      <c r="A174" s="821"/>
      <c r="B174" s="822" t="s">
        <v>5037</v>
      </c>
      <c r="C174" s="822" t="s">
        <v>590</v>
      </c>
      <c r="D174" s="822" t="s">
        <v>2441</v>
      </c>
      <c r="E174" s="822" t="s">
        <v>5034</v>
      </c>
      <c r="F174" s="822" t="s">
        <v>5086</v>
      </c>
      <c r="G174" s="822" t="s">
        <v>5087</v>
      </c>
      <c r="H174" s="831"/>
      <c r="I174" s="831"/>
      <c r="J174" s="822"/>
      <c r="K174" s="822"/>
      <c r="L174" s="831"/>
      <c r="M174" s="831"/>
      <c r="N174" s="822"/>
      <c r="O174" s="822"/>
      <c r="P174" s="831">
        <v>71</v>
      </c>
      <c r="Q174" s="831">
        <v>2366.67</v>
      </c>
      <c r="R174" s="827"/>
      <c r="S174" s="832">
        <v>33.33338028169014</v>
      </c>
    </row>
    <row r="175" spans="1:19" ht="14.45" customHeight="1" x14ac:dyDescent="0.2">
      <c r="A175" s="821"/>
      <c r="B175" s="822" t="s">
        <v>5037</v>
      </c>
      <c r="C175" s="822" t="s">
        <v>590</v>
      </c>
      <c r="D175" s="822" t="s">
        <v>2441</v>
      </c>
      <c r="E175" s="822" t="s">
        <v>5034</v>
      </c>
      <c r="F175" s="822" t="s">
        <v>5092</v>
      </c>
      <c r="G175" s="822" t="s">
        <v>5093</v>
      </c>
      <c r="H175" s="831"/>
      <c r="I175" s="831"/>
      <c r="J175" s="822"/>
      <c r="K175" s="822"/>
      <c r="L175" s="831"/>
      <c r="M175" s="831"/>
      <c r="N175" s="822"/>
      <c r="O175" s="822"/>
      <c r="P175" s="831">
        <v>10</v>
      </c>
      <c r="Q175" s="831">
        <v>760</v>
      </c>
      <c r="R175" s="827"/>
      <c r="S175" s="832">
        <v>76</v>
      </c>
    </row>
    <row r="176" spans="1:19" ht="14.45" customHeight="1" x14ac:dyDescent="0.2">
      <c r="A176" s="821"/>
      <c r="B176" s="822" t="s">
        <v>5037</v>
      </c>
      <c r="C176" s="822" t="s">
        <v>590</v>
      </c>
      <c r="D176" s="822" t="s">
        <v>2441</v>
      </c>
      <c r="E176" s="822" t="s">
        <v>5034</v>
      </c>
      <c r="F176" s="822" t="s">
        <v>5096</v>
      </c>
      <c r="G176" s="822" t="s">
        <v>5097</v>
      </c>
      <c r="H176" s="831"/>
      <c r="I176" s="831"/>
      <c r="J176" s="822"/>
      <c r="K176" s="822"/>
      <c r="L176" s="831"/>
      <c r="M176" s="831"/>
      <c r="N176" s="822"/>
      <c r="O176" s="822"/>
      <c r="P176" s="831">
        <v>1</v>
      </c>
      <c r="Q176" s="831">
        <v>79</v>
      </c>
      <c r="R176" s="827"/>
      <c r="S176" s="832">
        <v>79</v>
      </c>
    </row>
    <row r="177" spans="1:19" ht="14.45" customHeight="1" x14ac:dyDescent="0.2">
      <c r="A177" s="821"/>
      <c r="B177" s="822" t="s">
        <v>5037</v>
      </c>
      <c r="C177" s="822" t="s">
        <v>590</v>
      </c>
      <c r="D177" s="822" t="s">
        <v>2441</v>
      </c>
      <c r="E177" s="822" t="s">
        <v>5034</v>
      </c>
      <c r="F177" s="822" t="s">
        <v>5104</v>
      </c>
      <c r="G177" s="822" t="s">
        <v>5105</v>
      </c>
      <c r="H177" s="831"/>
      <c r="I177" s="831"/>
      <c r="J177" s="822"/>
      <c r="K177" s="822"/>
      <c r="L177" s="831"/>
      <c r="M177" s="831"/>
      <c r="N177" s="822"/>
      <c r="O177" s="822"/>
      <c r="P177" s="831">
        <v>61</v>
      </c>
      <c r="Q177" s="831">
        <v>10980</v>
      </c>
      <c r="R177" s="827"/>
      <c r="S177" s="832">
        <v>180</v>
      </c>
    </row>
    <row r="178" spans="1:19" ht="14.45" customHeight="1" x14ac:dyDescent="0.2">
      <c r="A178" s="821"/>
      <c r="B178" s="822" t="s">
        <v>5037</v>
      </c>
      <c r="C178" s="822" t="s">
        <v>590</v>
      </c>
      <c r="D178" s="822" t="s">
        <v>2448</v>
      </c>
      <c r="E178" s="822" t="s">
        <v>5038</v>
      </c>
      <c r="F178" s="822" t="s">
        <v>5041</v>
      </c>
      <c r="G178" s="822" t="s">
        <v>5042</v>
      </c>
      <c r="H178" s="831"/>
      <c r="I178" s="831"/>
      <c r="J178" s="822"/>
      <c r="K178" s="822"/>
      <c r="L178" s="831"/>
      <c r="M178" s="831"/>
      <c r="N178" s="822"/>
      <c r="O178" s="822"/>
      <c r="P178" s="831">
        <v>8</v>
      </c>
      <c r="Q178" s="831">
        <v>557.6</v>
      </c>
      <c r="R178" s="827"/>
      <c r="S178" s="832">
        <v>69.7</v>
      </c>
    </row>
    <row r="179" spans="1:19" ht="14.45" customHeight="1" x14ac:dyDescent="0.2">
      <c r="A179" s="821"/>
      <c r="B179" s="822" t="s">
        <v>5037</v>
      </c>
      <c r="C179" s="822" t="s">
        <v>590</v>
      </c>
      <c r="D179" s="822" t="s">
        <v>2448</v>
      </c>
      <c r="E179" s="822" t="s">
        <v>5038</v>
      </c>
      <c r="F179" s="822" t="s">
        <v>5046</v>
      </c>
      <c r="G179" s="822" t="s">
        <v>704</v>
      </c>
      <c r="H179" s="831"/>
      <c r="I179" s="831"/>
      <c r="J179" s="822"/>
      <c r="K179" s="822"/>
      <c r="L179" s="831"/>
      <c r="M179" s="831"/>
      <c r="N179" s="822"/>
      <c r="O179" s="822"/>
      <c r="P179" s="831">
        <v>12</v>
      </c>
      <c r="Q179" s="831">
        <v>160.44</v>
      </c>
      <c r="R179" s="827"/>
      <c r="S179" s="832">
        <v>13.37</v>
      </c>
    </row>
    <row r="180" spans="1:19" ht="14.45" customHeight="1" x14ac:dyDescent="0.2">
      <c r="A180" s="821"/>
      <c r="B180" s="822" t="s">
        <v>5037</v>
      </c>
      <c r="C180" s="822" t="s">
        <v>590</v>
      </c>
      <c r="D180" s="822" t="s">
        <v>2448</v>
      </c>
      <c r="E180" s="822" t="s">
        <v>5038</v>
      </c>
      <c r="F180" s="822" t="s">
        <v>5049</v>
      </c>
      <c r="G180" s="822" t="s">
        <v>676</v>
      </c>
      <c r="H180" s="831"/>
      <c r="I180" s="831"/>
      <c r="J180" s="822"/>
      <c r="K180" s="822"/>
      <c r="L180" s="831"/>
      <c r="M180" s="831"/>
      <c r="N180" s="822"/>
      <c r="O180" s="822"/>
      <c r="P180" s="831">
        <v>5.6999999999999993</v>
      </c>
      <c r="Q180" s="831">
        <v>340.92</v>
      </c>
      <c r="R180" s="827"/>
      <c r="S180" s="832">
        <v>59.810526315789481</v>
      </c>
    </row>
    <row r="181" spans="1:19" ht="14.45" customHeight="1" x14ac:dyDescent="0.2">
      <c r="A181" s="821"/>
      <c r="B181" s="822" t="s">
        <v>5037</v>
      </c>
      <c r="C181" s="822" t="s">
        <v>590</v>
      </c>
      <c r="D181" s="822" t="s">
        <v>2448</v>
      </c>
      <c r="E181" s="822" t="s">
        <v>5038</v>
      </c>
      <c r="F181" s="822" t="s">
        <v>5050</v>
      </c>
      <c r="G181" s="822" t="s">
        <v>5051</v>
      </c>
      <c r="H181" s="831"/>
      <c r="I181" s="831"/>
      <c r="J181" s="822"/>
      <c r="K181" s="822"/>
      <c r="L181" s="831"/>
      <c r="M181" s="831"/>
      <c r="N181" s="822"/>
      <c r="O181" s="822"/>
      <c r="P181" s="831">
        <v>1</v>
      </c>
      <c r="Q181" s="831">
        <v>48.96</v>
      </c>
      <c r="R181" s="827"/>
      <c r="S181" s="832">
        <v>48.96</v>
      </c>
    </row>
    <row r="182" spans="1:19" ht="14.45" customHeight="1" x14ac:dyDescent="0.2">
      <c r="A182" s="821"/>
      <c r="B182" s="822" t="s">
        <v>5037</v>
      </c>
      <c r="C182" s="822" t="s">
        <v>590</v>
      </c>
      <c r="D182" s="822" t="s">
        <v>2448</v>
      </c>
      <c r="E182" s="822" t="s">
        <v>5038</v>
      </c>
      <c r="F182" s="822" t="s">
        <v>5052</v>
      </c>
      <c r="G182" s="822" t="s">
        <v>669</v>
      </c>
      <c r="H182" s="831"/>
      <c r="I182" s="831"/>
      <c r="J182" s="822"/>
      <c r="K182" s="822"/>
      <c r="L182" s="831"/>
      <c r="M182" s="831"/>
      <c r="N182" s="822"/>
      <c r="O182" s="822"/>
      <c r="P182" s="831">
        <v>2.6</v>
      </c>
      <c r="Q182" s="831">
        <v>1391.1299999999999</v>
      </c>
      <c r="R182" s="827"/>
      <c r="S182" s="832">
        <v>535.04999999999995</v>
      </c>
    </row>
    <row r="183" spans="1:19" ht="14.45" customHeight="1" x14ac:dyDescent="0.2">
      <c r="A183" s="821"/>
      <c r="B183" s="822" t="s">
        <v>5037</v>
      </c>
      <c r="C183" s="822" t="s">
        <v>590</v>
      </c>
      <c r="D183" s="822" t="s">
        <v>2448</v>
      </c>
      <c r="E183" s="822" t="s">
        <v>5038</v>
      </c>
      <c r="F183" s="822" t="s">
        <v>5053</v>
      </c>
      <c r="G183" s="822" t="s">
        <v>674</v>
      </c>
      <c r="H183" s="831"/>
      <c r="I183" s="831"/>
      <c r="J183" s="822"/>
      <c r="K183" s="822"/>
      <c r="L183" s="831"/>
      <c r="M183" s="831"/>
      <c r="N183" s="822"/>
      <c r="O183" s="822"/>
      <c r="P183" s="831">
        <v>13</v>
      </c>
      <c r="Q183" s="831">
        <v>218.4</v>
      </c>
      <c r="R183" s="827"/>
      <c r="S183" s="832">
        <v>16.8</v>
      </c>
    </row>
    <row r="184" spans="1:19" ht="14.45" customHeight="1" x14ac:dyDescent="0.2">
      <c r="A184" s="821"/>
      <c r="B184" s="822" t="s">
        <v>5037</v>
      </c>
      <c r="C184" s="822" t="s">
        <v>590</v>
      </c>
      <c r="D184" s="822" t="s">
        <v>2448</v>
      </c>
      <c r="E184" s="822" t="s">
        <v>5038</v>
      </c>
      <c r="F184" s="822" t="s">
        <v>5054</v>
      </c>
      <c r="G184" s="822" t="s">
        <v>678</v>
      </c>
      <c r="H184" s="831"/>
      <c r="I184" s="831"/>
      <c r="J184" s="822"/>
      <c r="K184" s="822"/>
      <c r="L184" s="831"/>
      <c r="M184" s="831"/>
      <c r="N184" s="822"/>
      <c r="O184" s="822"/>
      <c r="P184" s="831">
        <v>0.02</v>
      </c>
      <c r="Q184" s="831">
        <v>2.4300000000000002</v>
      </c>
      <c r="R184" s="827"/>
      <c r="S184" s="832">
        <v>121.5</v>
      </c>
    </row>
    <row r="185" spans="1:19" ht="14.45" customHeight="1" x14ac:dyDescent="0.2">
      <c r="A185" s="821"/>
      <c r="B185" s="822" t="s">
        <v>5037</v>
      </c>
      <c r="C185" s="822" t="s">
        <v>590</v>
      </c>
      <c r="D185" s="822" t="s">
        <v>2448</v>
      </c>
      <c r="E185" s="822" t="s">
        <v>5038</v>
      </c>
      <c r="F185" s="822" t="s">
        <v>5055</v>
      </c>
      <c r="G185" s="822" t="s">
        <v>678</v>
      </c>
      <c r="H185" s="831"/>
      <c r="I185" s="831"/>
      <c r="J185" s="822"/>
      <c r="K185" s="822"/>
      <c r="L185" s="831"/>
      <c r="M185" s="831"/>
      <c r="N185" s="822"/>
      <c r="O185" s="822"/>
      <c r="P185" s="831">
        <v>0.03</v>
      </c>
      <c r="Q185" s="831">
        <v>6.02</v>
      </c>
      <c r="R185" s="827"/>
      <c r="S185" s="832">
        <v>200.66666666666666</v>
      </c>
    </row>
    <row r="186" spans="1:19" ht="14.45" customHeight="1" x14ac:dyDescent="0.2">
      <c r="A186" s="821"/>
      <c r="B186" s="822" t="s">
        <v>5037</v>
      </c>
      <c r="C186" s="822" t="s">
        <v>590</v>
      </c>
      <c r="D186" s="822" t="s">
        <v>2448</v>
      </c>
      <c r="E186" s="822" t="s">
        <v>5038</v>
      </c>
      <c r="F186" s="822" t="s">
        <v>5056</v>
      </c>
      <c r="G186" s="822" t="s">
        <v>678</v>
      </c>
      <c r="H186" s="831"/>
      <c r="I186" s="831"/>
      <c r="J186" s="822"/>
      <c r="K186" s="822"/>
      <c r="L186" s="831"/>
      <c r="M186" s="831"/>
      <c r="N186" s="822"/>
      <c r="O186" s="822"/>
      <c r="P186" s="831">
        <v>5.05</v>
      </c>
      <c r="Q186" s="831">
        <v>1229.17</v>
      </c>
      <c r="R186" s="827"/>
      <c r="S186" s="832">
        <v>243.40000000000003</v>
      </c>
    </row>
    <row r="187" spans="1:19" ht="14.45" customHeight="1" x14ac:dyDescent="0.2">
      <c r="A187" s="821"/>
      <c r="B187" s="822" t="s">
        <v>5037</v>
      </c>
      <c r="C187" s="822" t="s">
        <v>590</v>
      </c>
      <c r="D187" s="822" t="s">
        <v>2448</v>
      </c>
      <c r="E187" s="822" t="s">
        <v>5038</v>
      </c>
      <c r="F187" s="822" t="s">
        <v>5060</v>
      </c>
      <c r="G187" s="822" t="s">
        <v>1999</v>
      </c>
      <c r="H187" s="831"/>
      <c r="I187" s="831"/>
      <c r="J187" s="822"/>
      <c r="K187" s="822"/>
      <c r="L187" s="831"/>
      <c r="M187" s="831"/>
      <c r="N187" s="822"/>
      <c r="O187" s="822"/>
      <c r="P187" s="831">
        <v>1.2</v>
      </c>
      <c r="Q187" s="831">
        <v>353.16</v>
      </c>
      <c r="R187" s="827"/>
      <c r="S187" s="832">
        <v>294.3</v>
      </c>
    </row>
    <row r="188" spans="1:19" ht="14.45" customHeight="1" x14ac:dyDescent="0.2">
      <c r="A188" s="821"/>
      <c r="B188" s="822" t="s">
        <v>5037</v>
      </c>
      <c r="C188" s="822" t="s">
        <v>590</v>
      </c>
      <c r="D188" s="822" t="s">
        <v>2448</v>
      </c>
      <c r="E188" s="822" t="s">
        <v>5061</v>
      </c>
      <c r="F188" s="822" t="s">
        <v>5064</v>
      </c>
      <c r="G188" s="822" t="s">
        <v>5065</v>
      </c>
      <c r="H188" s="831"/>
      <c r="I188" s="831"/>
      <c r="J188" s="822"/>
      <c r="K188" s="822"/>
      <c r="L188" s="831"/>
      <c r="M188" s="831"/>
      <c r="N188" s="822"/>
      <c r="O188" s="822"/>
      <c r="P188" s="831">
        <v>19</v>
      </c>
      <c r="Q188" s="831">
        <v>3677.16</v>
      </c>
      <c r="R188" s="827"/>
      <c r="S188" s="832">
        <v>193.53473684210525</v>
      </c>
    </row>
    <row r="189" spans="1:19" ht="14.45" customHeight="1" x14ac:dyDescent="0.2">
      <c r="A189" s="821"/>
      <c r="B189" s="822" t="s">
        <v>5037</v>
      </c>
      <c r="C189" s="822" t="s">
        <v>590</v>
      </c>
      <c r="D189" s="822" t="s">
        <v>2448</v>
      </c>
      <c r="E189" s="822" t="s">
        <v>5061</v>
      </c>
      <c r="F189" s="822" t="s">
        <v>5066</v>
      </c>
      <c r="G189" s="822" t="s">
        <v>5067</v>
      </c>
      <c r="H189" s="831"/>
      <c r="I189" s="831"/>
      <c r="J189" s="822"/>
      <c r="K189" s="822"/>
      <c r="L189" s="831"/>
      <c r="M189" s="831"/>
      <c r="N189" s="822"/>
      <c r="O189" s="822"/>
      <c r="P189" s="831">
        <v>18</v>
      </c>
      <c r="Q189" s="831">
        <v>3745.52</v>
      </c>
      <c r="R189" s="827"/>
      <c r="S189" s="832">
        <v>208.08444444444444</v>
      </c>
    </row>
    <row r="190" spans="1:19" ht="14.45" customHeight="1" x14ac:dyDescent="0.2">
      <c r="A190" s="821"/>
      <c r="B190" s="822" t="s">
        <v>5037</v>
      </c>
      <c r="C190" s="822" t="s">
        <v>590</v>
      </c>
      <c r="D190" s="822" t="s">
        <v>2448</v>
      </c>
      <c r="E190" s="822" t="s">
        <v>5061</v>
      </c>
      <c r="F190" s="822" t="s">
        <v>5068</v>
      </c>
      <c r="G190" s="822" t="s">
        <v>5069</v>
      </c>
      <c r="H190" s="831"/>
      <c r="I190" s="831"/>
      <c r="J190" s="822"/>
      <c r="K190" s="822"/>
      <c r="L190" s="831"/>
      <c r="M190" s="831"/>
      <c r="N190" s="822"/>
      <c r="O190" s="822"/>
      <c r="P190" s="831">
        <v>5</v>
      </c>
      <c r="Q190" s="831">
        <v>1945</v>
      </c>
      <c r="R190" s="827"/>
      <c r="S190" s="832">
        <v>389</v>
      </c>
    </row>
    <row r="191" spans="1:19" ht="14.45" customHeight="1" x14ac:dyDescent="0.2">
      <c r="A191" s="821"/>
      <c r="B191" s="822" t="s">
        <v>5037</v>
      </c>
      <c r="C191" s="822" t="s">
        <v>590</v>
      </c>
      <c r="D191" s="822" t="s">
        <v>2448</v>
      </c>
      <c r="E191" s="822" t="s">
        <v>5061</v>
      </c>
      <c r="F191" s="822" t="s">
        <v>5070</v>
      </c>
      <c r="G191" s="822" t="s">
        <v>5069</v>
      </c>
      <c r="H191" s="831"/>
      <c r="I191" s="831"/>
      <c r="J191" s="822"/>
      <c r="K191" s="822"/>
      <c r="L191" s="831"/>
      <c r="M191" s="831"/>
      <c r="N191" s="822"/>
      <c r="O191" s="822"/>
      <c r="P191" s="831">
        <v>136</v>
      </c>
      <c r="Q191" s="831">
        <v>61064</v>
      </c>
      <c r="R191" s="827"/>
      <c r="S191" s="832">
        <v>449</v>
      </c>
    </row>
    <row r="192" spans="1:19" ht="14.45" customHeight="1" x14ac:dyDescent="0.2">
      <c r="A192" s="821"/>
      <c r="B192" s="822" t="s">
        <v>5037</v>
      </c>
      <c r="C192" s="822" t="s">
        <v>590</v>
      </c>
      <c r="D192" s="822" t="s">
        <v>2448</v>
      </c>
      <c r="E192" s="822" t="s">
        <v>5061</v>
      </c>
      <c r="F192" s="822" t="s">
        <v>5071</v>
      </c>
      <c r="G192" s="822" t="s">
        <v>5069</v>
      </c>
      <c r="H192" s="831"/>
      <c r="I192" s="831"/>
      <c r="J192" s="822"/>
      <c r="K192" s="822"/>
      <c r="L192" s="831"/>
      <c r="M192" s="831"/>
      <c r="N192" s="822"/>
      <c r="O192" s="822"/>
      <c r="P192" s="831">
        <v>29</v>
      </c>
      <c r="Q192" s="831">
        <v>14500</v>
      </c>
      <c r="R192" s="827"/>
      <c r="S192" s="832">
        <v>500</v>
      </c>
    </row>
    <row r="193" spans="1:19" ht="14.45" customHeight="1" x14ac:dyDescent="0.2">
      <c r="A193" s="821"/>
      <c r="B193" s="822" t="s">
        <v>5037</v>
      </c>
      <c r="C193" s="822" t="s">
        <v>590</v>
      </c>
      <c r="D193" s="822" t="s">
        <v>2448</v>
      </c>
      <c r="E193" s="822" t="s">
        <v>5034</v>
      </c>
      <c r="F193" s="822" t="s">
        <v>5074</v>
      </c>
      <c r="G193" s="822" t="s">
        <v>5075</v>
      </c>
      <c r="H193" s="831"/>
      <c r="I193" s="831"/>
      <c r="J193" s="822"/>
      <c r="K193" s="822"/>
      <c r="L193" s="831"/>
      <c r="M193" s="831"/>
      <c r="N193" s="822"/>
      <c r="O193" s="822"/>
      <c r="P193" s="831">
        <v>7</v>
      </c>
      <c r="Q193" s="831">
        <v>560</v>
      </c>
      <c r="R193" s="827"/>
      <c r="S193" s="832">
        <v>80</v>
      </c>
    </row>
    <row r="194" spans="1:19" ht="14.45" customHeight="1" x14ac:dyDescent="0.2">
      <c r="A194" s="821"/>
      <c r="B194" s="822" t="s">
        <v>5037</v>
      </c>
      <c r="C194" s="822" t="s">
        <v>590</v>
      </c>
      <c r="D194" s="822" t="s">
        <v>2448</v>
      </c>
      <c r="E194" s="822" t="s">
        <v>5034</v>
      </c>
      <c r="F194" s="822" t="s">
        <v>5076</v>
      </c>
      <c r="G194" s="822" t="s">
        <v>5077</v>
      </c>
      <c r="H194" s="831"/>
      <c r="I194" s="831"/>
      <c r="J194" s="822"/>
      <c r="K194" s="822"/>
      <c r="L194" s="831"/>
      <c r="M194" s="831"/>
      <c r="N194" s="822"/>
      <c r="O194" s="822"/>
      <c r="P194" s="831">
        <v>107</v>
      </c>
      <c r="Q194" s="831">
        <v>16371</v>
      </c>
      <c r="R194" s="827"/>
      <c r="S194" s="832">
        <v>153</v>
      </c>
    </row>
    <row r="195" spans="1:19" ht="14.45" customHeight="1" x14ac:dyDescent="0.2">
      <c r="A195" s="821"/>
      <c r="B195" s="822" t="s">
        <v>5037</v>
      </c>
      <c r="C195" s="822" t="s">
        <v>590</v>
      </c>
      <c r="D195" s="822" t="s">
        <v>2448</v>
      </c>
      <c r="E195" s="822" t="s">
        <v>5034</v>
      </c>
      <c r="F195" s="822" t="s">
        <v>5078</v>
      </c>
      <c r="G195" s="822" t="s">
        <v>5079</v>
      </c>
      <c r="H195" s="831"/>
      <c r="I195" s="831"/>
      <c r="J195" s="822"/>
      <c r="K195" s="822"/>
      <c r="L195" s="831"/>
      <c r="M195" s="831"/>
      <c r="N195" s="822"/>
      <c r="O195" s="822"/>
      <c r="P195" s="831">
        <v>53</v>
      </c>
      <c r="Q195" s="831">
        <v>2014</v>
      </c>
      <c r="R195" s="827"/>
      <c r="S195" s="832">
        <v>38</v>
      </c>
    </row>
    <row r="196" spans="1:19" ht="14.45" customHeight="1" x14ac:dyDescent="0.2">
      <c r="A196" s="821"/>
      <c r="B196" s="822" t="s">
        <v>5037</v>
      </c>
      <c r="C196" s="822" t="s">
        <v>590</v>
      </c>
      <c r="D196" s="822" t="s">
        <v>2448</v>
      </c>
      <c r="E196" s="822" t="s">
        <v>5034</v>
      </c>
      <c r="F196" s="822" t="s">
        <v>5080</v>
      </c>
      <c r="G196" s="822" t="s">
        <v>5081</v>
      </c>
      <c r="H196" s="831"/>
      <c r="I196" s="831"/>
      <c r="J196" s="822"/>
      <c r="K196" s="822"/>
      <c r="L196" s="831"/>
      <c r="M196" s="831"/>
      <c r="N196" s="822"/>
      <c r="O196" s="822"/>
      <c r="P196" s="831">
        <v>3</v>
      </c>
      <c r="Q196" s="831">
        <v>396</v>
      </c>
      <c r="R196" s="827"/>
      <c r="S196" s="832">
        <v>132</v>
      </c>
    </row>
    <row r="197" spans="1:19" ht="14.45" customHeight="1" x14ac:dyDescent="0.2">
      <c r="A197" s="821"/>
      <c r="B197" s="822" t="s">
        <v>5037</v>
      </c>
      <c r="C197" s="822" t="s">
        <v>590</v>
      </c>
      <c r="D197" s="822" t="s">
        <v>2448</v>
      </c>
      <c r="E197" s="822" t="s">
        <v>5034</v>
      </c>
      <c r="F197" s="822" t="s">
        <v>5082</v>
      </c>
      <c r="G197" s="822" t="s">
        <v>5083</v>
      </c>
      <c r="H197" s="831"/>
      <c r="I197" s="831"/>
      <c r="J197" s="822"/>
      <c r="K197" s="822"/>
      <c r="L197" s="831"/>
      <c r="M197" s="831"/>
      <c r="N197" s="822"/>
      <c r="O197" s="822"/>
      <c r="P197" s="831">
        <v>21</v>
      </c>
      <c r="Q197" s="831">
        <v>14931</v>
      </c>
      <c r="R197" s="827"/>
      <c r="S197" s="832">
        <v>711</v>
      </c>
    </row>
    <row r="198" spans="1:19" ht="14.45" customHeight="1" x14ac:dyDescent="0.2">
      <c r="A198" s="821"/>
      <c r="B198" s="822" t="s">
        <v>5037</v>
      </c>
      <c r="C198" s="822" t="s">
        <v>590</v>
      </c>
      <c r="D198" s="822" t="s">
        <v>2448</v>
      </c>
      <c r="E198" s="822" t="s">
        <v>5034</v>
      </c>
      <c r="F198" s="822" t="s">
        <v>5086</v>
      </c>
      <c r="G198" s="822" t="s">
        <v>5087</v>
      </c>
      <c r="H198" s="831"/>
      <c r="I198" s="831"/>
      <c r="J198" s="822"/>
      <c r="K198" s="822"/>
      <c r="L198" s="831"/>
      <c r="M198" s="831"/>
      <c r="N198" s="822"/>
      <c r="O198" s="822"/>
      <c r="P198" s="831">
        <v>266</v>
      </c>
      <c r="Q198" s="831">
        <v>8866.67</v>
      </c>
      <c r="R198" s="827"/>
      <c r="S198" s="832">
        <v>33.333345864661652</v>
      </c>
    </row>
    <row r="199" spans="1:19" ht="14.45" customHeight="1" x14ac:dyDescent="0.2">
      <c r="A199" s="821"/>
      <c r="B199" s="822" t="s">
        <v>5037</v>
      </c>
      <c r="C199" s="822" t="s">
        <v>590</v>
      </c>
      <c r="D199" s="822" t="s">
        <v>2448</v>
      </c>
      <c r="E199" s="822" t="s">
        <v>5034</v>
      </c>
      <c r="F199" s="822" t="s">
        <v>5088</v>
      </c>
      <c r="G199" s="822" t="s">
        <v>5089</v>
      </c>
      <c r="H199" s="831"/>
      <c r="I199" s="831"/>
      <c r="J199" s="822"/>
      <c r="K199" s="822"/>
      <c r="L199" s="831"/>
      <c r="M199" s="831"/>
      <c r="N199" s="822"/>
      <c r="O199" s="822"/>
      <c r="P199" s="831">
        <v>1</v>
      </c>
      <c r="Q199" s="831">
        <v>123</v>
      </c>
      <c r="R199" s="827"/>
      <c r="S199" s="832">
        <v>123</v>
      </c>
    </row>
    <row r="200" spans="1:19" ht="14.45" customHeight="1" x14ac:dyDescent="0.2">
      <c r="A200" s="821"/>
      <c r="B200" s="822" t="s">
        <v>5037</v>
      </c>
      <c r="C200" s="822" t="s">
        <v>590</v>
      </c>
      <c r="D200" s="822" t="s">
        <v>2448</v>
      </c>
      <c r="E200" s="822" t="s">
        <v>5034</v>
      </c>
      <c r="F200" s="822" t="s">
        <v>5092</v>
      </c>
      <c r="G200" s="822" t="s">
        <v>5093</v>
      </c>
      <c r="H200" s="831"/>
      <c r="I200" s="831"/>
      <c r="J200" s="822"/>
      <c r="K200" s="822"/>
      <c r="L200" s="831"/>
      <c r="M200" s="831"/>
      <c r="N200" s="822"/>
      <c r="O200" s="822"/>
      <c r="P200" s="831">
        <v>22</v>
      </c>
      <c r="Q200" s="831">
        <v>1672</v>
      </c>
      <c r="R200" s="827"/>
      <c r="S200" s="832">
        <v>76</v>
      </c>
    </row>
    <row r="201" spans="1:19" ht="14.45" customHeight="1" x14ac:dyDescent="0.2">
      <c r="A201" s="821"/>
      <c r="B201" s="822" t="s">
        <v>5037</v>
      </c>
      <c r="C201" s="822" t="s">
        <v>590</v>
      </c>
      <c r="D201" s="822" t="s">
        <v>2448</v>
      </c>
      <c r="E201" s="822" t="s">
        <v>5034</v>
      </c>
      <c r="F201" s="822" t="s">
        <v>5096</v>
      </c>
      <c r="G201" s="822" t="s">
        <v>5097</v>
      </c>
      <c r="H201" s="831"/>
      <c r="I201" s="831"/>
      <c r="J201" s="822"/>
      <c r="K201" s="822"/>
      <c r="L201" s="831"/>
      <c r="M201" s="831"/>
      <c r="N201" s="822"/>
      <c r="O201" s="822"/>
      <c r="P201" s="831">
        <v>116</v>
      </c>
      <c r="Q201" s="831">
        <v>9164</v>
      </c>
      <c r="R201" s="827"/>
      <c r="S201" s="832">
        <v>79</v>
      </c>
    </row>
    <row r="202" spans="1:19" ht="14.45" customHeight="1" x14ac:dyDescent="0.2">
      <c r="A202" s="821"/>
      <c r="B202" s="822" t="s">
        <v>5037</v>
      </c>
      <c r="C202" s="822" t="s">
        <v>590</v>
      </c>
      <c r="D202" s="822" t="s">
        <v>2448</v>
      </c>
      <c r="E202" s="822" t="s">
        <v>5034</v>
      </c>
      <c r="F202" s="822" t="s">
        <v>5098</v>
      </c>
      <c r="G202" s="822" t="s">
        <v>5099</v>
      </c>
      <c r="H202" s="831"/>
      <c r="I202" s="831"/>
      <c r="J202" s="822"/>
      <c r="K202" s="822"/>
      <c r="L202" s="831"/>
      <c r="M202" s="831"/>
      <c r="N202" s="822"/>
      <c r="O202" s="822"/>
      <c r="P202" s="831">
        <v>14</v>
      </c>
      <c r="Q202" s="831">
        <v>8750</v>
      </c>
      <c r="R202" s="827"/>
      <c r="S202" s="832">
        <v>625</v>
      </c>
    </row>
    <row r="203" spans="1:19" ht="14.45" customHeight="1" x14ac:dyDescent="0.2">
      <c r="A203" s="821"/>
      <c r="B203" s="822" t="s">
        <v>5037</v>
      </c>
      <c r="C203" s="822" t="s">
        <v>590</v>
      </c>
      <c r="D203" s="822" t="s">
        <v>2448</v>
      </c>
      <c r="E203" s="822" t="s">
        <v>5034</v>
      </c>
      <c r="F203" s="822" t="s">
        <v>5102</v>
      </c>
      <c r="G203" s="822" t="s">
        <v>5103</v>
      </c>
      <c r="H203" s="831"/>
      <c r="I203" s="831"/>
      <c r="J203" s="822"/>
      <c r="K203" s="822"/>
      <c r="L203" s="831"/>
      <c r="M203" s="831"/>
      <c r="N203" s="822"/>
      <c r="O203" s="822"/>
      <c r="P203" s="831">
        <v>11</v>
      </c>
      <c r="Q203" s="831">
        <v>4147</v>
      </c>
      <c r="R203" s="827"/>
      <c r="S203" s="832">
        <v>377</v>
      </c>
    </row>
    <row r="204" spans="1:19" ht="14.45" customHeight="1" x14ac:dyDescent="0.2">
      <c r="A204" s="821"/>
      <c r="B204" s="822" t="s">
        <v>5037</v>
      </c>
      <c r="C204" s="822" t="s">
        <v>590</v>
      </c>
      <c r="D204" s="822" t="s">
        <v>2448</v>
      </c>
      <c r="E204" s="822" t="s">
        <v>5034</v>
      </c>
      <c r="F204" s="822" t="s">
        <v>5104</v>
      </c>
      <c r="G204" s="822" t="s">
        <v>5105</v>
      </c>
      <c r="H204" s="831"/>
      <c r="I204" s="831"/>
      <c r="J204" s="822"/>
      <c r="K204" s="822"/>
      <c r="L204" s="831"/>
      <c r="M204" s="831"/>
      <c r="N204" s="822"/>
      <c r="O204" s="822"/>
      <c r="P204" s="831">
        <v>252</v>
      </c>
      <c r="Q204" s="831">
        <v>45360</v>
      </c>
      <c r="R204" s="827"/>
      <c r="S204" s="832">
        <v>180</v>
      </c>
    </row>
    <row r="205" spans="1:19" ht="14.45" customHeight="1" x14ac:dyDescent="0.2">
      <c r="A205" s="821"/>
      <c r="B205" s="822" t="s">
        <v>5037</v>
      </c>
      <c r="C205" s="822" t="s">
        <v>590</v>
      </c>
      <c r="D205" s="822" t="s">
        <v>2448</v>
      </c>
      <c r="E205" s="822" t="s">
        <v>5034</v>
      </c>
      <c r="F205" s="822" t="s">
        <v>5106</v>
      </c>
      <c r="G205" s="822" t="s">
        <v>5107</v>
      </c>
      <c r="H205" s="831"/>
      <c r="I205" s="831"/>
      <c r="J205" s="822"/>
      <c r="K205" s="822"/>
      <c r="L205" s="831"/>
      <c r="M205" s="831"/>
      <c r="N205" s="822"/>
      <c r="O205" s="822"/>
      <c r="P205" s="831">
        <v>15</v>
      </c>
      <c r="Q205" s="831">
        <v>19605</v>
      </c>
      <c r="R205" s="827"/>
      <c r="S205" s="832">
        <v>1307</v>
      </c>
    </row>
    <row r="206" spans="1:19" ht="14.45" customHeight="1" x14ac:dyDescent="0.2">
      <c r="A206" s="821"/>
      <c r="B206" s="822" t="s">
        <v>5037</v>
      </c>
      <c r="C206" s="822" t="s">
        <v>590</v>
      </c>
      <c r="D206" s="822" t="s">
        <v>2448</v>
      </c>
      <c r="E206" s="822" t="s">
        <v>5034</v>
      </c>
      <c r="F206" s="822" t="s">
        <v>5108</v>
      </c>
      <c r="G206" s="822" t="s">
        <v>5109</v>
      </c>
      <c r="H206" s="831"/>
      <c r="I206" s="831"/>
      <c r="J206" s="822"/>
      <c r="K206" s="822"/>
      <c r="L206" s="831"/>
      <c r="M206" s="831"/>
      <c r="N206" s="822"/>
      <c r="O206" s="822"/>
      <c r="P206" s="831">
        <v>28</v>
      </c>
      <c r="Q206" s="831">
        <v>34160</v>
      </c>
      <c r="R206" s="827"/>
      <c r="S206" s="832">
        <v>1220</v>
      </c>
    </row>
    <row r="207" spans="1:19" ht="14.45" customHeight="1" x14ac:dyDescent="0.2">
      <c r="A207" s="821"/>
      <c r="B207" s="822" t="s">
        <v>5037</v>
      </c>
      <c r="C207" s="822" t="s">
        <v>590</v>
      </c>
      <c r="D207" s="822" t="s">
        <v>2448</v>
      </c>
      <c r="E207" s="822" t="s">
        <v>5034</v>
      </c>
      <c r="F207" s="822" t="s">
        <v>5110</v>
      </c>
      <c r="G207" s="822" t="s">
        <v>5109</v>
      </c>
      <c r="H207" s="831"/>
      <c r="I207" s="831"/>
      <c r="J207" s="822"/>
      <c r="K207" s="822"/>
      <c r="L207" s="831"/>
      <c r="M207" s="831"/>
      <c r="N207" s="822"/>
      <c r="O207" s="822"/>
      <c r="P207" s="831">
        <v>12</v>
      </c>
      <c r="Q207" s="831">
        <v>20148</v>
      </c>
      <c r="R207" s="827"/>
      <c r="S207" s="832">
        <v>1679</v>
      </c>
    </row>
    <row r="208" spans="1:19" ht="14.45" customHeight="1" x14ac:dyDescent="0.2">
      <c r="A208" s="821"/>
      <c r="B208" s="822" t="s">
        <v>5037</v>
      </c>
      <c r="C208" s="822" t="s">
        <v>590</v>
      </c>
      <c r="D208" s="822" t="s">
        <v>2448</v>
      </c>
      <c r="E208" s="822" t="s">
        <v>5034</v>
      </c>
      <c r="F208" s="822" t="s">
        <v>5111</v>
      </c>
      <c r="G208" s="822" t="s">
        <v>5112</v>
      </c>
      <c r="H208" s="831"/>
      <c r="I208" s="831"/>
      <c r="J208" s="822"/>
      <c r="K208" s="822"/>
      <c r="L208" s="831"/>
      <c r="M208" s="831"/>
      <c r="N208" s="822"/>
      <c r="O208" s="822"/>
      <c r="P208" s="831">
        <v>41</v>
      </c>
      <c r="Q208" s="831">
        <v>94423</v>
      </c>
      <c r="R208" s="827"/>
      <c r="S208" s="832">
        <v>2303</v>
      </c>
    </row>
    <row r="209" spans="1:19" ht="14.45" customHeight="1" x14ac:dyDescent="0.2">
      <c r="A209" s="821"/>
      <c r="B209" s="822" t="s">
        <v>5037</v>
      </c>
      <c r="C209" s="822" t="s">
        <v>590</v>
      </c>
      <c r="D209" s="822" t="s">
        <v>2454</v>
      </c>
      <c r="E209" s="822" t="s">
        <v>5034</v>
      </c>
      <c r="F209" s="822" t="s">
        <v>5078</v>
      </c>
      <c r="G209" s="822" t="s">
        <v>5079</v>
      </c>
      <c r="H209" s="831"/>
      <c r="I209" s="831"/>
      <c r="J209" s="822"/>
      <c r="K209" s="822"/>
      <c r="L209" s="831"/>
      <c r="M209" s="831"/>
      <c r="N209" s="822"/>
      <c r="O209" s="822"/>
      <c r="P209" s="831">
        <v>5</v>
      </c>
      <c r="Q209" s="831">
        <v>190</v>
      </c>
      <c r="R209" s="827"/>
      <c r="S209" s="832">
        <v>38</v>
      </c>
    </row>
    <row r="210" spans="1:19" ht="14.45" customHeight="1" x14ac:dyDescent="0.2">
      <c r="A210" s="821"/>
      <c r="B210" s="822" t="s">
        <v>5037</v>
      </c>
      <c r="C210" s="822" t="s">
        <v>590</v>
      </c>
      <c r="D210" s="822" t="s">
        <v>2434</v>
      </c>
      <c r="E210" s="822" t="s">
        <v>5034</v>
      </c>
      <c r="F210" s="822" t="s">
        <v>5078</v>
      </c>
      <c r="G210" s="822" t="s">
        <v>5079</v>
      </c>
      <c r="H210" s="831"/>
      <c r="I210" s="831"/>
      <c r="J210" s="822"/>
      <c r="K210" s="822"/>
      <c r="L210" s="831"/>
      <c r="M210" s="831"/>
      <c r="N210" s="822"/>
      <c r="O210" s="822"/>
      <c r="P210" s="831">
        <v>1</v>
      </c>
      <c r="Q210" s="831">
        <v>38</v>
      </c>
      <c r="R210" s="827"/>
      <c r="S210" s="832">
        <v>38</v>
      </c>
    </row>
    <row r="211" spans="1:19" ht="14.45" customHeight="1" x14ac:dyDescent="0.2">
      <c r="A211" s="821"/>
      <c r="B211" s="822" t="s">
        <v>5037</v>
      </c>
      <c r="C211" s="822" t="s">
        <v>590</v>
      </c>
      <c r="D211" s="822" t="s">
        <v>5022</v>
      </c>
      <c r="E211" s="822" t="s">
        <v>5034</v>
      </c>
      <c r="F211" s="822" t="s">
        <v>5086</v>
      </c>
      <c r="G211" s="822" t="s">
        <v>5087</v>
      </c>
      <c r="H211" s="831"/>
      <c r="I211" s="831"/>
      <c r="J211" s="822"/>
      <c r="K211" s="822"/>
      <c r="L211" s="831"/>
      <c r="M211" s="831"/>
      <c r="N211" s="822"/>
      <c r="O211" s="822"/>
      <c r="P211" s="831">
        <v>1</v>
      </c>
      <c r="Q211" s="831">
        <v>33.33</v>
      </c>
      <c r="R211" s="827"/>
      <c r="S211" s="832">
        <v>33.33</v>
      </c>
    </row>
    <row r="212" spans="1:19" ht="14.45" customHeight="1" x14ac:dyDescent="0.2">
      <c r="A212" s="821"/>
      <c r="B212" s="822" t="s">
        <v>5037</v>
      </c>
      <c r="C212" s="822" t="s">
        <v>590</v>
      </c>
      <c r="D212" s="822" t="s">
        <v>5022</v>
      </c>
      <c r="E212" s="822" t="s">
        <v>5034</v>
      </c>
      <c r="F212" s="822" t="s">
        <v>5104</v>
      </c>
      <c r="G212" s="822" t="s">
        <v>5105</v>
      </c>
      <c r="H212" s="831"/>
      <c r="I212" s="831"/>
      <c r="J212" s="822"/>
      <c r="K212" s="822"/>
      <c r="L212" s="831"/>
      <c r="M212" s="831"/>
      <c r="N212" s="822"/>
      <c r="O212" s="822"/>
      <c r="P212" s="831">
        <v>1</v>
      </c>
      <c r="Q212" s="831">
        <v>180</v>
      </c>
      <c r="R212" s="827"/>
      <c r="S212" s="832">
        <v>180</v>
      </c>
    </row>
    <row r="213" spans="1:19" ht="14.45" customHeight="1" x14ac:dyDescent="0.2">
      <c r="A213" s="821"/>
      <c r="B213" s="822" t="s">
        <v>5037</v>
      </c>
      <c r="C213" s="822" t="s">
        <v>590</v>
      </c>
      <c r="D213" s="822" t="s">
        <v>5166</v>
      </c>
      <c r="E213" s="822" t="s">
        <v>5038</v>
      </c>
      <c r="F213" s="822" t="s">
        <v>5056</v>
      </c>
      <c r="G213" s="822" t="s">
        <v>678</v>
      </c>
      <c r="H213" s="831"/>
      <c r="I213" s="831"/>
      <c r="J213" s="822"/>
      <c r="K213" s="822"/>
      <c r="L213" s="831"/>
      <c r="M213" s="831"/>
      <c r="N213" s="822"/>
      <c r="O213" s="822"/>
      <c r="P213" s="831">
        <v>0.05</v>
      </c>
      <c r="Q213" s="831">
        <v>12.17</v>
      </c>
      <c r="R213" s="827"/>
      <c r="S213" s="832">
        <v>243.39999999999998</v>
      </c>
    </row>
    <row r="214" spans="1:19" ht="14.45" customHeight="1" x14ac:dyDescent="0.2">
      <c r="A214" s="821" t="s">
        <v>5115</v>
      </c>
      <c r="B214" s="822" t="s">
        <v>5116</v>
      </c>
      <c r="C214" s="822" t="s">
        <v>590</v>
      </c>
      <c r="D214" s="822" t="s">
        <v>2418</v>
      </c>
      <c r="E214" s="822" t="s">
        <v>5034</v>
      </c>
      <c r="F214" s="822" t="s">
        <v>5078</v>
      </c>
      <c r="G214" s="822" t="s">
        <v>5079</v>
      </c>
      <c r="H214" s="831">
        <v>6</v>
      </c>
      <c r="I214" s="831">
        <v>222</v>
      </c>
      <c r="J214" s="822">
        <v>1.9473684210526316</v>
      </c>
      <c r="K214" s="822">
        <v>37</v>
      </c>
      <c r="L214" s="831">
        <v>3</v>
      </c>
      <c r="M214" s="831">
        <v>114</v>
      </c>
      <c r="N214" s="822">
        <v>1</v>
      </c>
      <c r="O214" s="822">
        <v>38</v>
      </c>
      <c r="P214" s="831">
        <v>2</v>
      </c>
      <c r="Q214" s="831">
        <v>76</v>
      </c>
      <c r="R214" s="827">
        <v>0.66666666666666663</v>
      </c>
      <c r="S214" s="832">
        <v>38</v>
      </c>
    </row>
    <row r="215" spans="1:19" ht="14.45" customHeight="1" x14ac:dyDescent="0.2">
      <c r="A215" s="821" t="s">
        <v>5115</v>
      </c>
      <c r="B215" s="822" t="s">
        <v>5116</v>
      </c>
      <c r="C215" s="822" t="s">
        <v>590</v>
      </c>
      <c r="D215" s="822" t="s">
        <v>2418</v>
      </c>
      <c r="E215" s="822" t="s">
        <v>5034</v>
      </c>
      <c r="F215" s="822" t="s">
        <v>5124</v>
      </c>
      <c r="G215" s="822" t="s">
        <v>5125</v>
      </c>
      <c r="H215" s="831">
        <v>33</v>
      </c>
      <c r="I215" s="831">
        <v>8316</v>
      </c>
      <c r="J215" s="822">
        <v>0.45472440944881892</v>
      </c>
      <c r="K215" s="822">
        <v>252</v>
      </c>
      <c r="L215" s="831">
        <v>72</v>
      </c>
      <c r="M215" s="831">
        <v>18288</v>
      </c>
      <c r="N215" s="822">
        <v>1</v>
      </c>
      <c r="O215" s="822">
        <v>254</v>
      </c>
      <c r="P215" s="831">
        <v>55</v>
      </c>
      <c r="Q215" s="831">
        <v>14025</v>
      </c>
      <c r="R215" s="827">
        <v>0.76689632545931763</v>
      </c>
      <c r="S215" s="832">
        <v>255</v>
      </c>
    </row>
    <row r="216" spans="1:19" ht="14.45" customHeight="1" x14ac:dyDescent="0.2">
      <c r="A216" s="821" t="s">
        <v>5115</v>
      </c>
      <c r="B216" s="822" t="s">
        <v>5116</v>
      </c>
      <c r="C216" s="822" t="s">
        <v>590</v>
      </c>
      <c r="D216" s="822" t="s">
        <v>2419</v>
      </c>
      <c r="E216" s="822" t="s">
        <v>5038</v>
      </c>
      <c r="F216" s="822" t="s">
        <v>5041</v>
      </c>
      <c r="G216" s="822" t="s">
        <v>5042</v>
      </c>
      <c r="H216" s="831">
        <v>2</v>
      </c>
      <c r="I216" s="831">
        <v>139.4</v>
      </c>
      <c r="J216" s="822">
        <v>1.6666666666666667</v>
      </c>
      <c r="K216" s="822">
        <v>69.7</v>
      </c>
      <c r="L216" s="831">
        <v>1.2</v>
      </c>
      <c r="M216" s="831">
        <v>83.64</v>
      </c>
      <c r="N216" s="822">
        <v>1</v>
      </c>
      <c r="O216" s="822">
        <v>69.7</v>
      </c>
      <c r="P216" s="831"/>
      <c r="Q216" s="831"/>
      <c r="R216" s="827"/>
      <c r="S216" s="832"/>
    </row>
    <row r="217" spans="1:19" ht="14.45" customHeight="1" x14ac:dyDescent="0.2">
      <c r="A217" s="821" t="s">
        <v>5115</v>
      </c>
      <c r="B217" s="822" t="s">
        <v>5116</v>
      </c>
      <c r="C217" s="822" t="s">
        <v>590</v>
      </c>
      <c r="D217" s="822" t="s">
        <v>2419</v>
      </c>
      <c r="E217" s="822" t="s">
        <v>5038</v>
      </c>
      <c r="F217" s="822" t="s">
        <v>5043</v>
      </c>
      <c r="G217" s="822" t="s">
        <v>5044</v>
      </c>
      <c r="H217" s="831">
        <v>13.8</v>
      </c>
      <c r="I217" s="831">
        <v>4826.4599999999991</v>
      </c>
      <c r="J217" s="822">
        <v>1.4594104253537055</v>
      </c>
      <c r="K217" s="822">
        <v>349.74347826086949</v>
      </c>
      <c r="L217" s="831">
        <v>11.6</v>
      </c>
      <c r="M217" s="831">
        <v>3307.1299999999997</v>
      </c>
      <c r="N217" s="822">
        <v>1</v>
      </c>
      <c r="O217" s="822">
        <v>285.09741379310344</v>
      </c>
      <c r="P217" s="831"/>
      <c r="Q217" s="831"/>
      <c r="R217" s="827"/>
      <c r="S217" s="832"/>
    </row>
    <row r="218" spans="1:19" ht="14.45" customHeight="1" x14ac:dyDescent="0.2">
      <c r="A218" s="821" t="s">
        <v>5115</v>
      </c>
      <c r="B218" s="822" t="s">
        <v>5116</v>
      </c>
      <c r="C218" s="822" t="s">
        <v>590</v>
      </c>
      <c r="D218" s="822" t="s">
        <v>2419</v>
      </c>
      <c r="E218" s="822" t="s">
        <v>5038</v>
      </c>
      <c r="F218" s="822" t="s">
        <v>5045</v>
      </c>
      <c r="G218" s="822" t="s">
        <v>700</v>
      </c>
      <c r="H218" s="831"/>
      <c r="I218" s="831"/>
      <c r="J218" s="822"/>
      <c r="K218" s="822"/>
      <c r="L218" s="831">
        <v>0.1</v>
      </c>
      <c r="M218" s="831">
        <v>5.07</v>
      </c>
      <c r="N218" s="822">
        <v>1</v>
      </c>
      <c r="O218" s="822">
        <v>50.7</v>
      </c>
      <c r="P218" s="831"/>
      <c r="Q218" s="831"/>
      <c r="R218" s="827"/>
      <c r="S218" s="832"/>
    </row>
    <row r="219" spans="1:19" ht="14.45" customHeight="1" x14ac:dyDescent="0.2">
      <c r="A219" s="821" t="s">
        <v>5115</v>
      </c>
      <c r="B219" s="822" t="s">
        <v>5116</v>
      </c>
      <c r="C219" s="822" t="s">
        <v>590</v>
      </c>
      <c r="D219" s="822" t="s">
        <v>2419</v>
      </c>
      <c r="E219" s="822" t="s">
        <v>5038</v>
      </c>
      <c r="F219" s="822" t="s">
        <v>5046</v>
      </c>
      <c r="G219" s="822" t="s">
        <v>704</v>
      </c>
      <c r="H219" s="831">
        <v>8</v>
      </c>
      <c r="I219" s="831">
        <v>109.18</v>
      </c>
      <c r="J219" s="822"/>
      <c r="K219" s="822">
        <v>13.647500000000001</v>
      </c>
      <c r="L219" s="831"/>
      <c r="M219" s="831"/>
      <c r="N219" s="822"/>
      <c r="O219" s="822"/>
      <c r="P219" s="831"/>
      <c r="Q219" s="831"/>
      <c r="R219" s="827"/>
      <c r="S219" s="832"/>
    </row>
    <row r="220" spans="1:19" ht="14.45" customHeight="1" x14ac:dyDescent="0.2">
      <c r="A220" s="821" t="s">
        <v>5115</v>
      </c>
      <c r="B220" s="822" t="s">
        <v>5116</v>
      </c>
      <c r="C220" s="822" t="s">
        <v>590</v>
      </c>
      <c r="D220" s="822" t="s">
        <v>2419</v>
      </c>
      <c r="E220" s="822" t="s">
        <v>5038</v>
      </c>
      <c r="F220" s="822" t="s">
        <v>5117</v>
      </c>
      <c r="G220" s="822" t="s">
        <v>665</v>
      </c>
      <c r="H220" s="831">
        <v>0.1</v>
      </c>
      <c r="I220" s="831">
        <v>7.8</v>
      </c>
      <c r="J220" s="822">
        <v>0.82802547770700641</v>
      </c>
      <c r="K220" s="822">
        <v>78</v>
      </c>
      <c r="L220" s="831">
        <v>0.2</v>
      </c>
      <c r="M220" s="831">
        <v>9.42</v>
      </c>
      <c r="N220" s="822">
        <v>1</v>
      </c>
      <c r="O220" s="822">
        <v>47.099999999999994</v>
      </c>
      <c r="P220" s="831"/>
      <c r="Q220" s="831"/>
      <c r="R220" s="827"/>
      <c r="S220" s="832"/>
    </row>
    <row r="221" spans="1:19" ht="14.45" customHeight="1" x14ac:dyDescent="0.2">
      <c r="A221" s="821" t="s">
        <v>5115</v>
      </c>
      <c r="B221" s="822" t="s">
        <v>5116</v>
      </c>
      <c r="C221" s="822" t="s">
        <v>590</v>
      </c>
      <c r="D221" s="822" t="s">
        <v>2419</v>
      </c>
      <c r="E221" s="822" t="s">
        <v>5038</v>
      </c>
      <c r="F221" s="822" t="s">
        <v>5049</v>
      </c>
      <c r="G221" s="822" t="s">
        <v>676</v>
      </c>
      <c r="H221" s="831">
        <v>2.2999999999999998</v>
      </c>
      <c r="I221" s="831">
        <v>181.55</v>
      </c>
      <c r="J221" s="822">
        <v>2.1543847157944702</v>
      </c>
      <c r="K221" s="822">
        <v>78.93478260869567</v>
      </c>
      <c r="L221" s="831">
        <v>1.4</v>
      </c>
      <c r="M221" s="831">
        <v>84.27000000000001</v>
      </c>
      <c r="N221" s="822">
        <v>1</v>
      </c>
      <c r="O221" s="822">
        <v>60.192857142857157</v>
      </c>
      <c r="P221" s="831"/>
      <c r="Q221" s="831"/>
      <c r="R221" s="827"/>
      <c r="S221" s="832"/>
    </row>
    <row r="222" spans="1:19" ht="14.45" customHeight="1" x14ac:dyDescent="0.2">
      <c r="A222" s="821" t="s">
        <v>5115</v>
      </c>
      <c r="B222" s="822" t="s">
        <v>5116</v>
      </c>
      <c r="C222" s="822" t="s">
        <v>590</v>
      </c>
      <c r="D222" s="822" t="s">
        <v>2419</v>
      </c>
      <c r="E222" s="822" t="s">
        <v>5038</v>
      </c>
      <c r="F222" s="822" t="s">
        <v>5052</v>
      </c>
      <c r="G222" s="822" t="s">
        <v>669</v>
      </c>
      <c r="H222" s="831">
        <v>4.4000000000000004</v>
      </c>
      <c r="I222" s="831">
        <v>2814.26</v>
      </c>
      <c r="J222" s="822">
        <v>1.642557811059101</v>
      </c>
      <c r="K222" s="822">
        <v>639.60454545454547</v>
      </c>
      <c r="L222" s="831">
        <v>3.1999999999999997</v>
      </c>
      <c r="M222" s="831">
        <v>1713.34</v>
      </c>
      <c r="N222" s="822">
        <v>1</v>
      </c>
      <c r="O222" s="822">
        <v>535.41875000000005</v>
      </c>
      <c r="P222" s="831"/>
      <c r="Q222" s="831"/>
      <c r="R222" s="827"/>
      <c r="S222" s="832"/>
    </row>
    <row r="223" spans="1:19" ht="14.45" customHeight="1" x14ac:dyDescent="0.2">
      <c r="A223" s="821" t="s">
        <v>5115</v>
      </c>
      <c r="B223" s="822" t="s">
        <v>5116</v>
      </c>
      <c r="C223" s="822" t="s">
        <v>590</v>
      </c>
      <c r="D223" s="822" t="s">
        <v>2419</v>
      </c>
      <c r="E223" s="822" t="s">
        <v>5038</v>
      </c>
      <c r="F223" s="822" t="s">
        <v>5054</v>
      </c>
      <c r="G223" s="822" t="s">
        <v>678</v>
      </c>
      <c r="H223" s="831"/>
      <c r="I223" s="831"/>
      <c r="J223" s="822"/>
      <c r="K223" s="822"/>
      <c r="L223" s="831">
        <v>0.04</v>
      </c>
      <c r="M223" s="831">
        <v>4.87</v>
      </c>
      <c r="N223" s="822">
        <v>1</v>
      </c>
      <c r="O223" s="822">
        <v>121.75</v>
      </c>
      <c r="P223" s="831"/>
      <c r="Q223" s="831"/>
      <c r="R223" s="827"/>
      <c r="S223" s="832"/>
    </row>
    <row r="224" spans="1:19" ht="14.45" customHeight="1" x14ac:dyDescent="0.2">
      <c r="A224" s="821" t="s">
        <v>5115</v>
      </c>
      <c r="B224" s="822" t="s">
        <v>5116</v>
      </c>
      <c r="C224" s="822" t="s">
        <v>590</v>
      </c>
      <c r="D224" s="822" t="s">
        <v>2419</v>
      </c>
      <c r="E224" s="822" t="s">
        <v>5038</v>
      </c>
      <c r="F224" s="822" t="s">
        <v>5056</v>
      </c>
      <c r="G224" s="822" t="s">
        <v>678</v>
      </c>
      <c r="H224" s="831">
        <v>4.1500000000000004</v>
      </c>
      <c r="I224" s="831">
        <v>1010.24</v>
      </c>
      <c r="J224" s="822">
        <v>1.5372348519431511</v>
      </c>
      <c r="K224" s="822">
        <v>243.43132530120479</v>
      </c>
      <c r="L224" s="831">
        <v>2.7</v>
      </c>
      <c r="M224" s="831">
        <v>657.18</v>
      </c>
      <c r="N224" s="822">
        <v>1</v>
      </c>
      <c r="O224" s="822">
        <v>243.39999999999998</v>
      </c>
      <c r="P224" s="831"/>
      <c r="Q224" s="831"/>
      <c r="R224" s="827"/>
      <c r="S224" s="832"/>
    </row>
    <row r="225" spans="1:19" ht="14.45" customHeight="1" x14ac:dyDescent="0.2">
      <c r="A225" s="821" t="s">
        <v>5115</v>
      </c>
      <c r="B225" s="822" t="s">
        <v>5116</v>
      </c>
      <c r="C225" s="822" t="s">
        <v>590</v>
      </c>
      <c r="D225" s="822" t="s">
        <v>2419</v>
      </c>
      <c r="E225" s="822" t="s">
        <v>5038</v>
      </c>
      <c r="F225" s="822" t="s">
        <v>5119</v>
      </c>
      <c r="G225" s="822" t="s">
        <v>5120</v>
      </c>
      <c r="H225" s="831">
        <v>2.2000000000000002</v>
      </c>
      <c r="I225" s="831">
        <v>82.5</v>
      </c>
      <c r="J225" s="822"/>
      <c r="K225" s="822">
        <v>37.5</v>
      </c>
      <c r="L225" s="831"/>
      <c r="M225" s="831"/>
      <c r="N225" s="822"/>
      <c r="O225" s="822"/>
      <c r="P225" s="831"/>
      <c r="Q225" s="831"/>
      <c r="R225" s="827"/>
      <c r="S225" s="832"/>
    </row>
    <row r="226" spans="1:19" ht="14.45" customHeight="1" x14ac:dyDescent="0.2">
      <c r="A226" s="821" t="s">
        <v>5115</v>
      </c>
      <c r="B226" s="822" t="s">
        <v>5116</v>
      </c>
      <c r="C226" s="822" t="s">
        <v>590</v>
      </c>
      <c r="D226" s="822" t="s">
        <v>2419</v>
      </c>
      <c r="E226" s="822" t="s">
        <v>5038</v>
      </c>
      <c r="F226" s="822" t="s">
        <v>5057</v>
      </c>
      <c r="G226" s="822" t="s">
        <v>2018</v>
      </c>
      <c r="H226" s="831"/>
      <c r="I226" s="831"/>
      <c r="J226" s="822"/>
      <c r="K226" s="822"/>
      <c r="L226" s="831">
        <v>0.05</v>
      </c>
      <c r="M226" s="831">
        <v>13.85</v>
      </c>
      <c r="N226" s="822">
        <v>1</v>
      </c>
      <c r="O226" s="822">
        <v>277</v>
      </c>
      <c r="P226" s="831"/>
      <c r="Q226" s="831"/>
      <c r="R226" s="827"/>
      <c r="S226" s="832"/>
    </row>
    <row r="227" spans="1:19" ht="14.45" customHeight="1" x14ac:dyDescent="0.2">
      <c r="A227" s="821" t="s">
        <v>5115</v>
      </c>
      <c r="B227" s="822" t="s">
        <v>5116</v>
      </c>
      <c r="C227" s="822" t="s">
        <v>590</v>
      </c>
      <c r="D227" s="822" t="s">
        <v>2419</v>
      </c>
      <c r="E227" s="822" t="s">
        <v>5038</v>
      </c>
      <c r="F227" s="822" t="s">
        <v>5121</v>
      </c>
      <c r="G227" s="822" t="s">
        <v>1999</v>
      </c>
      <c r="H227" s="831"/>
      <c r="I227" s="831"/>
      <c r="J227" s="822"/>
      <c r="K227" s="822"/>
      <c r="L227" s="831">
        <v>1.7</v>
      </c>
      <c r="M227" s="831">
        <v>83.97999999999999</v>
      </c>
      <c r="N227" s="822">
        <v>1</v>
      </c>
      <c r="O227" s="822">
        <v>49.4</v>
      </c>
      <c r="P227" s="831"/>
      <c r="Q227" s="831"/>
      <c r="R227" s="827"/>
      <c r="S227" s="832"/>
    </row>
    <row r="228" spans="1:19" ht="14.45" customHeight="1" x14ac:dyDescent="0.2">
      <c r="A228" s="821" t="s">
        <v>5115</v>
      </c>
      <c r="B228" s="822" t="s">
        <v>5116</v>
      </c>
      <c r="C228" s="822" t="s">
        <v>590</v>
      </c>
      <c r="D228" s="822" t="s">
        <v>2419</v>
      </c>
      <c r="E228" s="822" t="s">
        <v>5061</v>
      </c>
      <c r="F228" s="822" t="s">
        <v>5064</v>
      </c>
      <c r="G228" s="822" t="s">
        <v>5065</v>
      </c>
      <c r="H228" s="831">
        <v>32</v>
      </c>
      <c r="I228" s="831">
        <v>7764.4800000000005</v>
      </c>
      <c r="J228" s="822">
        <v>1.2307692307692311</v>
      </c>
      <c r="K228" s="822">
        <v>242.64000000000001</v>
      </c>
      <c r="L228" s="831">
        <v>26</v>
      </c>
      <c r="M228" s="831">
        <v>6308.6399999999994</v>
      </c>
      <c r="N228" s="822">
        <v>1</v>
      </c>
      <c r="O228" s="822">
        <v>242.64</v>
      </c>
      <c r="P228" s="831"/>
      <c r="Q228" s="831"/>
      <c r="R228" s="827"/>
      <c r="S228" s="832"/>
    </row>
    <row r="229" spans="1:19" ht="14.45" customHeight="1" x14ac:dyDescent="0.2">
      <c r="A229" s="821" t="s">
        <v>5115</v>
      </c>
      <c r="B229" s="822" t="s">
        <v>5116</v>
      </c>
      <c r="C229" s="822" t="s">
        <v>590</v>
      </c>
      <c r="D229" s="822" t="s">
        <v>2419</v>
      </c>
      <c r="E229" s="822" t="s">
        <v>5061</v>
      </c>
      <c r="F229" s="822" t="s">
        <v>5066</v>
      </c>
      <c r="G229" s="822" t="s">
        <v>5067</v>
      </c>
      <c r="H229" s="831">
        <v>4</v>
      </c>
      <c r="I229" s="831">
        <v>970.56</v>
      </c>
      <c r="J229" s="822">
        <v>0.44444444444444448</v>
      </c>
      <c r="K229" s="822">
        <v>242.64</v>
      </c>
      <c r="L229" s="831">
        <v>9</v>
      </c>
      <c r="M229" s="831">
        <v>2183.7599999999998</v>
      </c>
      <c r="N229" s="822">
        <v>1</v>
      </c>
      <c r="O229" s="822">
        <v>242.64</v>
      </c>
      <c r="P229" s="831"/>
      <c r="Q229" s="831"/>
      <c r="R229" s="827"/>
      <c r="S229" s="832"/>
    </row>
    <row r="230" spans="1:19" ht="14.45" customHeight="1" x14ac:dyDescent="0.2">
      <c r="A230" s="821" t="s">
        <v>5115</v>
      </c>
      <c r="B230" s="822" t="s">
        <v>5116</v>
      </c>
      <c r="C230" s="822" t="s">
        <v>590</v>
      </c>
      <c r="D230" s="822" t="s">
        <v>2419</v>
      </c>
      <c r="E230" s="822" t="s">
        <v>5034</v>
      </c>
      <c r="F230" s="822" t="s">
        <v>5074</v>
      </c>
      <c r="G230" s="822" t="s">
        <v>5075</v>
      </c>
      <c r="H230" s="831">
        <v>7</v>
      </c>
      <c r="I230" s="831">
        <v>546</v>
      </c>
      <c r="J230" s="822">
        <v>6.9113924050632916</v>
      </c>
      <c r="K230" s="822">
        <v>78</v>
      </c>
      <c r="L230" s="831">
        <v>1</v>
      </c>
      <c r="M230" s="831">
        <v>79</v>
      </c>
      <c r="N230" s="822">
        <v>1</v>
      </c>
      <c r="O230" s="822">
        <v>79</v>
      </c>
      <c r="P230" s="831"/>
      <c r="Q230" s="831"/>
      <c r="R230" s="827"/>
      <c r="S230" s="832"/>
    </row>
    <row r="231" spans="1:19" ht="14.45" customHeight="1" x14ac:dyDescent="0.2">
      <c r="A231" s="821" t="s">
        <v>5115</v>
      </c>
      <c r="B231" s="822" t="s">
        <v>5116</v>
      </c>
      <c r="C231" s="822" t="s">
        <v>590</v>
      </c>
      <c r="D231" s="822" t="s">
        <v>2419</v>
      </c>
      <c r="E231" s="822" t="s">
        <v>5034</v>
      </c>
      <c r="F231" s="822" t="s">
        <v>5076</v>
      </c>
      <c r="G231" s="822" t="s">
        <v>5077</v>
      </c>
      <c r="H231" s="831">
        <v>257</v>
      </c>
      <c r="I231" s="831">
        <v>37779</v>
      </c>
      <c r="J231" s="822">
        <v>1.0691968076074037</v>
      </c>
      <c r="K231" s="822">
        <v>147</v>
      </c>
      <c r="L231" s="831">
        <v>234</v>
      </c>
      <c r="M231" s="831">
        <v>35334</v>
      </c>
      <c r="N231" s="822">
        <v>1</v>
      </c>
      <c r="O231" s="822">
        <v>151</v>
      </c>
      <c r="P231" s="831"/>
      <c r="Q231" s="831"/>
      <c r="R231" s="827"/>
      <c r="S231" s="832"/>
    </row>
    <row r="232" spans="1:19" ht="14.45" customHeight="1" x14ac:dyDescent="0.2">
      <c r="A232" s="821" t="s">
        <v>5115</v>
      </c>
      <c r="B232" s="822" t="s">
        <v>5116</v>
      </c>
      <c r="C232" s="822" t="s">
        <v>590</v>
      </c>
      <c r="D232" s="822" t="s">
        <v>2419</v>
      </c>
      <c r="E232" s="822" t="s">
        <v>5034</v>
      </c>
      <c r="F232" s="822" t="s">
        <v>5078</v>
      </c>
      <c r="G232" s="822" t="s">
        <v>5079</v>
      </c>
      <c r="H232" s="831">
        <v>33</v>
      </c>
      <c r="I232" s="831">
        <v>1221</v>
      </c>
      <c r="J232" s="822">
        <v>1.23582995951417</v>
      </c>
      <c r="K232" s="822">
        <v>37</v>
      </c>
      <c r="L232" s="831">
        <v>26</v>
      </c>
      <c r="M232" s="831">
        <v>988</v>
      </c>
      <c r="N232" s="822">
        <v>1</v>
      </c>
      <c r="O232" s="822">
        <v>38</v>
      </c>
      <c r="P232" s="831">
        <v>1</v>
      </c>
      <c r="Q232" s="831">
        <v>38</v>
      </c>
      <c r="R232" s="827">
        <v>3.8461538461538464E-2</v>
      </c>
      <c r="S232" s="832">
        <v>38</v>
      </c>
    </row>
    <row r="233" spans="1:19" ht="14.45" customHeight="1" x14ac:dyDescent="0.2">
      <c r="A233" s="821" t="s">
        <v>5115</v>
      </c>
      <c r="B233" s="822" t="s">
        <v>5116</v>
      </c>
      <c r="C233" s="822" t="s">
        <v>590</v>
      </c>
      <c r="D233" s="822" t="s">
        <v>2419</v>
      </c>
      <c r="E233" s="822" t="s">
        <v>5034</v>
      </c>
      <c r="F233" s="822" t="s">
        <v>5122</v>
      </c>
      <c r="G233" s="822" t="s">
        <v>5123</v>
      </c>
      <c r="H233" s="831">
        <v>1</v>
      </c>
      <c r="I233" s="831">
        <v>117</v>
      </c>
      <c r="J233" s="822"/>
      <c r="K233" s="822">
        <v>117</v>
      </c>
      <c r="L233" s="831"/>
      <c r="M233" s="831"/>
      <c r="N233" s="822"/>
      <c r="O233" s="822"/>
      <c r="P233" s="831"/>
      <c r="Q233" s="831"/>
      <c r="R233" s="827"/>
      <c r="S233" s="832"/>
    </row>
    <row r="234" spans="1:19" ht="14.45" customHeight="1" x14ac:dyDescent="0.2">
      <c r="A234" s="821" t="s">
        <v>5115</v>
      </c>
      <c r="B234" s="822" t="s">
        <v>5116</v>
      </c>
      <c r="C234" s="822" t="s">
        <v>590</v>
      </c>
      <c r="D234" s="822" t="s">
        <v>2419</v>
      </c>
      <c r="E234" s="822" t="s">
        <v>5034</v>
      </c>
      <c r="F234" s="822" t="s">
        <v>5080</v>
      </c>
      <c r="G234" s="822" t="s">
        <v>5081</v>
      </c>
      <c r="H234" s="831">
        <v>14</v>
      </c>
      <c r="I234" s="831">
        <v>1820</v>
      </c>
      <c r="J234" s="822">
        <v>2.3155216284987277</v>
      </c>
      <c r="K234" s="822">
        <v>130</v>
      </c>
      <c r="L234" s="831">
        <v>6</v>
      </c>
      <c r="M234" s="831">
        <v>786</v>
      </c>
      <c r="N234" s="822">
        <v>1</v>
      </c>
      <c r="O234" s="822">
        <v>131</v>
      </c>
      <c r="P234" s="831"/>
      <c r="Q234" s="831"/>
      <c r="R234" s="827"/>
      <c r="S234" s="832"/>
    </row>
    <row r="235" spans="1:19" ht="14.45" customHeight="1" x14ac:dyDescent="0.2">
      <c r="A235" s="821" t="s">
        <v>5115</v>
      </c>
      <c r="B235" s="822" t="s">
        <v>5116</v>
      </c>
      <c r="C235" s="822" t="s">
        <v>590</v>
      </c>
      <c r="D235" s="822" t="s">
        <v>2419</v>
      </c>
      <c r="E235" s="822" t="s">
        <v>5034</v>
      </c>
      <c r="F235" s="822" t="s">
        <v>5124</v>
      </c>
      <c r="G235" s="822" t="s">
        <v>5125</v>
      </c>
      <c r="H235" s="831">
        <v>2</v>
      </c>
      <c r="I235" s="831">
        <v>504</v>
      </c>
      <c r="J235" s="822"/>
      <c r="K235" s="822">
        <v>252</v>
      </c>
      <c r="L235" s="831"/>
      <c r="M235" s="831"/>
      <c r="N235" s="822"/>
      <c r="O235" s="822"/>
      <c r="P235" s="831"/>
      <c r="Q235" s="831"/>
      <c r="R235" s="827"/>
      <c r="S235" s="832"/>
    </row>
    <row r="236" spans="1:19" ht="14.45" customHeight="1" x14ac:dyDescent="0.2">
      <c r="A236" s="821" t="s">
        <v>5115</v>
      </c>
      <c r="B236" s="822" t="s">
        <v>5116</v>
      </c>
      <c r="C236" s="822" t="s">
        <v>590</v>
      </c>
      <c r="D236" s="822" t="s">
        <v>2419</v>
      </c>
      <c r="E236" s="822" t="s">
        <v>5034</v>
      </c>
      <c r="F236" s="822" t="s">
        <v>5082</v>
      </c>
      <c r="G236" s="822" t="s">
        <v>5083</v>
      </c>
      <c r="H236" s="831">
        <v>38</v>
      </c>
      <c r="I236" s="831">
        <v>26676</v>
      </c>
      <c r="J236" s="822">
        <v>1.3010778910403356</v>
      </c>
      <c r="K236" s="822">
        <v>702</v>
      </c>
      <c r="L236" s="831">
        <v>29</v>
      </c>
      <c r="M236" s="831">
        <v>20503</v>
      </c>
      <c r="N236" s="822">
        <v>1</v>
      </c>
      <c r="O236" s="822">
        <v>707</v>
      </c>
      <c r="P236" s="831"/>
      <c r="Q236" s="831"/>
      <c r="R236" s="827"/>
      <c r="S236" s="832"/>
    </row>
    <row r="237" spans="1:19" ht="14.45" customHeight="1" x14ac:dyDescent="0.2">
      <c r="A237" s="821" t="s">
        <v>5115</v>
      </c>
      <c r="B237" s="822" t="s">
        <v>5116</v>
      </c>
      <c r="C237" s="822" t="s">
        <v>590</v>
      </c>
      <c r="D237" s="822" t="s">
        <v>2419</v>
      </c>
      <c r="E237" s="822" t="s">
        <v>5034</v>
      </c>
      <c r="F237" s="822" t="s">
        <v>5084</v>
      </c>
      <c r="G237" s="822" t="s">
        <v>5085</v>
      </c>
      <c r="H237" s="831">
        <v>5</v>
      </c>
      <c r="I237" s="831">
        <v>1775</v>
      </c>
      <c r="J237" s="822">
        <v>1.6527001862197392</v>
      </c>
      <c r="K237" s="822">
        <v>355</v>
      </c>
      <c r="L237" s="831">
        <v>3</v>
      </c>
      <c r="M237" s="831">
        <v>1074</v>
      </c>
      <c r="N237" s="822">
        <v>1</v>
      </c>
      <c r="O237" s="822">
        <v>358</v>
      </c>
      <c r="P237" s="831"/>
      <c r="Q237" s="831"/>
      <c r="R237" s="827"/>
      <c r="S237" s="832"/>
    </row>
    <row r="238" spans="1:19" ht="14.45" customHeight="1" x14ac:dyDescent="0.2">
      <c r="A238" s="821" t="s">
        <v>5115</v>
      </c>
      <c r="B238" s="822" t="s">
        <v>5116</v>
      </c>
      <c r="C238" s="822" t="s">
        <v>590</v>
      </c>
      <c r="D238" s="822" t="s">
        <v>2419</v>
      </c>
      <c r="E238" s="822" t="s">
        <v>5034</v>
      </c>
      <c r="F238" s="822" t="s">
        <v>5086</v>
      </c>
      <c r="G238" s="822" t="s">
        <v>5087</v>
      </c>
      <c r="H238" s="831">
        <v>204</v>
      </c>
      <c r="I238" s="831">
        <v>6799.99</v>
      </c>
      <c r="J238" s="822">
        <v>1.2749989218743261</v>
      </c>
      <c r="K238" s="822">
        <v>33.333284313725493</v>
      </c>
      <c r="L238" s="831">
        <v>160</v>
      </c>
      <c r="M238" s="831">
        <v>5333.33</v>
      </c>
      <c r="N238" s="822">
        <v>1</v>
      </c>
      <c r="O238" s="822">
        <v>33.333312499999998</v>
      </c>
      <c r="P238" s="831"/>
      <c r="Q238" s="831"/>
      <c r="R238" s="827"/>
      <c r="S238" s="832"/>
    </row>
    <row r="239" spans="1:19" ht="14.45" customHeight="1" x14ac:dyDescent="0.2">
      <c r="A239" s="821" t="s">
        <v>5115</v>
      </c>
      <c r="B239" s="822" t="s">
        <v>5116</v>
      </c>
      <c r="C239" s="822" t="s">
        <v>590</v>
      </c>
      <c r="D239" s="822" t="s">
        <v>2419</v>
      </c>
      <c r="E239" s="822" t="s">
        <v>5034</v>
      </c>
      <c r="F239" s="822" t="s">
        <v>5088</v>
      </c>
      <c r="G239" s="822" t="s">
        <v>5089</v>
      </c>
      <c r="H239" s="831">
        <v>506</v>
      </c>
      <c r="I239" s="831">
        <v>61226</v>
      </c>
      <c r="J239" s="822">
        <v>1.1005536381938452</v>
      </c>
      <c r="K239" s="822">
        <v>121</v>
      </c>
      <c r="L239" s="831">
        <v>456</v>
      </c>
      <c r="M239" s="831">
        <v>55632</v>
      </c>
      <c r="N239" s="822">
        <v>1</v>
      </c>
      <c r="O239" s="822">
        <v>122</v>
      </c>
      <c r="P239" s="831"/>
      <c r="Q239" s="831"/>
      <c r="R239" s="827"/>
      <c r="S239" s="832"/>
    </row>
    <row r="240" spans="1:19" ht="14.45" customHeight="1" x14ac:dyDescent="0.2">
      <c r="A240" s="821" t="s">
        <v>5115</v>
      </c>
      <c r="B240" s="822" t="s">
        <v>5116</v>
      </c>
      <c r="C240" s="822" t="s">
        <v>590</v>
      </c>
      <c r="D240" s="822" t="s">
        <v>2419</v>
      </c>
      <c r="E240" s="822" t="s">
        <v>5034</v>
      </c>
      <c r="F240" s="822" t="s">
        <v>5090</v>
      </c>
      <c r="G240" s="822" t="s">
        <v>5091</v>
      </c>
      <c r="H240" s="831">
        <v>1</v>
      </c>
      <c r="I240" s="831">
        <v>32</v>
      </c>
      <c r="J240" s="822">
        <v>0.96969696969696972</v>
      </c>
      <c r="K240" s="822">
        <v>32</v>
      </c>
      <c r="L240" s="831">
        <v>1</v>
      </c>
      <c r="M240" s="831">
        <v>33</v>
      </c>
      <c r="N240" s="822">
        <v>1</v>
      </c>
      <c r="O240" s="822">
        <v>33</v>
      </c>
      <c r="P240" s="831"/>
      <c r="Q240" s="831"/>
      <c r="R240" s="827"/>
      <c r="S240" s="832"/>
    </row>
    <row r="241" spans="1:19" ht="14.45" customHeight="1" x14ac:dyDescent="0.2">
      <c r="A241" s="821" t="s">
        <v>5115</v>
      </c>
      <c r="B241" s="822" t="s">
        <v>5116</v>
      </c>
      <c r="C241" s="822" t="s">
        <v>590</v>
      </c>
      <c r="D241" s="822" t="s">
        <v>2419</v>
      </c>
      <c r="E241" s="822" t="s">
        <v>5034</v>
      </c>
      <c r="F241" s="822" t="s">
        <v>5092</v>
      </c>
      <c r="G241" s="822" t="s">
        <v>5093</v>
      </c>
      <c r="H241" s="831">
        <v>1</v>
      </c>
      <c r="I241" s="831">
        <v>74</v>
      </c>
      <c r="J241" s="822">
        <v>0.98666666666666669</v>
      </c>
      <c r="K241" s="822">
        <v>74</v>
      </c>
      <c r="L241" s="831">
        <v>1</v>
      </c>
      <c r="M241" s="831">
        <v>75</v>
      </c>
      <c r="N241" s="822">
        <v>1</v>
      </c>
      <c r="O241" s="822">
        <v>75</v>
      </c>
      <c r="P241" s="831"/>
      <c r="Q241" s="831"/>
      <c r="R241" s="827"/>
      <c r="S241" s="832"/>
    </row>
    <row r="242" spans="1:19" ht="14.45" customHeight="1" x14ac:dyDescent="0.2">
      <c r="A242" s="821" t="s">
        <v>5115</v>
      </c>
      <c r="B242" s="822" t="s">
        <v>5116</v>
      </c>
      <c r="C242" s="822" t="s">
        <v>590</v>
      </c>
      <c r="D242" s="822" t="s">
        <v>2419</v>
      </c>
      <c r="E242" s="822" t="s">
        <v>5034</v>
      </c>
      <c r="F242" s="822" t="s">
        <v>5096</v>
      </c>
      <c r="G242" s="822" t="s">
        <v>5097</v>
      </c>
      <c r="H242" s="831">
        <v>65</v>
      </c>
      <c r="I242" s="831">
        <v>5005</v>
      </c>
      <c r="J242" s="822">
        <v>1.1063218390804597</v>
      </c>
      <c r="K242" s="822">
        <v>77</v>
      </c>
      <c r="L242" s="831">
        <v>58</v>
      </c>
      <c r="M242" s="831">
        <v>4524</v>
      </c>
      <c r="N242" s="822">
        <v>1</v>
      </c>
      <c r="O242" s="822">
        <v>78</v>
      </c>
      <c r="P242" s="831"/>
      <c r="Q242" s="831"/>
      <c r="R242" s="827"/>
      <c r="S242" s="832"/>
    </row>
    <row r="243" spans="1:19" ht="14.45" customHeight="1" x14ac:dyDescent="0.2">
      <c r="A243" s="821" t="s">
        <v>5115</v>
      </c>
      <c r="B243" s="822" t="s">
        <v>5116</v>
      </c>
      <c r="C243" s="822" t="s">
        <v>590</v>
      </c>
      <c r="D243" s="822" t="s">
        <v>2419</v>
      </c>
      <c r="E243" s="822" t="s">
        <v>5034</v>
      </c>
      <c r="F243" s="822" t="s">
        <v>5098</v>
      </c>
      <c r="G243" s="822" t="s">
        <v>5099</v>
      </c>
      <c r="H243" s="831">
        <v>22</v>
      </c>
      <c r="I243" s="831">
        <v>13640</v>
      </c>
      <c r="J243" s="822">
        <v>1.3705787781350482</v>
      </c>
      <c r="K243" s="822">
        <v>620</v>
      </c>
      <c r="L243" s="831">
        <v>16</v>
      </c>
      <c r="M243" s="831">
        <v>9952</v>
      </c>
      <c r="N243" s="822">
        <v>1</v>
      </c>
      <c r="O243" s="822">
        <v>622</v>
      </c>
      <c r="P243" s="831"/>
      <c r="Q243" s="831"/>
      <c r="R243" s="827"/>
      <c r="S243" s="832"/>
    </row>
    <row r="244" spans="1:19" ht="14.45" customHeight="1" x14ac:dyDescent="0.2">
      <c r="A244" s="821" t="s">
        <v>5115</v>
      </c>
      <c r="B244" s="822" t="s">
        <v>5116</v>
      </c>
      <c r="C244" s="822" t="s">
        <v>590</v>
      </c>
      <c r="D244" s="822" t="s">
        <v>2419</v>
      </c>
      <c r="E244" s="822" t="s">
        <v>5034</v>
      </c>
      <c r="F244" s="822" t="s">
        <v>5102</v>
      </c>
      <c r="G244" s="822" t="s">
        <v>5103</v>
      </c>
      <c r="H244" s="831">
        <v>28</v>
      </c>
      <c r="I244" s="831">
        <v>10472</v>
      </c>
      <c r="J244" s="822">
        <v>0.87034574468085102</v>
      </c>
      <c r="K244" s="822">
        <v>374</v>
      </c>
      <c r="L244" s="831">
        <v>32</v>
      </c>
      <c r="M244" s="831">
        <v>12032</v>
      </c>
      <c r="N244" s="822">
        <v>1</v>
      </c>
      <c r="O244" s="822">
        <v>376</v>
      </c>
      <c r="P244" s="831"/>
      <c r="Q244" s="831"/>
      <c r="R244" s="827"/>
      <c r="S244" s="832"/>
    </row>
    <row r="245" spans="1:19" ht="14.45" customHeight="1" x14ac:dyDescent="0.2">
      <c r="A245" s="821" t="s">
        <v>5115</v>
      </c>
      <c r="B245" s="822" t="s">
        <v>5116</v>
      </c>
      <c r="C245" s="822" t="s">
        <v>590</v>
      </c>
      <c r="D245" s="822" t="s">
        <v>2419</v>
      </c>
      <c r="E245" s="822" t="s">
        <v>5034</v>
      </c>
      <c r="F245" s="822" t="s">
        <v>5104</v>
      </c>
      <c r="G245" s="822" t="s">
        <v>5105</v>
      </c>
      <c r="H245" s="831">
        <v>169</v>
      </c>
      <c r="I245" s="831">
        <v>30082</v>
      </c>
      <c r="J245" s="822">
        <v>0.94413407821229045</v>
      </c>
      <c r="K245" s="822">
        <v>178</v>
      </c>
      <c r="L245" s="831">
        <v>178</v>
      </c>
      <c r="M245" s="831">
        <v>31862</v>
      </c>
      <c r="N245" s="822">
        <v>1</v>
      </c>
      <c r="O245" s="822">
        <v>179</v>
      </c>
      <c r="P245" s="831"/>
      <c r="Q245" s="831"/>
      <c r="R245" s="827"/>
      <c r="S245" s="832"/>
    </row>
    <row r="246" spans="1:19" ht="14.45" customHeight="1" x14ac:dyDescent="0.2">
      <c r="A246" s="821" t="s">
        <v>5115</v>
      </c>
      <c r="B246" s="822" t="s">
        <v>5116</v>
      </c>
      <c r="C246" s="822" t="s">
        <v>590</v>
      </c>
      <c r="D246" s="822" t="s">
        <v>4992</v>
      </c>
      <c r="E246" s="822" t="s">
        <v>5034</v>
      </c>
      <c r="F246" s="822" t="s">
        <v>5124</v>
      </c>
      <c r="G246" s="822" t="s">
        <v>5125</v>
      </c>
      <c r="H246" s="831">
        <v>36</v>
      </c>
      <c r="I246" s="831">
        <v>9072</v>
      </c>
      <c r="J246" s="822">
        <v>11.905511811023622</v>
      </c>
      <c r="K246" s="822">
        <v>252</v>
      </c>
      <c r="L246" s="831">
        <v>3</v>
      </c>
      <c r="M246" s="831">
        <v>762</v>
      </c>
      <c r="N246" s="822">
        <v>1</v>
      </c>
      <c r="O246" s="822">
        <v>254</v>
      </c>
      <c r="P246" s="831"/>
      <c r="Q246" s="831"/>
      <c r="R246" s="827"/>
      <c r="S246" s="832"/>
    </row>
    <row r="247" spans="1:19" ht="14.45" customHeight="1" x14ac:dyDescent="0.2">
      <c r="A247" s="821" t="s">
        <v>5115</v>
      </c>
      <c r="B247" s="822" t="s">
        <v>5116</v>
      </c>
      <c r="C247" s="822" t="s">
        <v>590</v>
      </c>
      <c r="D247" s="822" t="s">
        <v>4994</v>
      </c>
      <c r="E247" s="822" t="s">
        <v>5038</v>
      </c>
      <c r="F247" s="822" t="s">
        <v>5041</v>
      </c>
      <c r="G247" s="822" t="s">
        <v>5042</v>
      </c>
      <c r="H247" s="831">
        <v>4</v>
      </c>
      <c r="I247" s="831">
        <v>278.8</v>
      </c>
      <c r="J247" s="822">
        <v>1.8181818181818181</v>
      </c>
      <c r="K247" s="822">
        <v>69.7</v>
      </c>
      <c r="L247" s="831">
        <v>2.2000000000000002</v>
      </c>
      <c r="M247" s="831">
        <v>153.34</v>
      </c>
      <c r="N247" s="822">
        <v>1</v>
      </c>
      <c r="O247" s="822">
        <v>69.7</v>
      </c>
      <c r="P247" s="831"/>
      <c r="Q247" s="831"/>
      <c r="R247" s="827"/>
      <c r="S247" s="832"/>
    </row>
    <row r="248" spans="1:19" ht="14.45" customHeight="1" x14ac:dyDescent="0.2">
      <c r="A248" s="821" t="s">
        <v>5115</v>
      </c>
      <c r="B248" s="822" t="s">
        <v>5116</v>
      </c>
      <c r="C248" s="822" t="s">
        <v>590</v>
      </c>
      <c r="D248" s="822" t="s">
        <v>4994</v>
      </c>
      <c r="E248" s="822" t="s">
        <v>5038</v>
      </c>
      <c r="F248" s="822" t="s">
        <v>5043</v>
      </c>
      <c r="G248" s="822" t="s">
        <v>5044</v>
      </c>
      <c r="H248" s="831">
        <v>25</v>
      </c>
      <c r="I248" s="831">
        <v>8564.74</v>
      </c>
      <c r="J248" s="822">
        <v>2.3108785922234483</v>
      </c>
      <c r="K248" s="822">
        <v>342.58960000000002</v>
      </c>
      <c r="L248" s="831">
        <v>13</v>
      </c>
      <c r="M248" s="831">
        <v>3706.27</v>
      </c>
      <c r="N248" s="822">
        <v>1</v>
      </c>
      <c r="O248" s="822">
        <v>285.09769230769228</v>
      </c>
      <c r="P248" s="831"/>
      <c r="Q248" s="831"/>
      <c r="R248" s="827"/>
      <c r="S248" s="832"/>
    </row>
    <row r="249" spans="1:19" ht="14.45" customHeight="1" x14ac:dyDescent="0.2">
      <c r="A249" s="821" t="s">
        <v>5115</v>
      </c>
      <c r="B249" s="822" t="s">
        <v>5116</v>
      </c>
      <c r="C249" s="822" t="s">
        <v>590</v>
      </c>
      <c r="D249" s="822" t="s">
        <v>4994</v>
      </c>
      <c r="E249" s="822" t="s">
        <v>5038</v>
      </c>
      <c r="F249" s="822" t="s">
        <v>5045</v>
      </c>
      <c r="G249" s="822" t="s">
        <v>700</v>
      </c>
      <c r="H249" s="831">
        <v>0.1</v>
      </c>
      <c r="I249" s="831">
        <v>5.0599999999999996</v>
      </c>
      <c r="J249" s="822"/>
      <c r="K249" s="822">
        <v>50.599999999999994</v>
      </c>
      <c r="L249" s="831"/>
      <c r="M249" s="831"/>
      <c r="N249" s="822"/>
      <c r="O249" s="822"/>
      <c r="P249" s="831"/>
      <c r="Q249" s="831"/>
      <c r="R249" s="827"/>
      <c r="S249" s="832"/>
    </row>
    <row r="250" spans="1:19" ht="14.45" customHeight="1" x14ac:dyDescent="0.2">
      <c r="A250" s="821" t="s">
        <v>5115</v>
      </c>
      <c r="B250" s="822" t="s">
        <v>5116</v>
      </c>
      <c r="C250" s="822" t="s">
        <v>590</v>
      </c>
      <c r="D250" s="822" t="s">
        <v>4994</v>
      </c>
      <c r="E250" s="822" t="s">
        <v>5038</v>
      </c>
      <c r="F250" s="822" t="s">
        <v>5046</v>
      </c>
      <c r="G250" s="822" t="s">
        <v>704</v>
      </c>
      <c r="H250" s="831">
        <v>15</v>
      </c>
      <c r="I250" s="831">
        <v>202.77</v>
      </c>
      <c r="J250" s="822">
        <v>15.166043380703067</v>
      </c>
      <c r="K250" s="822">
        <v>13.518000000000001</v>
      </c>
      <c r="L250" s="831">
        <v>1</v>
      </c>
      <c r="M250" s="831">
        <v>13.37</v>
      </c>
      <c r="N250" s="822">
        <v>1</v>
      </c>
      <c r="O250" s="822">
        <v>13.37</v>
      </c>
      <c r="P250" s="831"/>
      <c r="Q250" s="831"/>
      <c r="R250" s="827"/>
      <c r="S250" s="832"/>
    </row>
    <row r="251" spans="1:19" ht="14.45" customHeight="1" x14ac:dyDescent="0.2">
      <c r="A251" s="821" t="s">
        <v>5115</v>
      </c>
      <c r="B251" s="822" t="s">
        <v>5116</v>
      </c>
      <c r="C251" s="822" t="s">
        <v>590</v>
      </c>
      <c r="D251" s="822" t="s">
        <v>4994</v>
      </c>
      <c r="E251" s="822" t="s">
        <v>5038</v>
      </c>
      <c r="F251" s="822" t="s">
        <v>5117</v>
      </c>
      <c r="G251" s="822" t="s">
        <v>665</v>
      </c>
      <c r="H251" s="831">
        <v>0.1</v>
      </c>
      <c r="I251" s="831">
        <v>7.8</v>
      </c>
      <c r="J251" s="822">
        <v>1.6560509554140128</v>
      </c>
      <c r="K251" s="822">
        <v>78</v>
      </c>
      <c r="L251" s="831">
        <v>0.1</v>
      </c>
      <c r="M251" s="831">
        <v>4.71</v>
      </c>
      <c r="N251" s="822">
        <v>1</v>
      </c>
      <c r="O251" s="822">
        <v>47.099999999999994</v>
      </c>
      <c r="P251" s="831"/>
      <c r="Q251" s="831"/>
      <c r="R251" s="827"/>
      <c r="S251" s="832"/>
    </row>
    <row r="252" spans="1:19" ht="14.45" customHeight="1" x14ac:dyDescent="0.2">
      <c r="A252" s="821" t="s">
        <v>5115</v>
      </c>
      <c r="B252" s="822" t="s">
        <v>5116</v>
      </c>
      <c r="C252" s="822" t="s">
        <v>590</v>
      </c>
      <c r="D252" s="822" t="s">
        <v>4994</v>
      </c>
      <c r="E252" s="822" t="s">
        <v>5038</v>
      </c>
      <c r="F252" s="822" t="s">
        <v>5049</v>
      </c>
      <c r="G252" s="822" t="s">
        <v>676</v>
      </c>
      <c r="H252" s="831">
        <v>3.4000000000000004</v>
      </c>
      <c r="I252" s="831">
        <v>269.04000000000002</v>
      </c>
      <c r="J252" s="822">
        <v>2.9807223576335033</v>
      </c>
      <c r="K252" s="822">
        <v>79.129411764705878</v>
      </c>
      <c r="L252" s="831">
        <v>1.5</v>
      </c>
      <c r="M252" s="831">
        <v>90.26</v>
      </c>
      <c r="N252" s="822">
        <v>1</v>
      </c>
      <c r="O252" s="822">
        <v>60.173333333333339</v>
      </c>
      <c r="P252" s="831"/>
      <c r="Q252" s="831"/>
      <c r="R252" s="827"/>
      <c r="S252" s="832"/>
    </row>
    <row r="253" spans="1:19" ht="14.45" customHeight="1" x14ac:dyDescent="0.2">
      <c r="A253" s="821" t="s">
        <v>5115</v>
      </c>
      <c r="B253" s="822" t="s">
        <v>5116</v>
      </c>
      <c r="C253" s="822" t="s">
        <v>590</v>
      </c>
      <c r="D253" s="822" t="s">
        <v>4994</v>
      </c>
      <c r="E253" s="822" t="s">
        <v>5038</v>
      </c>
      <c r="F253" s="822" t="s">
        <v>5052</v>
      </c>
      <c r="G253" s="822" t="s">
        <v>669</v>
      </c>
      <c r="H253" s="831">
        <v>6.8000000000000007</v>
      </c>
      <c r="I253" s="831">
        <v>3985.4700000000003</v>
      </c>
      <c r="J253" s="822">
        <v>1.3778586763744982</v>
      </c>
      <c r="K253" s="822">
        <v>586.09852941176473</v>
      </c>
      <c r="L253" s="831">
        <v>5.4</v>
      </c>
      <c r="M253" s="831">
        <v>2892.51</v>
      </c>
      <c r="N253" s="822">
        <v>1</v>
      </c>
      <c r="O253" s="822">
        <v>535.65</v>
      </c>
      <c r="P253" s="831"/>
      <c r="Q253" s="831"/>
      <c r="R253" s="827"/>
      <c r="S253" s="832"/>
    </row>
    <row r="254" spans="1:19" ht="14.45" customHeight="1" x14ac:dyDescent="0.2">
      <c r="A254" s="821" t="s">
        <v>5115</v>
      </c>
      <c r="B254" s="822" t="s">
        <v>5116</v>
      </c>
      <c r="C254" s="822" t="s">
        <v>590</v>
      </c>
      <c r="D254" s="822" t="s">
        <v>4994</v>
      </c>
      <c r="E254" s="822" t="s">
        <v>5038</v>
      </c>
      <c r="F254" s="822" t="s">
        <v>5053</v>
      </c>
      <c r="G254" s="822" t="s">
        <v>674</v>
      </c>
      <c r="H254" s="831">
        <v>1</v>
      </c>
      <c r="I254" s="831">
        <v>16.8</v>
      </c>
      <c r="J254" s="822"/>
      <c r="K254" s="822">
        <v>16.8</v>
      </c>
      <c r="L254" s="831"/>
      <c r="M254" s="831"/>
      <c r="N254" s="822"/>
      <c r="O254" s="822"/>
      <c r="P254" s="831"/>
      <c r="Q254" s="831"/>
      <c r="R254" s="827"/>
      <c r="S254" s="832"/>
    </row>
    <row r="255" spans="1:19" ht="14.45" customHeight="1" x14ac:dyDescent="0.2">
      <c r="A255" s="821" t="s">
        <v>5115</v>
      </c>
      <c r="B255" s="822" t="s">
        <v>5116</v>
      </c>
      <c r="C255" s="822" t="s">
        <v>590</v>
      </c>
      <c r="D255" s="822" t="s">
        <v>4994</v>
      </c>
      <c r="E255" s="822" t="s">
        <v>5038</v>
      </c>
      <c r="F255" s="822" t="s">
        <v>5056</v>
      </c>
      <c r="G255" s="822" t="s">
        <v>678</v>
      </c>
      <c r="H255" s="831">
        <v>6.0000000000000009</v>
      </c>
      <c r="I255" s="831">
        <v>1460.3999999999999</v>
      </c>
      <c r="J255" s="822">
        <v>1.224222915199678</v>
      </c>
      <c r="K255" s="822">
        <v>243.39999999999995</v>
      </c>
      <c r="L255" s="831">
        <v>4.9000000000000012</v>
      </c>
      <c r="M255" s="831">
        <v>1192.92</v>
      </c>
      <c r="N255" s="822">
        <v>1</v>
      </c>
      <c r="O255" s="822">
        <v>243.45306122448974</v>
      </c>
      <c r="P255" s="831"/>
      <c r="Q255" s="831"/>
      <c r="R255" s="827"/>
      <c r="S255" s="832"/>
    </row>
    <row r="256" spans="1:19" ht="14.45" customHeight="1" x14ac:dyDescent="0.2">
      <c r="A256" s="821" t="s">
        <v>5115</v>
      </c>
      <c r="B256" s="822" t="s">
        <v>5116</v>
      </c>
      <c r="C256" s="822" t="s">
        <v>590</v>
      </c>
      <c r="D256" s="822" t="s">
        <v>4994</v>
      </c>
      <c r="E256" s="822" t="s">
        <v>5038</v>
      </c>
      <c r="F256" s="822" t="s">
        <v>5119</v>
      </c>
      <c r="G256" s="822" t="s">
        <v>5120</v>
      </c>
      <c r="H256" s="831">
        <v>3.4</v>
      </c>
      <c r="I256" s="831">
        <v>127.5</v>
      </c>
      <c r="J256" s="822"/>
      <c r="K256" s="822">
        <v>37.5</v>
      </c>
      <c r="L256" s="831"/>
      <c r="M256" s="831"/>
      <c r="N256" s="822"/>
      <c r="O256" s="822"/>
      <c r="P256" s="831"/>
      <c r="Q256" s="831"/>
      <c r="R256" s="827"/>
      <c r="S256" s="832"/>
    </row>
    <row r="257" spans="1:19" ht="14.45" customHeight="1" x14ac:dyDescent="0.2">
      <c r="A257" s="821" t="s">
        <v>5115</v>
      </c>
      <c r="B257" s="822" t="s">
        <v>5116</v>
      </c>
      <c r="C257" s="822" t="s">
        <v>590</v>
      </c>
      <c r="D257" s="822" t="s">
        <v>4994</v>
      </c>
      <c r="E257" s="822" t="s">
        <v>5038</v>
      </c>
      <c r="F257" s="822" t="s">
        <v>5121</v>
      </c>
      <c r="G257" s="822" t="s">
        <v>1999</v>
      </c>
      <c r="H257" s="831"/>
      <c r="I257" s="831"/>
      <c r="J257" s="822"/>
      <c r="K257" s="822"/>
      <c r="L257" s="831">
        <v>2.7</v>
      </c>
      <c r="M257" s="831">
        <v>133.38</v>
      </c>
      <c r="N257" s="822">
        <v>1</v>
      </c>
      <c r="O257" s="822">
        <v>49.4</v>
      </c>
      <c r="P257" s="831"/>
      <c r="Q257" s="831"/>
      <c r="R257" s="827"/>
      <c r="S257" s="832"/>
    </row>
    <row r="258" spans="1:19" ht="14.45" customHeight="1" x14ac:dyDescent="0.2">
      <c r="A258" s="821" t="s">
        <v>5115</v>
      </c>
      <c r="B258" s="822" t="s">
        <v>5116</v>
      </c>
      <c r="C258" s="822" t="s">
        <v>590</v>
      </c>
      <c r="D258" s="822" t="s">
        <v>4994</v>
      </c>
      <c r="E258" s="822" t="s">
        <v>5061</v>
      </c>
      <c r="F258" s="822" t="s">
        <v>5062</v>
      </c>
      <c r="G258" s="822" t="s">
        <v>5063</v>
      </c>
      <c r="H258" s="831">
        <v>2</v>
      </c>
      <c r="I258" s="831">
        <v>485.28</v>
      </c>
      <c r="J258" s="822">
        <v>0.66666666666666663</v>
      </c>
      <c r="K258" s="822">
        <v>242.64</v>
      </c>
      <c r="L258" s="831">
        <v>3</v>
      </c>
      <c r="M258" s="831">
        <v>727.92</v>
      </c>
      <c r="N258" s="822">
        <v>1</v>
      </c>
      <c r="O258" s="822">
        <v>242.64</v>
      </c>
      <c r="P258" s="831"/>
      <c r="Q258" s="831"/>
      <c r="R258" s="827"/>
      <c r="S258" s="832"/>
    </row>
    <row r="259" spans="1:19" ht="14.45" customHeight="1" x14ac:dyDescent="0.2">
      <c r="A259" s="821" t="s">
        <v>5115</v>
      </c>
      <c r="B259" s="822" t="s">
        <v>5116</v>
      </c>
      <c r="C259" s="822" t="s">
        <v>590</v>
      </c>
      <c r="D259" s="822" t="s">
        <v>4994</v>
      </c>
      <c r="E259" s="822" t="s">
        <v>5061</v>
      </c>
      <c r="F259" s="822" t="s">
        <v>5064</v>
      </c>
      <c r="G259" s="822" t="s">
        <v>5065</v>
      </c>
      <c r="H259" s="831">
        <v>48</v>
      </c>
      <c r="I259" s="831">
        <v>11646.720000000001</v>
      </c>
      <c r="J259" s="822">
        <v>6.0000000000000009</v>
      </c>
      <c r="K259" s="822">
        <v>242.64000000000001</v>
      </c>
      <c r="L259" s="831">
        <v>8</v>
      </c>
      <c r="M259" s="831">
        <v>1941.12</v>
      </c>
      <c r="N259" s="822">
        <v>1</v>
      </c>
      <c r="O259" s="822">
        <v>242.64</v>
      </c>
      <c r="P259" s="831"/>
      <c r="Q259" s="831"/>
      <c r="R259" s="827"/>
      <c r="S259" s="832"/>
    </row>
    <row r="260" spans="1:19" ht="14.45" customHeight="1" x14ac:dyDescent="0.2">
      <c r="A260" s="821" t="s">
        <v>5115</v>
      </c>
      <c r="B260" s="822" t="s">
        <v>5116</v>
      </c>
      <c r="C260" s="822" t="s">
        <v>590</v>
      </c>
      <c r="D260" s="822" t="s">
        <v>4994</v>
      </c>
      <c r="E260" s="822" t="s">
        <v>5061</v>
      </c>
      <c r="F260" s="822" t="s">
        <v>5066</v>
      </c>
      <c r="G260" s="822" t="s">
        <v>5067</v>
      </c>
      <c r="H260" s="831">
        <v>14</v>
      </c>
      <c r="I260" s="831">
        <v>3396.96</v>
      </c>
      <c r="J260" s="822"/>
      <c r="K260" s="822">
        <v>242.64000000000001</v>
      </c>
      <c r="L260" s="831"/>
      <c r="M260" s="831"/>
      <c r="N260" s="822"/>
      <c r="O260" s="822"/>
      <c r="P260" s="831"/>
      <c r="Q260" s="831"/>
      <c r="R260" s="827"/>
      <c r="S260" s="832"/>
    </row>
    <row r="261" spans="1:19" ht="14.45" customHeight="1" x14ac:dyDescent="0.2">
      <c r="A261" s="821" t="s">
        <v>5115</v>
      </c>
      <c r="B261" s="822" t="s">
        <v>5116</v>
      </c>
      <c r="C261" s="822" t="s">
        <v>590</v>
      </c>
      <c r="D261" s="822" t="s">
        <v>4994</v>
      </c>
      <c r="E261" s="822" t="s">
        <v>5061</v>
      </c>
      <c r="F261" s="822" t="s">
        <v>5070</v>
      </c>
      <c r="G261" s="822" t="s">
        <v>5069</v>
      </c>
      <c r="H261" s="831">
        <v>15</v>
      </c>
      <c r="I261" s="831">
        <v>6735</v>
      </c>
      <c r="J261" s="822">
        <v>1.25</v>
      </c>
      <c r="K261" s="822">
        <v>449</v>
      </c>
      <c r="L261" s="831">
        <v>12</v>
      </c>
      <c r="M261" s="831">
        <v>5388</v>
      </c>
      <c r="N261" s="822">
        <v>1</v>
      </c>
      <c r="O261" s="822">
        <v>449</v>
      </c>
      <c r="P261" s="831"/>
      <c r="Q261" s="831"/>
      <c r="R261" s="827"/>
      <c r="S261" s="832"/>
    </row>
    <row r="262" spans="1:19" ht="14.45" customHeight="1" x14ac:dyDescent="0.2">
      <c r="A262" s="821" t="s">
        <v>5115</v>
      </c>
      <c r="B262" s="822" t="s">
        <v>5116</v>
      </c>
      <c r="C262" s="822" t="s">
        <v>590</v>
      </c>
      <c r="D262" s="822" t="s">
        <v>4994</v>
      </c>
      <c r="E262" s="822" t="s">
        <v>5034</v>
      </c>
      <c r="F262" s="822" t="s">
        <v>5074</v>
      </c>
      <c r="G262" s="822" t="s">
        <v>5075</v>
      </c>
      <c r="H262" s="831">
        <v>6</v>
      </c>
      <c r="I262" s="831">
        <v>468</v>
      </c>
      <c r="J262" s="822">
        <v>1.1848101265822786</v>
      </c>
      <c r="K262" s="822">
        <v>78</v>
      </c>
      <c r="L262" s="831">
        <v>5</v>
      </c>
      <c r="M262" s="831">
        <v>395</v>
      </c>
      <c r="N262" s="822">
        <v>1</v>
      </c>
      <c r="O262" s="822">
        <v>79</v>
      </c>
      <c r="P262" s="831"/>
      <c r="Q262" s="831"/>
      <c r="R262" s="827"/>
      <c r="S262" s="832"/>
    </row>
    <row r="263" spans="1:19" ht="14.45" customHeight="1" x14ac:dyDescent="0.2">
      <c r="A263" s="821" t="s">
        <v>5115</v>
      </c>
      <c r="B263" s="822" t="s">
        <v>5116</v>
      </c>
      <c r="C263" s="822" t="s">
        <v>590</v>
      </c>
      <c r="D263" s="822" t="s">
        <v>4994</v>
      </c>
      <c r="E263" s="822" t="s">
        <v>5034</v>
      </c>
      <c r="F263" s="822" t="s">
        <v>5076</v>
      </c>
      <c r="G263" s="822" t="s">
        <v>5077</v>
      </c>
      <c r="H263" s="831">
        <v>484</v>
      </c>
      <c r="I263" s="831">
        <v>71148</v>
      </c>
      <c r="J263" s="822">
        <v>1.6767929108434871</v>
      </c>
      <c r="K263" s="822">
        <v>147</v>
      </c>
      <c r="L263" s="831">
        <v>281</v>
      </c>
      <c r="M263" s="831">
        <v>42431</v>
      </c>
      <c r="N263" s="822">
        <v>1</v>
      </c>
      <c r="O263" s="822">
        <v>151</v>
      </c>
      <c r="P263" s="831"/>
      <c r="Q263" s="831"/>
      <c r="R263" s="827"/>
      <c r="S263" s="832"/>
    </row>
    <row r="264" spans="1:19" ht="14.45" customHeight="1" x14ac:dyDescent="0.2">
      <c r="A264" s="821" t="s">
        <v>5115</v>
      </c>
      <c r="B264" s="822" t="s">
        <v>5116</v>
      </c>
      <c r="C264" s="822" t="s">
        <v>590</v>
      </c>
      <c r="D264" s="822" t="s">
        <v>4994</v>
      </c>
      <c r="E264" s="822" t="s">
        <v>5034</v>
      </c>
      <c r="F264" s="822" t="s">
        <v>5078</v>
      </c>
      <c r="G264" s="822" t="s">
        <v>5079</v>
      </c>
      <c r="H264" s="831">
        <v>43</v>
      </c>
      <c r="I264" s="831">
        <v>1591</v>
      </c>
      <c r="J264" s="822">
        <v>1.6103238866396761</v>
      </c>
      <c r="K264" s="822">
        <v>37</v>
      </c>
      <c r="L264" s="831">
        <v>26</v>
      </c>
      <c r="M264" s="831">
        <v>988</v>
      </c>
      <c r="N264" s="822">
        <v>1</v>
      </c>
      <c r="O264" s="822">
        <v>38</v>
      </c>
      <c r="P264" s="831"/>
      <c r="Q264" s="831"/>
      <c r="R264" s="827"/>
      <c r="S264" s="832"/>
    </row>
    <row r="265" spans="1:19" ht="14.45" customHeight="1" x14ac:dyDescent="0.2">
      <c r="A265" s="821" t="s">
        <v>5115</v>
      </c>
      <c r="B265" s="822" t="s">
        <v>5116</v>
      </c>
      <c r="C265" s="822" t="s">
        <v>590</v>
      </c>
      <c r="D265" s="822" t="s">
        <v>4994</v>
      </c>
      <c r="E265" s="822" t="s">
        <v>5034</v>
      </c>
      <c r="F265" s="822" t="s">
        <v>5122</v>
      </c>
      <c r="G265" s="822" t="s">
        <v>5123</v>
      </c>
      <c r="H265" s="831">
        <v>4</v>
      </c>
      <c r="I265" s="831">
        <v>468</v>
      </c>
      <c r="J265" s="822"/>
      <c r="K265" s="822">
        <v>117</v>
      </c>
      <c r="L265" s="831"/>
      <c r="M265" s="831"/>
      <c r="N265" s="822"/>
      <c r="O265" s="822"/>
      <c r="P265" s="831"/>
      <c r="Q265" s="831"/>
      <c r="R265" s="827"/>
      <c r="S265" s="832"/>
    </row>
    <row r="266" spans="1:19" ht="14.45" customHeight="1" x14ac:dyDescent="0.2">
      <c r="A266" s="821" t="s">
        <v>5115</v>
      </c>
      <c r="B266" s="822" t="s">
        <v>5116</v>
      </c>
      <c r="C266" s="822" t="s">
        <v>590</v>
      </c>
      <c r="D266" s="822" t="s">
        <v>4994</v>
      </c>
      <c r="E266" s="822" t="s">
        <v>5034</v>
      </c>
      <c r="F266" s="822" t="s">
        <v>5080</v>
      </c>
      <c r="G266" s="822" t="s">
        <v>5081</v>
      </c>
      <c r="H266" s="831">
        <v>22</v>
      </c>
      <c r="I266" s="831">
        <v>2860</v>
      </c>
      <c r="J266" s="822">
        <v>0.7528296920242169</v>
      </c>
      <c r="K266" s="822">
        <v>130</v>
      </c>
      <c r="L266" s="831">
        <v>29</v>
      </c>
      <c r="M266" s="831">
        <v>3799</v>
      </c>
      <c r="N266" s="822">
        <v>1</v>
      </c>
      <c r="O266" s="822">
        <v>131</v>
      </c>
      <c r="P266" s="831"/>
      <c r="Q266" s="831"/>
      <c r="R266" s="827"/>
      <c r="S266" s="832"/>
    </row>
    <row r="267" spans="1:19" ht="14.45" customHeight="1" x14ac:dyDescent="0.2">
      <c r="A267" s="821" t="s">
        <v>5115</v>
      </c>
      <c r="B267" s="822" t="s">
        <v>5116</v>
      </c>
      <c r="C267" s="822" t="s">
        <v>590</v>
      </c>
      <c r="D267" s="822" t="s">
        <v>4994</v>
      </c>
      <c r="E267" s="822" t="s">
        <v>5034</v>
      </c>
      <c r="F267" s="822" t="s">
        <v>5082</v>
      </c>
      <c r="G267" s="822" t="s">
        <v>5083</v>
      </c>
      <c r="H267" s="831">
        <v>15</v>
      </c>
      <c r="I267" s="831">
        <v>10530</v>
      </c>
      <c r="J267" s="822">
        <v>2.1277025661749849</v>
      </c>
      <c r="K267" s="822">
        <v>702</v>
      </c>
      <c r="L267" s="831">
        <v>7</v>
      </c>
      <c r="M267" s="831">
        <v>4949</v>
      </c>
      <c r="N267" s="822">
        <v>1</v>
      </c>
      <c r="O267" s="822">
        <v>707</v>
      </c>
      <c r="P267" s="831"/>
      <c r="Q267" s="831"/>
      <c r="R267" s="827"/>
      <c r="S267" s="832"/>
    </row>
    <row r="268" spans="1:19" ht="14.45" customHeight="1" x14ac:dyDescent="0.2">
      <c r="A268" s="821" t="s">
        <v>5115</v>
      </c>
      <c r="B268" s="822" t="s">
        <v>5116</v>
      </c>
      <c r="C268" s="822" t="s">
        <v>590</v>
      </c>
      <c r="D268" s="822" t="s">
        <v>4994</v>
      </c>
      <c r="E268" s="822" t="s">
        <v>5034</v>
      </c>
      <c r="F268" s="822" t="s">
        <v>5084</v>
      </c>
      <c r="G268" s="822" t="s">
        <v>5085</v>
      </c>
      <c r="H268" s="831">
        <v>4</v>
      </c>
      <c r="I268" s="831">
        <v>1420</v>
      </c>
      <c r="J268" s="822">
        <v>1.9832402234636872</v>
      </c>
      <c r="K268" s="822">
        <v>355</v>
      </c>
      <c r="L268" s="831">
        <v>2</v>
      </c>
      <c r="M268" s="831">
        <v>716</v>
      </c>
      <c r="N268" s="822">
        <v>1</v>
      </c>
      <c r="O268" s="822">
        <v>358</v>
      </c>
      <c r="P268" s="831"/>
      <c r="Q268" s="831"/>
      <c r="R268" s="827"/>
      <c r="S268" s="832"/>
    </row>
    <row r="269" spans="1:19" ht="14.45" customHeight="1" x14ac:dyDescent="0.2">
      <c r="A269" s="821" t="s">
        <v>5115</v>
      </c>
      <c r="B269" s="822" t="s">
        <v>5116</v>
      </c>
      <c r="C269" s="822" t="s">
        <v>590</v>
      </c>
      <c r="D269" s="822" t="s">
        <v>4994</v>
      </c>
      <c r="E269" s="822" t="s">
        <v>5034</v>
      </c>
      <c r="F269" s="822" t="s">
        <v>5086</v>
      </c>
      <c r="G269" s="822" t="s">
        <v>5087</v>
      </c>
      <c r="H269" s="831">
        <v>284</v>
      </c>
      <c r="I269" s="831">
        <v>9466.65</v>
      </c>
      <c r="J269" s="822">
        <v>1.9586226444762607</v>
      </c>
      <c r="K269" s="822">
        <v>33.333274647887322</v>
      </c>
      <c r="L269" s="831">
        <v>145</v>
      </c>
      <c r="M269" s="831">
        <v>4833.32</v>
      </c>
      <c r="N269" s="822">
        <v>1</v>
      </c>
      <c r="O269" s="822">
        <v>33.333241379310344</v>
      </c>
      <c r="P269" s="831"/>
      <c r="Q269" s="831"/>
      <c r="R269" s="827"/>
      <c r="S269" s="832"/>
    </row>
    <row r="270" spans="1:19" ht="14.45" customHeight="1" x14ac:dyDescent="0.2">
      <c r="A270" s="821" t="s">
        <v>5115</v>
      </c>
      <c r="B270" s="822" t="s">
        <v>5116</v>
      </c>
      <c r="C270" s="822" t="s">
        <v>590</v>
      </c>
      <c r="D270" s="822" t="s">
        <v>4994</v>
      </c>
      <c r="E270" s="822" t="s">
        <v>5034</v>
      </c>
      <c r="F270" s="822" t="s">
        <v>5088</v>
      </c>
      <c r="G270" s="822" t="s">
        <v>5089</v>
      </c>
      <c r="H270" s="831">
        <v>947</v>
      </c>
      <c r="I270" s="831">
        <v>114587</v>
      </c>
      <c r="J270" s="822">
        <v>1.7202155767729539</v>
      </c>
      <c r="K270" s="822">
        <v>121</v>
      </c>
      <c r="L270" s="831">
        <v>546</v>
      </c>
      <c r="M270" s="831">
        <v>66612</v>
      </c>
      <c r="N270" s="822">
        <v>1</v>
      </c>
      <c r="O270" s="822">
        <v>122</v>
      </c>
      <c r="P270" s="831"/>
      <c r="Q270" s="831"/>
      <c r="R270" s="827"/>
      <c r="S270" s="832"/>
    </row>
    <row r="271" spans="1:19" ht="14.45" customHeight="1" x14ac:dyDescent="0.2">
      <c r="A271" s="821" t="s">
        <v>5115</v>
      </c>
      <c r="B271" s="822" t="s">
        <v>5116</v>
      </c>
      <c r="C271" s="822" t="s">
        <v>590</v>
      </c>
      <c r="D271" s="822" t="s">
        <v>4994</v>
      </c>
      <c r="E271" s="822" t="s">
        <v>5034</v>
      </c>
      <c r="F271" s="822" t="s">
        <v>5090</v>
      </c>
      <c r="G271" s="822" t="s">
        <v>5091</v>
      </c>
      <c r="H271" s="831">
        <v>2</v>
      </c>
      <c r="I271" s="831">
        <v>64</v>
      </c>
      <c r="J271" s="822"/>
      <c r="K271" s="822">
        <v>32</v>
      </c>
      <c r="L271" s="831"/>
      <c r="M271" s="831"/>
      <c r="N271" s="822"/>
      <c r="O271" s="822"/>
      <c r="P271" s="831"/>
      <c r="Q271" s="831"/>
      <c r="R271" s="827"/>
      <c r="S271" s="832"/>
    </row>
    <row r="272" spans="1:19" ht="14.45" customHeight="1" x14ac:dyDescent="0.2">
      <c r="A272" s="821" t="s">
        <v>5115</v>
      </c>
      <c r="B272" s="822" t="s">
        <v>5116</v>
      </c>
      <c r="C272" s="822" t="s">
        <v>590</v>
      </c>
      <c r="D272" s="822" t="s">
        <v>4994</v>
      </c>
      <c r="E272" s="822" t="s">
        <v>5034</v>
      </c>
      <c r="F272" s="822" t="s">
        <v>5092</v>
      </c>
      <c r="G272" s="822" t="s">
        <v>5093</v>
      </c>
      <c r="H272" s="831">
        <v>3</v>
      </c>
      <c r="I272" s="831">
        <v>222</v>
      </c>
      <c r="J272" s="822">
        <v>2.96</v>
      </c>
      <c r="K272" s="822">
        <v>74</v>
      </c>
      <c r="L272" s="831">
        <v>1</v>
      </c>
      <c r="M272" s="831">
        <v>75</v>
      </c>
      <c r="N272" s="822">
        <v>1</v>
      </c>
      <c r="O272" s="822">
        <v>75</v>
      </c>
      <c r="P272" s="831"/>
      <c r="Q272" s="831"/>
      <c r="R272" s="827"/>
      <c r="S272" s="832"/>
    </row>
    <row r="273" spans="1:19" ht="14.45" customHeight="1" x14ac:dyDescent="0.2">
      <c r="A273" s="821" t="s">
        <v>5115</v>
      </c>
      <c r="B273" s="822" t="s">
        <v>5116</v>
      </c>
      <c r="C273" s="822" t="s">
        <v>590</v>
      </c>
      <c r="D273" s="822" t="s">
        <v>4994</v>
      </c>
      <c r="E273" s="822" t="s">
        <v>5034</v>
      </c>
      <c r="F273" s="822" t="s">
        <v>5096</v>
      </c>
      <c r="G273" s="822" t="s">
        <v>5097</v>
      </c>
      <c r="H273" s="831">
        <v>121</v>
      </c>
      <c r="I273" s="831">
        <v>9317</v>
      </c>
      <c r="J273" s="822">
        <v>1.7064102564102563</v>
      </c>
      <c r="K273" s="822">
        <v>77</v>
      </c>
      <c r="L273" s="831">
        <v>70</v>
      </c>
      <c r="M273" s="831">
        <v>5460</v>
      </c>
      <c r="N273" s="822">
        <v>1</v>
      </c>
      <c r="O273" s="822">
        <v>78</v>
      </c>
      <c r="P273" s="831"/>
      <c r="Q273" s="831"/>
      <c r="R273" s="827"/>
      <c r="S273" s="832"/>
    </row>
    <row r="274" spans="1:19" ht="14.45" customHeight="1" x14ac:dyDescent="0.2">
      <c r="A274" s="821" t="s">
        <v>5115</v>
      </c>
      <c r="B274" s="822" t="s">
        <v>5116</v>
      </c>
      <c r="C274" s="822" t="s">
        <v>590</v>
      </c>
      <c r="D274" s="822" t="s">
        <v>4994</v>
      </c>
      <c r="E274" s="822" t="s">
        <v>5034</v>
      </c>
      <c r="F274" s="822" t="s">
        <v>5098</v>
      </c>
      <c r="G274" s="822" t="s">
        <v>5099</v>
      </c>
      <c r="H274" s="831">
        <v>35</v>
      </c>
      <c r="I274" s="831">
        <v>21700</v>
      </c>
      <c r="J274" s="822">
        <v>1.292128141002739</v>
      </c>
      <c r="K274" s="822">
        <v>620</v>
      </c>
      <c r="L274" s="831">
        <v>27</v>
      </c>
      <c r="M274" s="831">
        <v>16794</v>
      </c>
      <c r="N274" s="822">
        <v>1</v>
      </c>
      <c r="O274" s="822">
        <v>622</v>
      </c>
      <c r="P274" s="831"/>
      <c r="Q274" s="831"/>
      <c r="R274" s="827"/>
      <c r="S274" s="832"/>
    </row>
    <row r="275" spans="1:19" ht="14.45" customHeight="1" x14ac:dyDescent="0.2">
      <c r="A275" s="821" t="s">
        <v>5115</v>
      </c>
      <c r="B275" s="822" t="s">
        <v>5116</v>
      </c>
      <c r="C275" s="822" t="s">
        <v>590</v>
      </c>
      <c r="D275" s="822" t="s">
        <v>4994</v>
      </c>
      <c r="E275" s="822" t="s">
        <v>5034</v>
      </c>
      <c r="F275" s="822" t="s">
        <v>5102</v>
      </c>
      <c r="G275" s="822" t="s">
        <v>5103</v>
      </c>
      <c r="H275" s="831">
        <v>58</v>
      </c>
      <c r="I275" s="831">
        <v>21692</v>
      </c>
      <c r="J275" s="822">
        <v>3.8460992907801419</v>
      </c>
      <c r="K275" s="822">
        <v>374</v>
      </c>
      <c r="L275" s="831">
        <v>15</v>
      </c>
      <c r="M275" s="831">
        <v>5640</v>
      </c>
      <c r="N275" s="822">
        <v>1</v>
      </c>
      <c r="O275" s="822">
        <v>376</v>
      </c>
      <c r="P275" s="831"/>
      <c r="Q275" s="831"/>
      <c r="R275" s="827"/>
      <c r="S275" s="832"/>
    </row>
    <row r="276" spans="1:19" ht="14.45" customHeight="1" x14ac:dyDescent="0.2">
      <c r="A276" s="821" t="s">
        <v>5115</v>
      </c>
      <c r="B276" s="822" t="s">
        <v>5116</v>
      </c>
      <c r="C276" s="822" t="s">
        <v>590</v>
      </c>
      <c r="D276" s="822" t="s">
        <v>4994</v>
      </c>
      <c r="E276" s="822" t="s">
        <v>5034</v>
      </c>
      <c r="F276" s="822" t="s">
        <v>5104</v>
      </c>
      <c r="G276" s="822" t="s">
        <v>5105</v>
      </c>
      <c r="H276" s="831">
        <v>273</v>
      </c>
      <c r="I276" s="831">
        <v>48594</v>
      </c>
      <c r="J276" s="822">
        <v>1.9815683236145658</v>
      </c>
      <c r="K276" s="822">
        <v>178</v>
      </c>
      <c r="L276" s="831">
        <v>137</v>
      </c>
      <c r="M276" s="831">
        <v>24523</v>
      </c>
      <c r="N276" s="822">
        <v>1</v>
      </c>
      <c r="O276" s="822">
        <v>179</v>
      </c>
      <c r="P276" s="831"/>
      <c r="Q276" s="831"/>
      <c r="R276" s="827"/>
      <c r="S276" s="832"/>
    </row>
    <row r="277" spans="1:19" ht="14.45" customHeight="1" x14ac:dyDescent="0.2">
      <c r="A277" s="821" t="s">
        <v>5115</v>
      </c>
      <c r="B277" s="822" t="s">
        <v>5116</v>
      </c>
      <c r="C277" s="822" t="s">
        <v>590</v>
      </c>
      <c r="D277" s="822" t="s">
        <v>4994</v>
      </c>
      <c r="E277" s="822" t="s">
        <v>5034</v>
      </c>
      <c r="F277" s="822" t="s">
        <v>5106</v>
      </c>
      <c r="G277" s="822" t="s">
        <v>5107</v>
      </c>
      <c r="H277" s="831">
        <v>4</v>
      </c>
      <c r="I277" s="831">
        <v>5192</v>
      </c>
      <c r="J277" s="822">
        <v>1.3282169352775646</v>
      </c>
      <c r="K277" s="822">
        <v>1298</v>
      </c>
      <c r="L277" s="831">
        <v>3</v>
      </c>
      <c r="M277" s="831">
        <v>3909</v>
      </c>
      <c r="N277" s="822">
        <v>1</v>
      </c>
      <c r="O277" s="822">
        <v>1303</v>
      </c>
      <c r="P277" s="831"/>
      <c r="Q277" s="831"/>
      <c r="R277" s="827"/>
      <c r="S277" s="832"/>
    </row>
    <row r="278" spans="1:19" ht="14.45" customHeight="1" x14ac:dyDescent="0.2">
      <c r="A278" s="821" t="s">
        <v>5115</v>
      </c>
      <c r="B278" s="822" t="s">
        <v>5116</v>
      </c>
      <c r="C278" s="822" t="s">
        <v>590</v>
      </c>
      <c r="D278" s="822" t="s">
        <v>4988</v>
      </c>
      <c r="E278" s="822" t="s">
        <v>5038</v>
      </c>
      <c r="F278" s="822" t="s">
        <v>5039</v>
      </c>
      <c r="G278" s="822" t="s">
        <v>5040</v>
      </c>
      <c r="H278" s="831"/>
      <c r="I278" s="831"/>
      <c r="J278" s="822"/>
      <c r="K278" s="822"/>
      <c r="L278" s="831">
        <v>0.2</v>
      </c>
      <c r="M278" s="831">
        <v>10.88</v>
      </c>
      <c r="N278" s="822">
        <v>1</v>
      </c>
      <c r="O278" s="822">
        <v>54.4</v>
      </c>
      <c r="P278" s="831"/>
      <c r="Q278" s="831"/>
      <c r="R278" s="827"/>
      <c r="S278" s="832"/>
    </row>
    <row r="279" spans="1:19" ht="14.45" customHeight="1" x14ac:dyDescent="0.2">
      <c r="A279" s="821" t="s">
        <v>5115</v>
      </c>
      <c r="B279" s="822" t="s">
        <v>5116</v>
      </c>
      <c r="C279" s="822" t="s">
        <v>590</v>
      </c>
      <c r="D279" s="822" t="s">
        <v>4988</v>
      </c>
      <c r="E279" s="822" t="s">
        <v>5038</v>
      </c>
      <c r="F279" s="822" t="s">
        <v>5041</v>
      </c>
      <c r="G279" s="822" t="s">
        <v>5042</v>
      </c>
      <c r="H279" s="831"/>
      <c r="I279" s="831"/>
      <c r="J279" s="822"/>
      <c r="K279" s="822"/>
      <c r="L279" s="831">
        <v>0.2</v>
      </c>
      <c r="M279" s="831">
        <v>13.94</v>
      </c>
      <c r="N279" s="822">
        <v>1</v>
      </c>
      <c r="O279" s="822">
        <v>69.699999999999989</v>
      </c>
      <c r="P279" s="831"/>
      <c r="Q279" s="831"/>
      <c r="R279" s="827"/>
      <c r="S279" s="832"/>
    </row>
    <row r="280" spans="1:19" ht="14.45" customHeight="1" x14ac:dyDescent="0.2">
      <c r="A280" s="821" t="s">
        <v>5115</v>
      </c>
      <c r="B280" s="822" t="s">
        <v>5116</v>
      </c>
      <c r="C280" s="822" t="s">
        <v>590</v>
      </c>
      <c r="D280" s="822" t="s">
        <v>4988</v>
      </c>
      <c r="E280" s="822" t="s">
        <v>5038</v>
      </c>
      <c r="F280" s="822" t="s">
        <v>5043</v>
      </c>
      <c r="G280" s="822" t="s">
        <v>5044</v>
      </c>
      <c r="H280" s="831"/>
      <c r="I280" s="831"/>
      <c r="J280" s="822"/>
      <c r="K280" s="822"/>
      <c r="L280" s="831">
        <v>0.60000000000000009</v>
      </c>
      <c r="M280" s="831">
        <v>171.06</v>
      </c>
      <c r="N280" s="822">
        <v>1</v>
      </c>
      <c r="O280" s="822">
        <v>285.09999999999997</v>
      </c>
      <c r="P280" s="831"/>
      <c r="Q280" s="831"/>
      <c r="R280" s="827"/>
      <c r="S280" s="832"/>
    </row>
    <row r="281" spans="1:19" ht="14.45" customHeight="1" x14ac:dyDescent="0.2">
      <c r="A281" s="821" t="s">
        <v>5115</v>
      </c>
      <c r="B281" s="822" t="s">
        <v>5116</v>
      </c>
      <c r="C281" s="822" t="s">
        <v>590</v>
      </c>
      <c r="D281" s="822" t="s">
        <v>4988</v>
      </c>
      <c r="E281" s="822" t="s">
        <v>5038</v>
      </c>
      <c r="F281" s="822" t="s">
        <v>5045</v>
      </c>
      <c r="G281" s="822" t="s">
        <v>700</v>
      </c>
      <c r="H281" s="831"/>
      <c r="I281" s="831"/>
      <c r="J281" s="822"/>
      <c r="K281" s="822"/>
      <c r="L281" s="831">
        <v>0.1</v>
      </c>
      <c r="M281" s="831">
        <v>5.0599999999999996</v>
      </c>
      <c r="N281" s="822">
        <v>1</v>
      </c>
      <c r="O281" s="822">
        <v>50.599999999999994</v>
      </c>
      <c r="P281" s="831"/>
      <c r="Q281" s="831"/>
      <c r="R281" s="827"/>
      <c r="S281" s="832"/>
    </row>
    <row r="282" spans="1:19" ht="14.45" customHeight="1" x14ac:dyDescent="0.2">
      <c r="A282" s="821" t="s">
        <v>5115</v>
      </c>
      <c r="B282" s="822" t="s">
        <v>5116</v>
      </c>
      <c r="C282" s="822" t="s">
        <v>590</v>
      </c>
      <c r="D282" s="822" t="s">
        <v>4988</v>
      </c>
      <c r="E282" s="822" t="s">
        <v>5038</v>
      </c>
      <c r="F282" s="822" t="s">
        <v>5048</v>
      </c>
      <c r="G282" s="822" t="s">
        <v>976</v>
      </c>
      <c r="H282" s="831"/>
      <c r="I282" s="831"/>
      <c r="J282" s="822"/>
      <c r="K282" s="822"/>
      <c r="L282" s="831">
        <v>0.1</v>
      </c>
      <c r="M282" s="831">
        <v>17.7</v>
      </c>
      <c r="N282" s="822">
        <v>1</v>
      </c>
      <c r="O282" s="822">
        <v>176.99999999999997</v>
      </c>
      <c r="P282" s="831"/>
      <c r="Q282" s="831"/>
      <c r="R282" s="827"/>
      <c r="S282" s="832"/>
    </row>
    <row r="283" spans="1:19" ht="14.45" customHeight="1" x14ac:dyDescent="0.2">
      <c r="A283" s="821" t="s">
        <v>5115</v>
      </c>
      <c r="B283" s="822" t="s">
        <v>5116</v>
      </c>
      <c r="C283" s="822" t="s">
        <v>590</v>
      </c>
      <c r="D283" s="822" t="s">
        <v>4988</v>
      </c>
      <c r="E283" s="822" t="s">
        <v>5038</v>
      </c>
      <c r="F283" s="822" t="s">
        <v>5117</v>
      </c>
      <c r="G283" s="822" t="s">
        <v>665</v>
      </c>
      <c r="H283" s="831"/>
      <c r="I283" s="831"/>
      <c r="J283" s="822"/>
      <c r="K283" s="822"/>
      <c r="L283" s="831">
        <v>0.1</v>
      </c>
      <c r="M283" s="831">
        <v>4.71</v>
      </c>
      <c r="N283" s="822">
        <v>1</v>
      </c>
      <c r="O283" s="822">
        <v>47.099999999999994</v>
      </c>
      <c r="P283" s="831"/>
      <c r="Q283" s="831"/>
      <c r="R283" s="827"/>
      <c r="S283" s="832"/>
    </row>
    <row r="284" spans="1:19" ht="14.45" customHeight="1" x14ac:dyDescent="0.2">
      <c r="A284" s="821" t="s">
        <v>5115</v>
      </c>
      <c r="B284" s="822" t="s">
        <v>5116</v>
      </c>
      <c r="C284" s="822" t="s">
        <v>590</v>
      </c>
      <c r="D284" s="822" t="s">
        <v>4988</v>
      </c>
      <c r="E284" s="822" t="s">
        <v>5038</v>
      </c>
      <c r="F284" s="822" t="s">
        <v>5049</v>
      </c>
      <c r="G284" s="822" t="s">
        <v>676</v>
      </c>
      <c r="H284" s="831"/>
      <c r="I284" s="831"/>
      <c r="J284" s="822"/>
      <c r="K284" s="822"/>
      <c r="L284" s="831">
        <v>0.1</v>
      </c>
      <c r="M284" s="831">
        <v>6.01</v>
      </c>
      <c r="N284" s="822">
        <v>1</v>
      </c>
      <c r="O284" s="822">
        <v>60.099999999999994</v>
      </c>
      <c r="P284" s="831"/>
      <c r="Q284" s="831"/>
      <c r="R284" s="827"/>
      <c r="S284" s="832"/>
    </row>
    <row r="285" spans="1:19" ht="14.45" customHeight="1" x14ac:dyDescent="0.2">
      <c r="A285" s="821" t="s">
        <v>5115</v>
      </c>
      <c r="B285" s="822" t="s">
        <v>5116</v>
      </c>
      <c r="C285" s="822" t="s">
        <v>590</v>
      </c>
      <c r="D285" s="822" t="s">
        <v>4988</v>
      </c>
      <c r="E285" s="822" t="s">
        <v>5038</v>
      </c>
      <c r="F285" s="822" t="s">
        <v>5052</v>
      </c>
      <c r="G285" s="822" t="s">
        <v>669</v>
      </c>
      <c r="H285" s="831"/>
      <c r="I285" s="831"/>
      <c r="J285" s="822"/>
      <c r="K285" s="822"/>
      <c r="L285" s="831">
        <v>0.4</v>
      </c>
      <c r="M285" s="831">
        <v>214.26</v>
      </c>
      <c r="N285" s="822">
        <v>1</v>
      </c>
      <c r="O285" s="822">
        <v>535.65</v>
      </c>
      <c r="P285" s="831"/>
      <c r="Q285" s="831"/>
      <c r="R285" s="827"/>
      <c r="S285" s="832"/>
    </row>
    <row r="286" spans="1:19" ht="14.45" customHeight="1" x14ac:dyDescent="0.2">
      <c r="A286" s="821" t="s">
        <v>5115</v>
      </c>
      <c r="B286" s="822" t="s">
        <v>5116</v>
      </c>
      <c r="C286" s="822" t="s">
        <v>590</v>
      </c>
      <c r="D286" s="822" t="s">
        <v>4988</v>
      </c>
      <c r="E286" s="822" t="s">
        <v>5038</v>
      </c>
      <c r="F286" s="822" t="s">
        <v>5054</v>
      </c>
      <c r="G286" s="822" t="s">
        <v>678</v>
      </c>
      <c r="H286" s="831"/>
      <c r="I286" s="831"/>
      <c r="J286" s="822"/>
      <c r="K286" s="822"/>
      <c r="L286" s="831">
        <v>0.06</v>
      </c>
      <c r="M286" s="831">
        <v>7.3000000000000007</v>
      </c>
      <c r="N286" s="822">
        <v>1</v>
      </c>
      <c r="O286" s="822">
        <v>121.66666666666669</v>
      </c>
      <c r="P286" s="831"/>
      <c r="Q286" s="831"/>
      <c r="R286" s="827"/>
      <c r="S286" s="832"/>
    </row>
    <row r="287" spans="1:19" ht="14.45" customHeight="1" x14ac:dyDescent="0.2">
      <c r="A287" s="821" t="s">
        <v>5115</v>
      </c>
      <c r="B287" s="822" t="s">
        <v>5116</v>
      </c>
      <c r="C287" s="822" t="s">
        <v>590</v>
      </c>
      <c r="D287" s="822" t="s">
        <v>4988</v>
      </c>
      <c r="E287" s="822" t="s">
        <v>5038</v>
      </c>
      <c r="F287" s="822" t="s">
        <v>5055</v>
      </c>
      <c r="G287" s="822" t="s">
        <v>678</v>
      </c>
      <c r="H287" s="831"/>
      <c r="I287" s="831"/>
      <c r="J287" s="822"/>
      <c r="K287" s="822"/>
      <c r="L287" s="831">
        <v>0.03</v>
      </c>
      <c r="M287" s="831">
        <v>6.02</v>
      </c>
      <c r="N287" s="822">
        <v>1</v>
      </c>
      <c r="O287" s="822">
        <v>200.66666666666666</v>
      </c>
      <c r="P287" s="831"/>
      <c r="Q287" s="831"/>
      <c r="R287" s="827"/>
      <c r="S287" s="832"/>
    </row>
    <row r="288" spans="1:19" ht="14.45" customHeight="1" x14ac:dyDescent="0.2">
      <c r="A288" s="821" t="s">
        <v>5115</v>
      </c>
      <c r="B288" s="822" t="s">
        <v>5116</v>
      </c>
      <c r="C288" s="822" t="s">
        <v>590</v>
      </c>
      <c r="D288" s="822" t="s">
        <v>4988</v>
      </c>
      <c r="E288" s="822" t="s">
        <v>5038</v>
      </c>
      <c r="F288" s="822" t="s">
        <v>5056</v>
      </c>
      <c r="G288" s="822" t="s">
        <v>678</v>
      </c>
      <c r="H288" s="831"/>
      <c r="I288" s="831"/>
      <c r="J288" s="822"/>
      <c r="K288" s="822"/>
      <c r="L288" s="831">
        <v>0.15000000000000002</v>
      </c>
      <c r="M288" s="831">
        <v>36.51</v>
      </c>
      <c r="N288" s="822">
        <v>1</v>
      </c>
      <c r="O288" s="822">
        <v>243.39999999999995</v>
      </c>
      <c r="P288" s="831"/>
      <c r="Q288" s="831"/>
      <c r="R288" s="827"/>
      <c r="S288" s="832"/>
    </row>
    <row r="289" spans="1:19" ht="14.45" customHeight="1" x14ac:dyDescent="0.2">
      <c r="A289" s="821" t="s">
        <v>5115</v>
      </c>
      <c r="B289" s="822" t="s">
        <v>5116</v>
      </c>
      <c r="C289" s="822" t="s">
        <v>590</v>
      </c>
      <c r="D289" s="822" t="s">
        <v>4988</v>
      </c>
      <c r="E289" s="822" t="s">
        <v>5038</v>
      </c>
      <c r="F289" s="822" t="s">
        <v>5121</v>
      </c>
      <c r="G289" s="822" t="s">
        <v>1999</v>
      </c>
      <c r="H289" s="831"/>
      <c r="I289" s="831"/>
      <c r="J289" s="822"/>
      <c r="K289" s="822"/>
      <c r="L289" s="831">
        <v>0.2</v>
      </c>
      <c r="M289" s="831">
        <v>9.879999999999999</v>
      </c>
      <c r="N289" s="822">
        <v>1</v>
      </c>
      <c r="O289" s="822">
        <v>49.399999999999991</v>
      </c>
      <c r="P289" s="831"/>
      <c r="Q289" s="831"/>
      <c r="R289" s="827"/>
      <c r="S289" s="832"/>
    </row>
    <row r="290" spans="1:19" ht="14.45" customHeight="1" x14ac:dyDescent="0.2">
      <c r="A290" s="821" t="s">
        <v>5115</v>
      </c>
      <c r="B290" s="822" t="s">
        <v>5116</v>
      </c>
      <c r="C290" s="822" t="s">
        <v>590</v>
      </c>
      <c r="D290" s="822" t="s">
        <v>4988</v>
      </c>
      <c r="E290" s="822" t="s">
        <v>5034</v>
      </c>
      <c r="F290" s="822" t="s">
        <v>5074</v>
      </c>
      <c r="G290" s="822" t="s">
        <v>5075</v>
      </c>
      <c r="H290" s="831">
        <v>1</v>
      </c>
      <c r="I290" s="831">
        <v>78</v>
      </c>
      <c r="J290" s="822"/>
      <c r="K290" s="822">
        <v>78</v>
      </c>
      <c r="L290" s="831"/>
      <c r="M290" s="831"/>
      <c r="N290" s="822"/>
      <c r="O290" s="822"/>
      <c r="P290" s="831"/>
      <c r="Q290" s="831"/>
      <c r="R290" s="827"/>
      <c r="S290" s="832"/>
    </row>
    <row r="291" spans="1:19" ht="14.45" customHeight="1" x14ac:dyDescent="0.2">
      <c r="A291" s="821" t="s">
        <v>5115</v>
      </c>
      <c r="B291" s="822" t="s">
        <v>5116</v>
      </c>
      <c r="C291" s="822" t="s">
        <v>590</v>
      </c>
      <c r="D291" s="822" t="s">
        <v>4988</v>
      </c>
      <c r="E291" s="822" t="s">
        <v>5034</v>
      </c>
      <c r="F291" s="822" t="s">
        <v>5076</v>
      </c>
      <c r="G291" s="822" t="s">
        <v>5077</v>
      </c>
      <c r="H291" s="831">
        <v>4</v>
      </c>
      <c r="I291" s="831">
        <v>588</v>
      </c>
      <c r="J291" s="822">
        <v>0.16225165562913907</v>
      </c>
      <c r="K291" s="822">
        <v>147</v>
      </c>
      <c r="L291" s="831">
        <v>24</v>
      </c>
      <c r="M291" s="831">
        <v>3624</v>
      </c>
      <c r="N291" s="822">
        <v>1</v>
      </c>
      <c r="O291" s="822">
        <v>151</v>
      </c>
      <c r="P291" s="831"/>
      <c r="Q291" s="831"/>
      <c r="R291" s="827"/>
      <c r="S291" s="832"/>
    </row>
    <row r="292" spans="1:19" ht="14.45" customHeight="1" x14ac:dyDescent="0.2">
      <c r="A292" s="821" t="s">
        <v>5115</v>
      </c>
      <c r="B292" s="822" t="s">
        <v>5116</v>
      </c>
      <c r="C292" s="822" t="s">
        <v>590</v>
      </c>
      <c r="D292" s="822" t="s">
        <v>4988</v>
      </c>
      <c r="E292" s="822" t="s">
        <v>5034</v>
      </c>
      <c r="F292" s="822" t="s">
        <v>5078</v>
      </c>
      <c r="G292" s="822" t="s">
        <v>5079</v>
      </c>
      <c r="H292" s="831">
        <v>1</v>
      </c>
      <c r="I292" s="831">
        <v>37</v>
      </c>
      <c r="J292" s="822">
        <v>0.97368421052631582</v>
      </c>
      <c r="K292" s="822">
        <v>37</v>
      </c>
      <c r="L292" s="831">
        <v>1</v>
      </c>
      <c r="M292" s="831">
        <v>38</v>
      </c>
      <c r="N292" s="822">
        <v>1</v>
      </c>
      <c r="O292" s="822">
        <v>38</v>
      </c>
      <c r="P292" s="831"/>
      <c r="Q292" s="831"/>
      <c r="R292" s="827"/>
      <c r="S292" s="832"/>
    </row>
    <row r="293" spans="1:19" ht="14.45" customHeight="1" x14ac:dyDescent="0.2">
      <c r="A293" s="821" t="s">
        <v>5115</v>
      </c>
      <c r="B293" s="822" t="s">
        <v>5116</v>
      </c>
      <c r="C293" s="822" t="s">
        <v>590</v>
      </c>
      <c r="D293" s="822" t="s">
        <v>4988</v>
      </c>
      <c r="E293" s="822" t="s">
        <v>5034</v>
      </c>
      <c r="F293" s="822" t="s">
        <v>5080</v>
      </c>
      <c r="G293" s="822" t="s">
        <v>5081</v>
      </c>
      <c r="H293" s="831"/>
      <c r="I293" s="831"/>
      <c r="J293" s="822"/>
      <c r="K293" s="822"/>
      <c r="L293" s="831">
        <v>1</v>
      </c>
      <c r="M293" s="831">
        <v>131</v>
      </c>
      <c r="N293" s="822">
        <v>1</v>
      </c>
      <c r="O293" s="822">
        <v>131</v>
      </c>
      <c r="P293" s="831"/>
      <c r="Q293" s="831"/>
      <c r="R293" s="827"/>
      <c r="S293" s="832"/>
    </row>
    <row r="294" spans="1:19" ht="14.45" customHeight="1" x14ac:dyDescent="0.2">
      <c r="A294" s="821" t="s">
        <v>5115</v>
      </c>
      <c r="B294" s="822" t="s">
        <v>5116</v>
      </c>
      <c r="C294" s="822" t="s">
        <v>590</v>
      </c>
      <c r="D294" s="822" t="s">
        <v>4988</v>
      </c>
      <c r="E294" s="822" t="s">
        <v>5034</v>
      </c>
      <c r="F294" s="822" t="s">
        <v>5124</v>
      </c>
      <c r="G294" s="822" t="s">
        <v>5125</v>
      </c>
      <c r="H294" s="831">
        <v>100</v>
      </c>
      <c r="I294" s="831">
        <v>25200</v>
      </c>
      <c r="J294" s="822">
        <v>1.0902483343428224</v>
      </c>
      <c r="K294" s="822">
        <v>252</v>
      </c>
      <c r="L294" s="831">
        <v>91</v>
      </c>
      <c r="M294" s="831">
        <v>23114</v>
      </c>
      <c r="N294" s="822">
        <v>1</v>
      </c>
      <c r="O294" s="822">
        <v>254</v>
      </c>
      <c r="P294" s="831">
        <v>144</v>
      </c>
      <c r="Q294" s="831">
        <v>36720</v>
      </c>
      <c r="R294" s="827">
        <v>1.5886475728995415</v>
      </c>
      <c r="S294" s="832">
        <v>255</v>
      </c>
    </row>
    <row r="295" spans="1:19" ht="14.45" customHeight="1" x14ac:dyDescent="0.2">
      <c r="A295" s="821" t="s">
        <v>5115</v>
      </c>
      <c r="B295" s="822" t="s">
        <v>5116</v>
      </c>
      <c r="C295" s="822" t="s">
        <v>590</v>
      </c>
      <c r="D295" s="822" t="s">
        <v>4988</v>
      </c>
      <c r="E295" s="822" t="s">
        <v>5034</v>
      </c>
      <c r="F295" s="822" t="s">
        <v>5128</v>
      </c>
      <c r="G295" s="822" t="s">
        <v>5101</v>
      </c>
      <c r="H295" s="831"/>
      <c r="I295" s="831"/>
      <c r="J295" s="822"/>
      <c r="K295" s="822"/>
      <c r="L295" s="831"/>
      <c r="M295" s="831"/>
      <c r="N295" s="822"/>
      <c r="O295" s="822"/>
      <c r="P295" s="831">
        <v>1</v>
      </c>
      <c r="Q295" s="831">
        <v>473</v>
      </c>
      <c r="R295" s="827"/>
      <c r="S295" s="832">
        <v>473</v>
      </c>
    </row>
    <row r="296" spans="1:19" ht="14.45" customHeight="1" x14ac:dyDescent="0.2">
      <c r="A296" s="821" t="s">
        <v>5115</v>
      </c>
      <c r="B296" s="822" t="s">
        <v>5116</v>
      </c>
      <c r="C296" s="822" t="s">
        <v>590</v>
      </c>
      <c r="D296" s="822" t="s">
        <v>4988</v>
      </c>
      <c r="E296" s="822" t="s">
        <v>5034</v>
      </c>
      <c r="F296" s="822" t="s">
        <v>5129</v>
      </c>
      <c r="G296" s="822" t="s">
        <v>5130</v>
      </c>
      <c r="H296" s="831"/>
      <c r="I296" s="831"/>
      <c r="J296" s="822"/>
      <c r="K296" s="822"/>
      <c r="L296" s="831">
        <v>1</v>
      </c>
      <c r="M296" s="831">
        <v>723</v>
      </c>
      <c r="N296" s="822">
        <v>1</v>
      </c>
      <c r="O296" s="822">
        <v>723</v>
      </c>
      <c r="P296" s="831"/>
      <c r="Q296" s="831"/>
      <c r="R296" s="827"/>
      <c r="S296" s="832"/>
    </row>
    <row r="297" spans="1:19" ht="14.45" customHeight="1" x14ac:dyDescent="0.2">
      <c r="A297" s="821" t="s">
        <v>5115</v>
      </c>
      <c r="B297" s="822" t="s">
        <v>5116</v>
      </c>
      <c r="C297" s="822" t="s">
        <v>590</v>
      </c>
      <c r="D297" s="822" t="s">
        <v>4988</v>
      </c>
      <c r="E297" s="822" t="s">
        <v>5034</v>
      </c>
      <c r="F297" s="822" t="s">
        <v>5086</v>
      </c>
      <c r="G297" s="822" t="s">
        <v>5087</v>
      </c>
      <c r="H297" s="831">
        <v>2</v>
      </c>
      <c r="I297" s="831">
        <v>66.66</v>
      </c>
      <c r="J297" s="822">
        <v>0.33329999999999999</v>
      </c>
      <c r="K297" s="822">
        <v>33.33</v>
      </c>
      <c r="L297" s="831">
        <v>6</v>
      </c>
      <c r="M297" s="831">
        <v>200</v>
      </c>
      <c r="N297" s="822">
        <v>1</v>
      </c>
      <c r="O297" s="822">
        <v>33.333333333333336</v>
      </c>
      <c r="P297" s="831"/>
      <c r="Q297" s="831"/>
      <c r="R297" s="827"/>
      <c r="S297" s="832"/>
    </row>
    <row r="298" spans="1:19" ht="14.45" customHeight="1" x14ac:dyDescent="0.2">
      <c r="A298" s="821" t="s">
        <v>5115</v>
      </c>
      <c r="B298" s="822" t="s">
        <v>5116</v>
      </c>
      <c r="C298" s="822" t="s">
        <v>590</v>
      </c>
      <c r="D298" s="822" t="s">
        <v>4988</v>
      </c>
      <c r="E298" s="822" t="s">
        <v>5034</v>
      </c>
      <c r="F298" s="822" t="s">
        <v>5131</v>
      </c>
      <c r="G298" s="822" t="s">
        <v>5132</v>
      </c>
      <c r="H298" s="831">
        <v>194</v>
      </c>
      <c r="I298" s="831">
        <v>22504</v>
      </c>
      <c r="J298" s="822">
        <v>1.0374331550802138</v>
      </c>
      <c r="K298" s="822">
        <v>116</v>
      </c>
      <c r="L298" s="831">
        <v>187</v>
      </c>
      <c r="M298" s="831">
        <v>21692</v>
      </c>
      <c r="N298" s="822">
        <v>1</v>
      </c>
      <c r="O298" s="822">
        <v>116</v>
      </c>
      <c r="P298" s="831">
        <v>166</v>
      </c>
      <c r="Q298" s="831">
        <v>19422</v>
      </c>
      <c r="R298" s="827">
        <v>0.89535312557624935</v>
      </c>
      <c r="S298" s="832">
        <v>117</v>
      </c>
    </row>
    <row r="299" spans="1:19" ht="14.45" customHeight="1" x14ac:dyDescent="0.2">
      <c r="A299" s="821" t="s">
        <v>5115</v>
      </c>
      <c r="B299" s="822" t="s">
        <v>5116</v>
      </c>
      <c r="C299" s="822" t="s">
        <v>590</v>
      </c>
      <c r="D299" s="822" t="s">
        <v>4988</v>
      </c>
      <c r="E299" s="822" t="s">
        <v>5034</v>
      </c>
      <c r="F299" s="822" t="s">
        <v>5088</v>
      </c>
      <c r="G299" s="822" t="s">
        <v>5089</v>
      </c>
      <c r="H299" s="831">
        <v>8</v>
      </c>
      <c r="I299" s="831">
        <v>968</v>
      </c>
      <c r="J299" s="822">
        <v>0.16530054644808742</v>
      </c>
      <c r="K299" s="822">
        <v>121</v>
      </c>
      <c r="L299" s="831">
        <v>48</v>
      </c>
      <c r="M299" s="831">
        <v>5856</v>
      </c>
      <c r="N299" s="822">
        <v>1</v>
      </c>
      <c r="O299" s="822">
        <v>122</v>
      </c>
      <c r="P299" s="831"/>
      <c r="Q299" s="831"/>
      <c r="R299" s="827"/>
      <c r="S299" s="832"/>
    </row>
    <row r="300" spans="1:19" ht="14.45" customHeight="1" x14ac:dyDescent="0.2">
      <c r="A300" s="821" t="s">
        <v>5115</v>
      </c>
      <c r="B300" s="822" t="s">
        <v>5116</v>
      </c>
      <c r="C300" s="822" t="s">
        <v>590</v>
      </c>
      <c r="D300" s="822" t="s">
        <v>4988</v>
      </c>
      <c r="E300" s="822" t="s">
        <v>5034</v>
      </c>
      <c r="F300" s="822" t="s">
        <v>5090</v>
      </c>
      <c r="G300" s="822" t="s">
        <v>5091</v>
      </c>
      <c r="H300" s="831"/>
      <c r="I300" s="831"/>
      <c r="J300" s="822"/>
      <c r="K300" s="822"/>
      <c r="L300" s="831"/>
      <c r="M300" s="831"/>
      <c r="N300" s="822"/>
      <c r="O300" s="822"/>
      <c r="P300" s="831">
        <v>1</v>
      </c>
      <c r="Q300" s="831">
        <v>33</v>
      </c>
      <c r="R300" s="827"/>
      <c r="S300" s="832">
        <v>33</v>
      </c>
    </row>
    <row r="301" spans="1:19" ht="14.45" customHeight="1" x14ac:dyDescent="0.2">
      <c r="A301" s="821" t="s">
        <v>5115</v>
      </c>
      <c r="B301" s="822" t="s">
        <v>5116</v>
      </c>
      <c r="C301" s="822" t="s">
        <v>590</v>
      </c>
      <c r="D301" s="822" t="s">
        <v>4988</v>
      </c>
      <c r="E301" s="822" t="s">
        <v>5034</v>
      </c>
      <c r="F301" s="822" t="s">
        <v>5096</v>
      </c>
      <c r="G301" s="822" t="s">
        <v>5097</v>
      </c>
      <c r="H301" s="831"/>
      <c r="I301" s="831"/>
      <c r="J301" s="822"/>
      <c r="K301" s="822"/>
      <c r="L301" s="831">
        <v>6</v>
      </c>
      <c r="M301" s="831">
        <v>468</v>
      </c>
      <c r="N301" s="822">
        <v>1</v>
      </c>
      <c r="O301" s="822">
        <v>78</v>
      </c>
      <c r="P301" s="831"/>
      <c r="Q301" s="831"/>
      <c r="R301" s="827"/>
      <c r="S301" s="832"/>
    </row>
    <row r="302" spans="1:19" ht="14.45" customHeight="1" x14ac:dyDescent="0.2">
      <c r="A302" s="821" t="s">
        <v>5115</v>
      </c>
      <c r="B302" s="822" t="s">
        <v>5116</v>
      </c>
      <c r="C302" s="822" t="s">
        <v>590</v>
      </c>
      <c r="D302" s="822" t="s">
        <v>4988</v>
      </c>
      <c r="E302" s="822" t="s">
        <v>5034</v>
      </c>
      <c r="F302" s="822" t="s">
        <v>5098</v>
      </c>
      <c r="G302" s="822" t="s">
        <v>5099</v>
      </c>
      <c r="H302" s="831"/>
      <c r="I302" s="831"/>
      <c r="J302" s="822"/>
      <c r="K302" s="822"/>
      <c r="L302" s="831">
        <v>1</v>
      </c>
      <c r="M302" s="831">
        <v>622</v>
      </c>
      <c r="N302" s="822">
        <v>1</v>
      </c>
      <c r="O302" s="822">
        <v>622</v>
      </c>
      <c r="P302" s="831"/>
      <c r="Q302" s="831"/>
      <c r="R302" s="827"/>
      <c r="S302" s="832"/>
    </row>
    <row r="303" spans="1:19" ht="14.45" customHeight="1" x14ac:dyDescent="0.2">
      <c r="A303" s="821" t="s">
        <v>5115</v>
      </c>
      <c r="B303" s="822" t="s">
        <v>5116</v>
      </c>
      <c r="C303" s="822" t="s">
        <v>590</v>
      </c>
      <c r="D303" s="822" t="s">
        <v>4988</v>
      </c>
      <c r="E303" s="822" t="s">
        <v>5034</v>
      </c>
      <c r="F303" s="822" t="s">
        <v>5104</v>
      </c>
      <c r="G303" s="822" t="s">
        <v>5105</v>
      </c>
      <c r="H303" s="831">
        <v>2</v>
      </c>
      <c r="I303" s="831">
        <v>356</v>
      </c>
      <c r="J303" s="822">
        <v>0.33147113594040967</v>
      </c>
      <c r="K303" s="822">
        <v>178</v>
      </c>
      <c r="L303" s="831">
        <v>6</v>
      </c>
      <c r="M303" s="831">
        <v>1074</v>
      </c>
      <c r="N303" s="822">
        <v>1</v>
      </c>
      <c r="O303" s="822">
        <v>179</v>
      </c>
      <c r="P303" s="831"/>
      <c r="Q303" s="831"/>
      <c r="R303" s="827"/>
      <c r="S303" s="832"/>
    </row>
    <row r="304" spans="1:19" ht="14.45" customHeight="1" x14ac:dyDescent="0.2">
      <c r="A304" s="821" t="s">
        <v>5115</v>
      </c>
      <c r="B304" s="822" t="s">
        <v>5116</v>
      </c>
      <c r="C304" s="822" t="s">
        <v>590</v>
      </c>
      <c r="D304" s="822" t="s">
        <v>4988</v>
      </c>
      <c r="E304" s="822" t="s">
        <v>5034</v>
      </c>
      <c r="F304" s="822" t="s">
        <v>5106</v>
      </c>
      <c r="G304" s="822" t="s">
        <v>5107</v>
      </c>
      <c r="H304" s="831"/>
      <c r="I304" s="831"/>
      <c r="J304" s="822"/>
      <c r="K304" s="822"/>
      <c r="L304" s="831">
        <v>1</v>
      </c>
      <c r="M304" s="831">
        <v>1303</v>
      </c>
      <c r="N304" s="822">
        <v>1</v>
      </c>
      <c r="O304" s="822">
        <v>1303</v>
      </c>
      <c r="P304" s="831"/>
      <c r="Q304" s="831"/>
      <c r="R304" s="827"/>
      <c r="S304" s="832"/>
    </row>
    <row r="305" spans="1:19" ht="14.45" customHeight="1" x14ac:dyDescent="0.2">
      <c r="A305" s="821" t="s">
        <v>5115</v>
      </c>
      <c r="B305" s="822" t="s">
        <v>5116</v>
      </c>
      <c r="C305" s="822" t="s">
        <v>590</v>
      </c>
      <c r="D305" s="822" t="s">
        <v>4996</v>
      </c>
      <c r="E305" s="822" t="s">
        <v>5034</v>
      </c>
      <c r="F305" s="822" t="s">
        <v>5078</v>
      </c>
      <c r="G305" s="822" t="s">
        <v>5079</v>
      </c>
      <c r="H305" s="831">
        <v>1</v>
      </c>
      <c r="I305" s="831">
        <v>37</v>
      </c>
      <c r="J305" s="822">
        <v>0.97368421052631582</v>
      </c>
      <c r="K305" s="822">
        <v>37</v>
      </c>
      <c r="L305" s="831">
        <v>1</v>
      </c>
      <c r="M305" s="831">
        <v>38</v>
      </c>
      <c r="N305" s="822">
        <v>1</v>
      </c>
      <c r="O305" s="822">
        <v>38</v>
      </c>
      <c r="P305" s="831"/>
      <c r="Q305" s="831"/>
      <c r="R305" s="827"/>
      <c r="S305" s="832"/>
    </row>
    <row r="306" spans="1:19" ht="14.45" customHeight="1" x14ac:dyDescent="0.2">
      <c r="A306" s="821" t="s">
        <v>5115</v>
      </c>
      <c r="B306" s="822" t="s">
        <v>5116</v>
      </c>
      <c r="C306" s="822" t="s">
        <v>590</v>
      </c>
      <c r="D306" s="822" t="s">
        <v>4996</v>
      </c>
      <c r="E306" s="822" t="s">
        <v>5034</v>
      </c>
      <c r="F306" s="822" t="s">
        <v>5124</v>
      </c>
      <c r="G306" s="822" t="s">
        <v>5125</v>
      </c>
      <c r="H306" s="831">
        <v>75</v>
      </c>
      <c r="I306" s="831">
        <v>18900</v>
      </c>
      <c r="J306" s="822">
        <v>0.21079163971359105</v>
      </c>
      <c r="K306" s="822">
        <v>252</v>
      </c>
      <c r="L306" s="831">
        <v>353</v>
      </c>
      <c r="M306" s="831">
        <v>89662</v>
      </c>
      <c r="N306" s="822">
        <v>1</v>
      </c>
      <c r="O306" s="822">
        <v>254</v>
      </c>
      <c r="P306" s="831"/>
      <c r="Q306" s="831"/>
      <c r="R306" s="827"/>
      <c r="S306" s="832"/>
    </row>
    <row r="307" spans="1:19" ht="14.45" customHeight="1" x14ac:dyDescent="0.2">
      <c r="A307" s="821" t="s">
        <v>5115</v>
      </c>
      <c r="B307" s="822" t="s">
        <v>5116</v>
      </c>
      <c r="C307" s="822" t="s">
        <v>590</v>
      </c>
      <c r="D307" s="822" t="s">
        <v>4997</v>
      </c>
      <c r="E307" s="822" t="s">
        <v>5034</v>
      </c>
      <c r="F307" s="822" t="s">
        <v>5124</v>
      </c>
      <c r="G307" s="822" t="s">
        <v>5125</v>
      </c>
      <c r="H307" s="831">
        <v>9</v>
      </c>
      <c r="I307" s="831">
        <v>2268</v>
      </c>
      <c r="J307" s="822">
        <v>4.4645669291338583</v>
      </c>
      <c r="K307" s="822">
        <v>252</v>
      </c>
      <c r="L307" s="831">
        <v>2</v>
      </c>
      <c r="M307" s="831">
        <v>508</v>
      </c>
      <c r="N307" s="822">
        <v>1</v>
      </c>
      <c r="O307" s="822">
        <v>254</v>
      </c>
      <c r="P307" s="831">
        <v>1</v>
      </c>
      <c r="Q307" s="831">
        <v>255</v>
      </c>
      <c r="R307" s="827">
        <v>0.50196850393700787</v>
      </c>
      <c r="S307" s="832">
        <v>255</v>
      </c>
    </row>
    <row r="308" spans="1:19" ht="14.45" customHeight="1" x14ac:dyDescent="0.2">
      <c r="A308" s="821" t="s">
        <v>5115</v>
      </c>
      <c r="B308" s="822" t="s">
        <v>5116</v>
      </c>
      <c r="C308" s="822" t="s">
        <v>590</v>
      </c>
      <c r="D308" s="822" t="s">
        <v>4997</v>
      </c>
      <c r="E308" s="822" t="s">
        <v>5034</v>
      </c>
      <c r="F308" s="822" t="s">
        <v>5126</v>
      </c>
      <c r="G308" s="822" t="s">
        <v>5127</v>
      </c>
      <c r="H308" s="831"/>
      <c r="I308" s="831"/>
      <c r="J308" s="822"/>
      <c r="K308" s="822"/>
      <c r="L308" s="831"/>
      <c r="M308" s="831"/>
      <c r="N308" s="822"/>
      <c r="O308" s="822"/>
      <c r="P308" s="831">
        <v>1</v>
      </c>
      <c r="Q308" s="831">
        <v>127</v>
      </c>
      <c r="R308" s="827"/>
      <c r="S308" s="832">
        <v>127</v>
      </c>
    </row>
    <row r="309" spans="1:19" ht="14.45" customHeight="1" x14ac:dyDescent="0.2">
      <c r="A309" s="821" t="s">
        <v>5115</v>
      </c>
      <c r="B309" s="822" t="s">
        <v>5116</v>
      </c>
      <c r="C309" s="822" t="s">
        <v>590</v>
      </c>
      <c r="D309" s="822" t="s">
        <v>4998</v>
      </c>
      <c r="E309" s="822" t="s">
        <v>5034</v>
      </c>
      <c r="F309" s="822" t="s">
        <v>5078</v>
      </c>
      <c r="G309" s="822" t="s">
        <v>5079</v>
      </c>
      <c r="H309" s="831">
        <v>1</v>
      </c>
      <c r="I309" s="831">
        <v>37</v>
      </c>
      <c r="J309" s="822">
        <v>0.48684210526315791</v>
      </c>
      <c r="K309" s="822">
        <v>37</v>
      </c>
      <c r="L309" s="831">
        <v>2</v>
      </c>
      <c r="M309" s="831">
        <v>76</v>
      </c>
      <c r="N309" s="822">
        <v>1</v>
      </c>
      <c r="O309" s="822">
        <v>38</v>
      </c>
      <c r="P309" s="831"/>
      <c r="Q309" s="831"/>
      <c r="R309" s="827"/>
      <c r="S309" s="832"/>
    </row>
    <row r="310" spans="1:19" ht="14.45" customHeight="1" x14ac:dyDescent="0.2">
      <c r="A310" s="821" t="s">
        <v>5115</v>
      </c>
      <c r="B310" s="822" t="s">
        <v>5116</v>
      </c>
      <c r="C310" s="822" t="s">
        <v>590</v>
      </c>
      <c r="D310" s="822" t="s">
        <v>4998</v>
      </c>
      <c r="E310" s="822" t="s">
        <v>5034</v>
      </c>
      <c r="F310" s="822" t="s">
        <v>5124</v>
      </c>
      <c r="G310" s="822" t="s">
        <v>5125</v>
      </c>
      <c r="H310" s="831">
        <v>8</v>
      </c>
      <c r="I310" s="831">
        <v>2016</v>
      </c>
      <c r="J310" s="822">
        <v>0.3968503937007874</v>
      </c>
      <c r="K310" s="822">
        <v>252</v>
      </c>
      <c r="L310" s="831">
        <v>20</v>
      </c>
      <c r="M310" s="831">
        <v>5080</v>
      </c>
      <c r="N310" s="822">
        <v>1</v>
      </c>
      <c r="O310" s="822">
        <v>254</v>
      </c>
      <c r="P310" s="831">
        <v>22</v>
      </c>
      <c r="Q310" s="831">
        <v>5610</v>
      </c>
      <c r="R310" s="827">
        <v>1.1043307086614174</v>
      </c>
      <c r="S310" s="832">
        <v>255</v>
      </c>
    </row>
    <row r="311" spans="1:19" ht="14.45" customHeight="1" x14ac:dyDescent="0.2">
      <c r="A311" s="821" t="s">
        <v>5115</v>
      </c>
      <c r="B311" s="822" t="s">
        <v>5116</v>
      </c>
      <c r="C311" s="822" t="s">
        <v>590</v>
      </c>
      <c r="D311" s="822" t="s">
        <v>2421</v>
      </c>
      <c r="E311" s="822" t="s">
        <v>5038</v>
      </c>
      <c r="F311" s="822" t="s">
        <v>5041</v>
      </c>
      <c r="G311" s="822" t="s">
        <v>5042</v>
      </c>
      <c r="H311" s="831"/>
      <c r="I311" s="831"/>
      <c r="J311" s="822"/>
      <c r="K311" s="822"/>
      <c r="L311" s="831">
        <v>0.1</v>
      </c>
      <c r="M311" s="831">
        <v>6.97</v>
      </c>
      <c r="N311" s="822">
        <v>1</v>
      </c>
      <c r="O311" s="822">
        <v>69.699999999999989</v>
      </c>
      <c r="P311" s="831"/>
      <c r="Q311" s="831"/>
      <c r="R311" s="827"/>
      <c r="S311" s="832"/>
    </row>
    <row r="312" spans="1:19" ht="14.45" customHeight="1" x14ac:dyDescent="0.2">
      <c r="A312" s="821" t="s">
        <v>5115</v>
      </c>
      <c r="B312" s="822" t="s">
        <v>5116</v>
      </c>
      <c r="C312" s="822" t="s">
        <v>590</v>
      </c>
      <c r="D312" s="822" t="s">
        <v>2421</v>
      </c>
      <c r="E312" s="822" t="s">
        <v>5038</v>
      </c>
      <c r="F312" s="822" t="s">
        <v>5043</v>
      </c>
      <c r="G312" s="822" t="s">
        <v>5044</v>
      </c>
      <c r="H312" s="831"/>
      <c r="I312" s="831"/>
      <c r="J312" s="822"/>
      <c r="K312" s="822"/>
      <c r="L312" s="831">
        <v>0.2</v>
      </c>
      <c r="M312" s="831">
        <v>57.02</v>
      </c>
      <c r="N312" s="822">
        <v>1</v>
      </c>
      <c r="O312" s="822">
        <v>285.10000000000002</v>
      </c>
      <c r="P312" s="831"/>
      <c r="Q312" s="831"/>
      <c r="R312" s="827"/>
      <c r="S312" s="832"/>
    </row>
    <row r="313" spans="1:19" ht="14.45" customHeight="1" x14ac:dyDescent="0.2">
      <c r="A313" s="821" t="s">
        <v>5115</v>
      </c>
      <c r="B313" s="822" t="s">
        <v>5116</v>
      </c>
      <c r="C313" s="822" t="s">
        <v>590</v>
      </c>
      <c r="D313" s="822" t="s">
        <v>2421</v>
      </c>
      <c r="E313" s="822" t="s">
        <v>5038</v>
      </c>
      <c r="F313" s="822" t="s">
        <v>5117</v>
      </c>
      <c r="G313" s="822" t="s">
        <v>665</v>
      </c>
      <c r="H313" s="831"/>
      <c r="I313" s="831"/>
      <c r="J313" s="822"/>
      <c r="K313" s="822"/>
      <c r="L313" s="831">
        <v>0.1</v>
      </c>
      <c r="M313" s="831">
        <v>4.7300000000000004</v>
      </c>
      <c r="N313" s="822">
        <v>1</v>
      </c>
      <c r="O313" s="822">
        <v>47.300000000000004</v>
      </c>
      <c r="P313" s="831"/>
      <c r="Q313" s="831"/>
      <c r="R313" s="827"/>
      <c r="S313" s="832"/>
    </row>
    <row r="314" spans="1:19" ht="14.45" customHeight="1" x14ac:dyDescent="0.2">
      <c r="A314" s="821" t="s">
        <v>5115</v>
      </c>
      <c r="B314" s="822" t="s">
        <v>5116</v>
      </c>
      <c r="C314" s="822" t="s">
        <v>590</v>
      </c>
      <c r="D314" s="822" t="s">
        <v>2421</v>
      </c>
      <c r="E314" s="822" t="s">
        <v>5038</v>
      </c>
      <c r="F314" s="822" t="s">
        <v>5052</v>
      </c>
      <c r="G314" s="822" t="s">
        <v>669</v>
      </c>
      <c r="H314" s="831"/>
      <c r="I314" s="831"/>
      <c r="J314" s="822"/>
      <c r="K314" s="822"/>
      <c r="L314" s="831">
        <v>0.2</v>
      </c>
      <c r="M314" s="831">
        <v>107.13</v>
      </c>
      <c r="N314" s="822">
        <v>1</v>
      </c>
      <c r="O314" s="822">
        <v>535.65</v>
      </c>
      <c r="P314" s="831"/>
      <c r="Q314" s="831"/>
      <c r="R314" s="827"/>
      <c r="S314" s="832"/>
    </row>
    <row r="315" spans="1:19" ht="14.45" customHeight="1" x14ac:dyDescent="0.2">
      <c r="A315" s="821" t="s">
        <v>5115</v>
      </c>
      <c r="B315" s="822" t="s">
        <v>5116</v>
      </c>
      <c r="C315" s="822" t="s">
        <v>590</v>
      </c>
      <c r="D315" s="822" t="s">
        <v>2421</v>
      </c>
      <c r="E315" s="822" t="s">
        <v>5038</v>
      </c>
      <c r="F315" s="822" t="s">
        <v>5056</v>
      </c>
      <c r="G315" s="822" t="s">
        <v>678</v>
      </c>
      <c r="H315" s="831"/>
      <c r="I315" s="831"/>
      <c r="J315" s="822"/>
      <c r="K315" s="822"/>
      <c r="L315" s="831">
        <v>0.05</v>
      </c>
      <c r="M315" s="831">
        <v>12.17</v>
      </c>
      <c r="N315" s="822">
        <v>1</v>
      </c>
      <c r="O315" s="822">
        <v>243.39999999999998</v>
      </c>
      <c r="P315" s="831"/>
      <c r="Q315" s="831"/>
      <c r="R315" s="827"/>
      <c r="S315" s="832"/>
    </row>
    <row r="316" spans="1:19" ht="14.45" customHeight="1" x14ac:dyDescent="0.2">
      <c r="A316" s="821" t="s">
        <v>5115</v>
      </c>
      <c r="B316" s="822" t="s">
        <v>5116</v>
      </c>
      <c r="C316" s="822" t="s">
        <v>590</v>
      </c>
      <c r="D316" s="822" t="s">
        <v>2421</v>
      </c>
      <c r="E316" s="822" t="s">
        <v>5038</v>
      </c>
      <c r="F316" s="822" t="s">
        <v>5121</v>
      </c>
      <c r="G316" s="822" t="s">
        <v>1999</v>
      </c>
      <c r="H316" s="831"/>
      <c r="I316" s="831"/>
      <c r="J316" s="822"/>
      <c r="K316" s="822"/>
      <c r="L316" s="831">
        <v>0.1</v>
      </c>
      <c r="M316" s="831">
        <v>4.9399999999999995</v>
      </c>
      <c r="N316" s="822">
        <v>1</v>
      </c>
      <c r="O316" s="822">
        <v>49.399999999999991</v>
      </c>
      <c r="P316" s="831"/>
      <c r="Q316" s="831"/>
      <c r="R316" s="827"/>
      <c r="S316" s="832"/>
    </row>
    <row r="317" spans="1:19" ht="14.45" customHeight="1" x14ac:dyDescent="0.2">
      <c r="A317" s="821" t="s">
        <v>5115</v>
      </c>
      <c r="B317" s="822" t="s">
        <v>5116</v>
      </c>
      <c r="C317" s="822" t="s">
        <v>590</v>
      </c>
      <c r="D317" s="822" t="s">
        <v>2421</v>
      </c>
      <c r="E317" s="822" t="s">
        <v>5034</v>
      </c>
      <c r="F317" s="822" t="s">
        <v>5076</v>
      </c>
      <c r="G317" s="822" t="s">
        <v>5077</v>
      </c>
      <c r="H317" s="831"/>
      <c r="I317" s="831"/>
      <c r="J317" s="822"/>
      <c r="K317" s="822"/>
      <c r="L317" s="831">
        <v>4</v>
      </c>
      <c r="M317" s="831">
        <v>604</v>
      </c>
      <c r="N317" s="822">
        <v>1</v>
      </c>
      <c r="O317" s="822">
        <v>151</v>
      </c>
      <c r="P317" s="831"/>
      <c r="Q317" s="831"/>
      <c r="R317" s="827"/>
      <c r="S317" s="832"/>
    </row>
    <row r="318" spans="1:19" ht="14.45" customHeight="1" x14ac:dyDescent="0.2">
      <c r="A318" s="821" t="s">
        <v>5115</v>
      </c>
      <c r="B318" s="822" t="s">
        <v>5116</v>
      </c>
      <c r="C318" s="822" t="s">
        <v>590</v>
      </c>
      <c r="D318" s="822" t="s">
        <v>2421</v>
      </c>
      <c r="E318" s="822" t="s">
        <v>5034</v>
      </c>
      <c r="F318" s="822" t="s">
        <v>5078</v>
      </c>
      <c r="G318" s="822" t="s">
        <v>5079</v>
      </c>
      <c r="H318" s="831">
        <v>11</v>
      </c>
      <c r="I318" s="831">
        <v>407</v>
      </c>
      <c r="J318" s="822">
        <v>0.71403508771929824</v>
      </c>
      <c r="K318" s="822">
        <v>37</v>
      </c>
      <c r="L318" s="831">
        <v>15</v>
      </c>
      <c r="M318" s="831">
        <v>570</v>
      </c>
      <c r="N318" s="822">
        <v>1</v>
      </c>
      <c r="O318" s="822">
        <v>38</v>
      </c>
      <c r="P318" s="831">
        <v>12</v>
      </c>
      <c r="Q318" s="831">
        <v>456</v>
      </c>
      <c r="R318" s="827">
        <v>0.8</v>
      </c>
      <c r="S318" s="832">
        <v>38</v>
      </c>
    </row>
    <row r="319" spans="1:19" ht="14.45" customHeight="1" x14ac:dyDescent="0.2">
      <c r="A319" s="821" t="s">
        <v>5115</v>
      </c>
      <c r="B319" s="822" t="s">
        <v>5116</v>
      </c>
      <c r="C319" s="822" t="s">
        <v>590</v>
      </c>
      <c r="D319" s="822" t="s">
        <v>2421</v>
      </c>
      <c r="E319" s="822" t="s">
        <v>5034</v>
      </c>
      <c r="F319" s="822" t="s">
        <v>5124</v>
      </c>
      <c r="G319" s="822" t="s">
        <v>5125</v>
      </c>
      <c r="H319" s="831">
        <v>12</v>
      </c>
      <c r="I319" s="831">
        <v>3024</v>
      </c>
      <c r="J319" s="822">
        <v>0.85039370078740162</v>
      </c>
      <c r="K319" s="822">
        <v>252</v>
      </c>
      <c r="L319" s="831">
        <v>14</v>
      </c>
      <c r="M319" s="831">
        <v>3556</v>
      </c>
      <c r="N319" s="822">
        <v>1</v>
      </c>
      <c r="O319" s="822">
        <v>254</v>
      </c>
      <c r="P319" s="831"/>
      <c r="Q319" s="831"/>
      <c r="R319" s="827"/>
      <c r="S319" s="832"/>
    </row>
    <row r="320" spans="1:19" ht="14.45" customHeight="1" x14ac:dyDescent="0.2">
      <c r="A320" s="821" t="s">
        <v>5115</v>
      </c>
      <c r="B320" s="822" t="s">
        <v>5116</v>
      </c>
      <c r="C320" s="822" t="s">
        <v>590</v>
      </c>
      <c r="D320" s="822" t="s">
        <v>2421</v>
      </c>
      <c r="E320" s="822" t="s">
        <v>5034</v>
      </c>
      <c r="F320" s="822" t="s">
        <v>5082</v>
      </c>
      <c r="G320" s="822" t="s">
        <v>5083</v>
      </c>
      <c r="H320" s="831">
        <v>5</v>
      </c>
      <c r="I320" s="831">
        <v>3510</v>
      </c>
      <c r="J320" s="822">
        <v>0.709234188724995</v>
      </c>
      <c r="K320" s="822">
        <v>702</v>
      </c>
      <c r="L320" s="831">
        <v>7</v>
      </c>
      <c r="M320" s="831">
        <v>4949</v>
      </c>
      <c r="N320" s="822">
        <v>1</v>
      </c>
      <c r="O320" s="822">
        <v>707</v>
      </c>
      <c r="P320" s="831"/>
      <c r="Q320" s="831"/>
      <c r="R320" s="827"/>
      <c r="S320" s="832"/>
    </row>
    <row r="321" spans="1:19" ht="14.45" customHeight="1" x14ac:dyDescent="0.2">
      <c r="A321" s="821" t="s">
        <v>5115</v>
      </c>
      <c r="B321" s="822" t="s">
        <v>5116</v>
      </c>
      <c r="C321" s="822" t="s">
        <v>590</v>
      </c>
      <c r="D321" s="822" t="s">
        <v>2421</v>
      </c>
      <c r="E321" s="822" t="s">
        <v>5034</v>
      </c>
      <c r="F321" s="822" t="s">
        <v>5086</v>
      </c>
      <c r="G321" s="822" t="s">
        <v>5087</v>
      </c>
      <c r="H321" s="831">
        <v>10</v>
      </c>
      <c r="I321" s="831">
        <v>333.33</v>
      </c>
      <c r="J321" s="822">
        <v>0.41666249999999999</v>
      </c>
      <c r="K321" s="822">
        <v>33.332999999999998</v>
      </c>
      <c r="L321" s="831">
        <v>24</v>
      </c>
      <c r="M321" s="831">
        <v>800</v>
      </c>
      <c r="N321" s="822">
        <v>1</v>
      </c>
      <c r="O321" s="822">
        <v>33.333333333333336</v>
      </c>
      <c r="P321" s="831"/>
      <c r="Q321" s="831"/>
      <c r="R321" s="827"/>
      <c r="S321" s="832"/>
    </row>
    <row r="322" spans="1:19" ht="14.45" customHeight="1" x14ac:dyDescent="0.2">
      <c r="A322" s="821" t="s">
        <v>5115</v>
      </c>
      <c r="B322" s="822" t="s">
        <v>5116</v>
      </c>
      <c r="C322" s="822" t="s">
        <v>590</v>
      </c>
      <c r="D322" s="822" t="s">
        <v>2421</v>
      </c>
      <c r="E322" s="822" t="s">
        <v>5034</v>
      </c>
      <c r="F322" s="822" t="s">
        <v>5088</v>
      </c>
      <c r="G322" s="822" t="s">
        <v>5089</v>
      </c>
      <c r="H322" s="831"/>
      <c r="I322" s="831"/>
      <c r="J322" s="822"/>
      <c r="K322" s="822"/>
      <c r="L322" s="831">
        <v>8</v>
      </c>
      <c r="M322" s="831">
        <v>976</v>
      </c>
      <c r="N322" s="822">
        <v>1</v>
      </c>
      <c r="O322" s="822">
        <v>122</v>
      </c>
      <c r="P322" s="831"/>
      <c r="Q322" s="831"/>
      <c r="R322" s="827"/>
      <c r="S322" s="832"/>
    </row>
    <row r="323" spans="1:19" ht="14.45" customHeight="1" x14ac:dyDescent="0.2">
      <c r="A323" s="821" t="s">
        <v>5115</v>
      </c>
      <c r="B323" s="822" t="s">
        <v>5116</v>
      </c>
      <c r="C323" s="822" t="s">
        <v>590</v>
      </c>
      <c r="D323" s="822" t="s">
        <v>2421</v>
      </c>
      <c r="E323" s="822" t="s">
        <v>5034</v>
      </c>
      <c r="F323" s="822" t="s">
        <v>5090</v>
      </c>
      <c r="G323" s="822" t="s">
        <v>5091</v>
      </c>
      <c r="H323" s="831"/>
      <c r="I323" s="831"/>
      <c r="J323" s="822"/>
      <c r="K323" s="822"/>
      <c r="L323" s="831">
        <v>1</v>
      </c>
      <c r="M323" s="831">
        <v>33</v>
      </c>
      <c r="N323" s="822">
        <v>1</v>
      </c>
      <c r="O323" s="822">
        <v>33</v>
      </c>
      <c r="P323" s="831"/>
      <c r="Q323" s="831"/>
      <c r="R323" s="827"/>
      <c r="S323" s="832"/>
    </row>
    <row r="324" spans="1:19" ht="14.45" customHeight="1" x14ac:dyDescent="0.2">
      <c r="A324" s="821" t="s">
        <v>5115</v>
      </c>
      <c r="B324" s="822" t="s">
        <v>5116</v>
      </c>
      <c r="C324" s="822" t="s">
        <v>590</v>
      </c>
      <c r="D324" s="822" t="s">
        <v>2421</v>
      </c>
      <c r="E324" s="822" t="s">
        <v>5034</v>
      </c>
      <c r="F324" s="822" t="s">
        <v>5096</v>
      </c>
      <c r="G324" s="822" t="s">
        <v>5097</v>
      </c>
      <c r="H324" s="831"/>
      <c r="I324" s="831"/>
      <c r="J324" s="822"/>
      <c r="K324" s="822"/>
      <c r="L324" s="831">
        <v>1</v>
      </c>
      <c r="M324" s="831">
        <v>78</v>
      </c>
      <c r="N324" s="822">
        <v>1</v>
      </c>
      <c r="O324" s="822">
        <v>78</v>
      </c>
      <c r="P324" s="831"/>
      <c r="Q324" s="831"/>
      <c r="R324" s="827"/>
      <c r="S324" s="832"/>
    </row>
    <row r="325" spans="1:19" ht="14.45" customHeight="1" x14ac:dyDescent="0.2">
      <c r="A325" s="821" t="s">
        <v>5115</v>
      </c>
      <c r="B325" s="822" t="s">
        <v>5116</v>
      </c>
      <c r="C325" s="822" t="s">
        <v>590</v>
      </c>
      <c r="D325" s="822" t="s">
        <v>2421</v>
      </c>
      <c r="E325" s="822" t="s">
        <v>5034</v>
      </c>
      <c r="F325" s="822" t="s">
        <v>5098</v>
      </c>
      <c r="G325" s="822" t="s">
        <v>5099</v>
      </c>
      <c r="H325" s="831"/>
      <c r="I325" s="831"/>
      <c r="J325" s="822"/>
      <c r="K325" s="822"/>
      <c r="L325" s="831">
        <v>1</v>
      </c>
      <c r="M325" s="831">
        <v>622</v>
      </c>
      <c r="N325" s="822">
        <v>1</v>
      </c>
      <c r="O325" s="822">
        <v>622</v>
      </c>
      <c r="P325" s="831"/>
      <c r="Q325" s="831"/>
      <c r="R325" s="827"/>
      <c r="S325" s="832"/>
    </row>
    <row r="326" spans="1:19" ht="14.45" customHeight="1" x14ac:dyDescent="0.2">
      <c r="A326" s="821" t="s">
        <v>5115</v>
      </c>
      <c r="B326" s="822" t="s">
        <v>5116</v>
      </c>
      <c r="C326" s="822" t="s">
        <v>590</v>
      </c>
      <c r="D326" s="822" t="s">
        <v>2421</v>
      </c>
      <c r="E326" s="822" t="s">
        <v>5034</v>
      </c>
      <c r="F326" s="822" t="s">
        <v>5104</v>
      </c>
      <c r="G326" s="822" t="s">
        <v>5105</v>
      </c>
      <c r="H326" s="831">
        <v>5</v>
      </c>
      <c r="I326" s="831">
        <v>890</v>
      </c>
      <c r="J326" s="822">
        <v>0.17757382282521947</v>
      </c>
      <c r="K326" s="822">
        <v>178</v>
      </c>
      <c r="L326" s="831">
        <v>28</v>
      </c>
      <c r="M326" s="831">
        <v>5012</v>
      </c>
      <c r="N326" s="822">
        <v>1</v>
      </c>
      <c r="O326" s="822">
        <v>179</v>
      </c>
      <c r="P326" s="831"/>
      <c r="Q326" s="831"/>
      <c r="R326" s="827"/>
      <c r="S326" s="832"/>
    </row>
    <row r="327" spans="1:19" ht="14.45" customHeight="1" x14ac:dyDescent="0.2">
      <c r="A327" s="821" t="s">
        <v>5115</v>
      </c>
      <c r="B327" s="822" t="s">
        <v>5116</v>
      </c>
      <c r="C327" s="822" t="s">
        <v>590</v>
      </c>
      <c r="D327" s="822" t="s">
        <v>2425</v>
      </c>
      <c r="E327" s="822" t="s">
        <v>5034</v>
      </c>
      <c r="F327" s="822" t="s">
        <v>5078</v>
      </c>
      <c r="G327" s="822" t="s">
        <v>5079</v>
      </c>
      <c r="H327" s="831"/>
      <c r="I327" s="831"/>
      <c r="J327" s="822"/>
      <c r="K327" s="822"/>
      <c r="L327" s="831">
        <v>2</v>
      </c>
      <c r="M327" s="831">
        <v>76</v>
      </c>
      <c r="N327" s="822">
        <v>1</v>
      </c>
      <c r="O327" s="822">
        <v>38</v>
      </c>
      <c r="P327" s="831"/>
      <c r="Q327" s="831"/>
      <c r="R327" s="827"/>
      <c r="S327" s="832"/>
    </row>
    <row r="328" spans="1:19" ht="14.45" customHeight="1" x14ac:dyDescent="0.2">
      <c r="A328" s="821" t="s">
        <v>5115</v>
      </c>
      <c r="B328" s="822" t="s">
        <v>5116</v>
      </c>
      <c r="C328" s="822" t="s">
        <v>590</v>
      </c>
      <c r="D328" s="822" t="s">
        <v>2425</v>
      </c>
      <c r="E328" s="822" t="s">
        <v>5034</v>
      </c>
      <c r="F328" s="822" t="s">
        <v>5124</v>
      </c>
      <c r="G328" s="822" t="s">
        <v>5125</v>
      </c>
      <c r="H328" s="831">
        <v>1</v>
      </c>
      <c r="I328" s="831">
        <v>252</v>
      </c>
      <c r="J328" s="822">
        <v>7.0866141732283464E-2</v>
      </c>
      <c r="K328" s="822">
        <v>252</v>
      </c>
      <c r="L328" s="831">
        <v>14</v>
      </c>
      <c r="M328" s="831">
        <v>3556</v>
      </c>
      <c r="N328" s="822">
        <v>1</v>
      </c>
      <c r="O328" s="822">
        <v>254</v>
      </c>
      <c r="P328" s="831">
        <v>21</v>
      </c>
      <c r="Q328" s="831">
        <v>5355</v>
      </c>
      <c r="R328" s="827">
        <v>1.5059055118110236</v>
      </c>
      <c r="S328" s="832">
        <v>255</v>
      </c>
    </row>
    <row r="329" spans="1:19" ht="14.45" customHeight="1" x14ac:dyDescent="0.2">
      <c r="A329" s="821" t="s">
        <v>5115</v>
      </c>
      <c r="B329" s="822" t="s">
        <v>5116</v>
      </c>
      <c r="C329" s="822" t="s">
        <v>590</v>
      </c>
      <c r="D329" s="822" t="s">
        <v>2426</v>
      </c>
      <c r="E329" s="822" t="s">
        <v>5034</v>
      </c>
      <c r="F329" s="822" t="s">
        <v>5078</v>
      </c>
      <c r="G329" s="822" t="s">
        <v>5079</v>
      </c>
      <c r="H329" s="831">
        <v>7</v>
      </c>
      <c r="I329" s="831">
        <v>259</v>
      </c>
      <c r="J329" s="822">
        <v>0.56798245614035092</v>
      </c>
      <c r="K329" s="822">
        <v>37</v>
      </c>
      <c r="L329" s="831">
        <v>12</v>
      </c>
      <c r="M329" s="831">
        <v>456</v>
      </c>
      <c r="N329" s="822">
        <v>1</v>
      </c>
      <c r="O329" s="822">
        <v>38</v>
      </c>
      <c r="P329" s="831">
        <v>1</v>
      </c>
      <c r="Q329" s="831">
        <v>38</v>
      </c>
      <c r="R329" s="827">
        <v>8.3333333333333329E-2</v>
      </c>
      <c r="S329" s="832">
        <v>38</v>
      </c>
    </row>
    <row r="330" spans="1:19" ht="14.45" customHeight="1" x14ac:dyDescent="0.2">
      <c r="A330" s="821" t="s">
        <v>5115</v>
      </c>
      <c r="B330" s="822" t="s">
        <v>5116</v>
      </c>
      <c r="C330" s="822" t="s">
        <v>590</v>
      </c>
      <c r="D330" s="822" t="s">
        <v>2426</v>
      </c>
      <c r="E330" s="822" t="s">
        <v>5034</v>
      </c>
      <c r="F330" s="822" t="s">
        <v>5124</v>
      </c>
      <c r="G330" s="822" t="s">
        <v>5125</v>
      </c>
      <c r="H330" s="831">
        <v>7</v>
      </c>
      <c r="I330" s="831">
        <v>1764</v>
      </c>
      <c r="J330" s="822">
        <v>1.7362204724409449</v>
      </c>
      <c r="K330" s="822">
        <v>252</v>
      </c>
      <c r="L330" s="831">
        <v>4</v>
      </c>
      <c r="M330" s="831">
        <v>1016</v>
      </c>
      <c r="N330" s="822">
        <v>1</v>
      </c>
      <c r="O330" s="822">
        <v>254</v>
      </c>
      <c r="P330" s="831">
        <v>3</v>
      </c>
      <c r="Q330" s="831">
        <v>765</v>
      </c>
      <c r="R330" s="827">
        <v>0.75295275590551181</v>
      </c>
      <c r="S330" s="832">
        <v>255</v>
      </c>
    </row>
    <row r="331" spans="1:19" ht="14.45" customHeight="1" x14ac:dyDescent="0.2">
      <c r="A331" s="821" t="s">
        <v>5115</v>
      </c>
      <c r="B331" s="822" t="s">
        <v>5116</v>
      </c>
      <c r="C331" s="822" t="s">
        <v>590</v>
      </c>
      <c r="D331" s="822" t="s">
        <v>2427</v>
      </c>
      <c r="E331" s="822" t="s">
        <v>5034</v>
      </c>
      <c r="F331" s="822" t="s">
        <v>5124</v>
      </c>
      <c r="G331" s="822" t="s">
        <v>5125</v>
      </c>
      <c r="H331" s="831">
        <v>24</v>
      </c>
      <c r="I331" s="831">
        <v>6048</v>
      </c>
      <c r="J331" s="822">
        <v>0.26456692913385826</v>
      </c>
      <c r="K331" s="822">
        <v>252</v>
      </c>
      <c r="L331" s="831">
        <v>90</v>
      </c>
      <c r="M331" s="831">
        <v>22860</v>
      </c>
      <c r="N331" s="822">
        <v>1</v>
      </c>
      <c r="O331" s="822">
        <v>254</v>
      </c>
      <c r="P331" s="831">
        <v>84</v>
      </c>
      <c r="Q331" s="831">
        <v>21420</v>
      </c>
      <c r="R331" s="827">
        <v>0.93700787401574803</v>
      </c>
      <c r="S331" s="832">
        <v>255</v>
      </c>
    </row>
    <row r="332" spans="1:19" ht="14.45" customHeight="1" x14ac:dyDescent="0.2">
      <c r="A332" s="821" t="s">
        <v>5115</v>
      </c>
      <c r="B332" s="822" t="s">
        <v>5116</v>
      </c>
      <c r="C332" s="822" t="s">
        <v>590</v>
      </c>
      <c r="D332" s="822" t="s">
        <v>2428</v>
      </c>
      <c r="E332" s="822" t="s">
        <v>5038</v>
      </c>
      <c r="F332" s="822" t="s">
        <v>5041</v>
      </c>
      <c r="G332" s="822" t="s">
        <v>5042</v>
      </c>
      <c r="H332" s="831">
        <v>0.1</v>
      </c>
      <c r="I332" s="831">
        <v>6.97</v>
      </c>
      <c r="J332" s="822">
        <v>1</v>
      </c>
      <c r="K332" s="822">
        <v>69.699999999999989</v>
      </c>
      <c r="L332" s="831">
        <v>0.1</v>
      </c>
      <c r="M332" s="831">
        <v>6.97</v>
      </c>
      <c r="N332" s="822">
        <v>1</v>
      </c>
      <c r="O332" s="822">
        <v>69.699999999999989</v>
      </c>
      <c r="P332" s="831"/>
      <c r="Q332" s="831"/>
      <c r="R332" s="827"/>
      <c r="S332" s="832"/>
    </row>
    <row r="333" spans="1:19" ht="14.45" customHeight="1" x14ac:dyDescent="0.2">
      <c r="A333" s="821" t="s">
        <v>5115</v>
      </c>
      <c r="B333" s="822" t="s">
        <v>5116</v>
      </c>
      <c r="C333" s="822" t="s">
        <v>590</v>
      </c>
      <c r="D333" s="822" t="s">
        <v>2428</v>
      </c>
      <c r="E333" s="822" t="s">
        <v>5038</v>
      </c>
      <c r="F333" s="822" t="s">
        <v>5043</v>
      </c>
      <c r="G333" s="822" t="s">
        <v>5044</v>
      </c>
      <c r="H333" s="831">
        <v>0.4</v>
      </c>
      <c r="I333" s="831">
        <v>147.08000000000001</v>
      </c>
      <c r="J333" s="822">
        <v>1.2897229042441249</v>
      </c>
      <c r="K333" s="822">
        <v>367.7</v>
      </c>
      <c r="L333" s="831">
        <v>0.4</v>
      </c>
      <c r="M333" s="831">
        <v>114.04</v>
      </c>
      <c r="N333" s="822">
        <v>1</v>
      </c>
      <c r="O333" s="822">
        <v>285.10000000000002</v>
      </c>
      <c r="P333" s="831"/>
      <c r="Q333" s="831"/>
      <c r="R333" s="827"/>
      <c r="S333" s="832"/>
    </row>
    <row r="334" spans="1:19" ht="14.45" customHeight="1" x14ac:dyDescent="0.2">
      <c r="A334" s="821" t="s">
        <v>5115</v>
      </c>
      <c r="B334" s="822" t="s">
        <v>5116</v>
      </c>
      <c r="C334" s="822" t="s">
        <v>590</v>
      </c>
      <c r="D334" s="822" t="s">
        <v>2428</v>
      </c>
      <c r="E334" s="822" t="s">
        <v>5038</v>
      </c>
      <c r="F334" s="822" t="s">
        <v>5045</v>
      </c>
      <c r="G334" s="822" t="s">
        <v>700</v>
      </c>
      <c r="H334" s="831"/>
      <c r="I334" s="831"/>
      <c r="J334" s="822"/>
      <c r="K334" s="822"/>
      <c r="L334" s="831">
        <v>0.1</v>
      </c>
      <c r="M334" s="831">
        <v>5.0599999999999996</v>
      </c>
      <c r="N334" s="822">
        <v>1</v>
      </c>
      <c r="O334" s="822">
        <v>50.599999999999994</v>
      </c>
      <c r="P334" s="831"/>
      <c r="Q334" s="831"/>
      <c r="R334" s="827"/>
      <c r="S334" s="832"/>
    </row>
    <row r="335" spans="1:19" ht="14.45" customHeight="1" x14ac:dyDescent="0.2">
      <c r="A335" s="821" t="s">
        <v>5115</v>
      </c>
      <c r="B335" s="822" t="s">
        <v>5116</v>
      </c>
      <c r="C335" s="822" t="s">
        <v>590</v>
      </c>
      <c r="D335" s="822" t="s">
        <v>2428</v>
      </c>
      <c r="E335" s="822" t="s">
        <v>5038</v>
      </c>
      <c r="F335" s="822" t="s">
        <v>5117</v>
      </c>
      <c r="G335" s="822" t="s">
        <v>665</v>
      </c>
      <c r="H335" s="831"/>
      <c r="I335" s="831"/>
      <c r="J335" s="822"/>
      <c r="K335" s="822"/>
      <c r="L335" s="831">
        <v>0.1</v>
      </c>
      <c r="M335" s="831">
        <v>4.71</v>
      </c>
      <c r="N335" s="822">
        <v>1</v>
      </c>
      <c r="O335" s="822">
        <v>47.099999999999994</v>
      </c>
      <c r="P335" s="831"/>
      <c r="Q335" s="831"/>
      <c r="R335" s="827"/>
      <c r="S335" s="832"/>
    </row>
    <row r="336" spans="1:19" ht="14.45" customHeight="1" x14ac:dyDescent="0.2">
      <c r="A336" s="821" t="s">
        <v>5115</v>
      </c>
      <c r="B336" s="822" t="s">
        <v>5116</v>
      </c>
      <c r="C336" s="822" t="s">
        <v>590</v>
      </c>
      <c r="D336" s="822" t="s">
        <v>2428</v>
      </c>
      <c r="E336" s="822" t="s">
        <v>5038</v>
      </c>
      <c r="F336" s="822" t="s">
        <v>5049</v>
      </c>
      <c r="G336" s="822" t="s">
        <v>676</v>
      </c>
      <c r="H336" s="831"/>
      <c r="I336" s="831"/>
      <c r="J336" s="822"/>
      <c r="K336" s="822"/>
      <c r="L336" s="831">
        <v>0.2</v>
      </c>
      <c r="M336" s="831">
        <v>12.03</v>
      </c>
      <c r="N336" s="822">
        <v>1</v>
      </c>
      <c r="O336" s="822">
        <v>60.149999999999991</v>
      </c>
      <c r="P336" s="831"/>
      <c r="Q336" s="831"/>
      <c r="R336" s="827"/>
      <c r="S336" s="832"/>
    </row>
    <row r="337" spans="1:19" ht="14.45" customHeight="1" x14ac:dyDescent="0.2">
      <c r="A337" s="821" t="s">
        <v>5115</v>
      </c>
      <c r="B337" s="822" t="s">
        <v>5116</v>
      </c>
      <c r="C337" s="822" t="s">
        <v>590</v>
      </c>
      <c r="D337" s="822" t="s">
        <v>2428</v>
      </c>
      <c r="E337" s="822" t="s">
        <v>5038</v>
      </c>
      <c r="F337" s="822" t="s">
        <v>5052</v>
      </c>
      <c r="G337" s="822" t="s">
        <v>669</v>
      </c>
      <c r="H337" s="831"/>
      <c r="I337" s="831"/>
      <c r="J337" s="822"/>
      <c r="K337" s="822"/>
      <c r="L337" s="831">
        <v>0.4</v>
      </c>
      <c r="M337" s="831">
        <v>213.89</v>
      </c>
      <c r="N337" s="822">
        <v>1</v>
      </c>
      <c r="O337" s="822">
        <v>534.72499999999991</v>
      </c>
      <c r="P337" s="831"/>
      <c r="Q337" s="831"/>
      <c r="R337" s="827"/>
      <c r="S337" s="832"/>
    </row>
    <row r="338" spans="1:19" ht="14.45" customHeight="1" x14ac:dyDescent="0.2">
      <c r="A338" s="821" t="s">
        <v>5115</v>
      </c>
      <c r="B338" s="822" t="s">
        <v>5116</v>
      </c>
      <c r="C338" s="822" t="s">
        <v>590</v>
      </c>
      <c r="D338" s="822" t="s">
        <v>2428</v>
      </c>
      <c r="E338" s="822" t="s">
        <v>5038</v>
      </c>
      <c r="F338" s="822" t="s">
        <v>5054</v>
      </c>
      <c r="G338" s="822" t="s">
        <v>678</v>
      </c>
      <c r="H338" s="831"/>
      <c r="I338" s="831"/>
      <c r="J338" s="822"/>
      <c r="K338" s="822"/>
      <c r="L338" s="831">
        <v>0.04</v>
      </c>
      <c r="M338" s="831">
        <v>4.87</v>
      </c>
      <c r="N338" s="822">
        <v>1</v>
      </c>
      <c r="O338" s="822">
        <v>121.75</v>
      </c>
      <c r="P338" s="831"/>
      <c r="Q338" s="831"/>
      <c r="R338" s="827"/>
      <c r="S338" s="832"/>
    </row>
    <row r="339" spans="1:19" ht="14.45" customHeight="1" x14ac:dyDescent="0.2">
      <c r="A339" s="821" t="s">
        <v>5115</v>
      </c>
      <c r="B339" s="822" t="s">
        <v>5116</v>
      </c>
      <c r="C339" s="822" t="s">
        <v>590</v>
      </c>
      <c r="D339" s="822" t="s">
        <v>2428</v>
      </c>
      <c r="E339" s="822" t="s">
        <v>5038</v>
      </c>
      <c r="F339" s="822" t="s">
        <v>5056</v>
      </c>
      <c r="G339" s="822" t="s">
        <v>678</v>
      </c>
      <c r="H339" s="831">
        <v>0.15000000000000002</v>
      </c>
      <c r="I339" s="831">
        <v>36.51</v>
      </c>
      <c r="J339" s="822">
        <v>9.6725480845652523E-2</v>
      </c>
      <c r="K339" s="822">
        <v>243.39999999999995</v>
      </c>
      <c r="L339" s="831">
        <v>1.55</v>
      </c>
      <c r="M339" s="831">
        <v>377.46</v>
      </c>
      <c r="N339" s="822">
        <v>1</v>
      </c>
      <c r="O339" s="822">
        <v>243.52258064516127</v>
      </c>
      <c r="P339" s="831"/>
      <c r="Q339" s="831"/>
      <c r="R339" s="827"/>
      <c r="S339" s="832"/>
    </row>
    <row r="340" spans="1:19" ht="14.45" customHeight="1" x14ac:dyDescent="0.2">
      <c r="A340" s="821" t="s">
        <v>5115</v>
      </c>
      <c r="B340" s="822" t="s">
        <v>5116</v>
      </c>
      <c r="C340" s="822" t="s">
        <v>590</v>
      </c>
      <c r="D340" s="822" t="s">
        <v>2428</v>
      </c>
      <c r="E340" s="822" t="s">
        <v>5038</v>
      </c>
      <c r="F340" s="822" t="s">
        <v>5057</v>
      </c>
      <c r="G340" s="822" t="s">
        <v>2018</v>
      </c>
      <c r="H340" s="831"/>
      <c r="I340" s="831"/>
      <c r="J340" s="822"/>
      <c r="K340" s="822"/>
      <c r="L340" s="831">
        <v>0.05</v>
      </c>
      <c r="M340" s="831">
        <v>13.7</v>
      </c>
      <c r="N340" s="822">
        <v>1</v>
      </c>
      <c r="O340" s="822">
        <v>273.99999999999994</v>
      </c>
      <c r="P340" s="831"/>
      <c r="Q340" s="831"/>
      <c r="R340" s="827"/>
      <c r="S340" s="832"/>
    </row>
    <row r="341" spans="1:19" ht="14.45" customHeight="1" x14ac:dyDescent="0.2">
      <c r="A341" s="821" t="s">
        <v>5115</v>
      </c>
      <c r="B341" s="822" t="s">
        <v>5116</v>
      </c>
      <c r="C341" s="822" t="s">
        <v>590</v>
      </c>
      <c r="D341" s="822" t="s">
        <v>2428</v>
      </c>
      <c r="E341" s="822" t="s">
        <v>5038</v>
      </c>
      <c r="F341" s="822" t="s">
        <v>5121</v>
      </c>
      <c r="G341" s="822" t="s">
        <v>1999</v>
      </c>
      <c r="H341" s="831"/>
      <c r="I341" s="831"/>
      <c r="J341" s="822"/>
      <c r="K341" s="822"/>
      <c r="L341" s="831">
        <v>0.30000000000000004</v>
      </c>
      <c r="M341" s="831">
        <v>14.82</v>
      </c>
      <c r="N341" s="822">
        <v>1</v>
      </c>
      <c r="O341" s="822">
        <v>49.399999999999991</v>
      </c>
      <c r="P341" s="831"/>
      <c r="Q341" s="831"/>
      <c r="R341" s="827"/>
      <c r="S341" s="832"/>
    </row>
    <row r="342" spans="1:19" ht="14.45" customHeight="1" x14ac:dyDescent="0.2">
      <c r="A342" s="821" t="s">
        <v>5115</v>
      </c>
      <c r="B342" s="822" t="s">
        <v>5116</v>
      </c>
      <c r="C342" s="822" t="s">
        <v>590</v>
      </c>
      <c r="D342" s="822" t="s">
        <v>2428</v>
      </c>
      <c r="E342" s="822" t="s">
        <v>5061</v>
      </c>
      <c r="F342" s="822" t="s">
        <v>5064</v>
      </c>
      <c r="G342" s="822" t="s">
        <v>5065</v>
      </c>
      <c r="H342" s="831">
        <v>1</v>
      </c>
      <c r="I342" s="831">
        <v>242.64</v>
      </c>
      <c r="J342" s="822"/>
      <c r="K342" s="822">
        <v>242.64</v>
      </c>
      <c r="L342" s="831"/>
      <c r="M342" s="831"/>
      <c r="N342" s="822"/>
      <c r="O342" s="822"/>
      <c r="P342" s="831"/>
      <c r="Q342" s="831"/>
      <c r="R342" s="827"/>
      <c r="S342" s="832"/>
    </row>
    <row r="343" spans="1:19" ht="14.45" customHeight="1" x14ac:dyDescent="0.2">
      <c r="A343" s="821" t="s">
        <v>5115</v>
      </c>
      <c r="B343" s="822" t="s">
        <v>5116</v>
      </c>
      <c r="C343" s="822" t="s">
        <v>590</v>
      </c>
      <c r="D343" s="822" t="s">
        <v>2428</v>
      </c>
      <c r="E343" s="822" t="s">
        <v>5061</v>
      </c>
      <c r="F343" s="822" t="s">
        <v>5070</v>
      </c>
      <c r="G343" s="822" t="s">
        <v>5069</v>
      </c>
      <c r="H343" s="831">
        <v>2</v>
      </c>
      <c r="I343" s="831">
        <v>898</v>
      </c>
      <c r="J343" s="822"/>
      <c r="K343" s="822">
        <v>449</v>
      </c>
      <c r="L343" s="831"/>
      <c r="M343" s="831"/>
      <c r="N343" s="822"/>
      <c r="O343" s="822"/>
      <c r="P343" s="831"/>
      <c r="Q343" s="831"/>
      <c r="R343" s="827"/>
      <c r="S343" s="832"/>
    </row>
    <row r="344" spans="1:19" ht="14.45" customHeight="1" x14ac:dyDescent="0.2">
      <c r="A344" s="821" t="s">
        <v>5115</v>
      </c>
      <c r="B344" s="822" t="s">
        <v>5116</v>
      </c>
      <c r="C344" s="822" t="s">
        <v>590</v>
      </c>
      <c r="D344" s="822" t="s">
        <v>2428</v>
      </c>
      <c r="E344" s="822" t="s">
        <v>5061</v>
      </c>
      <c r="F344" s="822" t="s">
        <v>5071</v>
      </c>
      <c r="G344" s="822" t="s">
        <v>5069</v>
      </c>
      <c r="H344" s="831">
        <v>3</v>
      </c>
      <c r="I344" s="831">
        <v>1500</v>
      </c>
      <c r="J344" s="822"/>
      <c r="K344" s="822">
        <v>500</v>
      </c>
      <c r="L344" s="831"/>
      <c r="M344" s="831"/>
      <c r="N344" s="822"/>
      <c r="O344" s="822"/>
      <c r="P344" s="831"/>
      <c r="Q344" s="831"/>
      <c r="R344" s="827"/>
      <c r="S344" s="832"/>
    </row>
    <row r="345" spans="1:19" ht="14.45" customHeight="1" x14ac:dyDescent="0.2">
      <c r="A345" s="821" t="s">
        <v>5115</v>
      </c>
      <c r="B345" s="822" t="s">
        <v>5116</v>
      </c>
      <c r="C345" s="822" t="s">
        <v>590</v>
      </c>
      <c r="D345" s="822" t="s">
        <v>2428</v>
      </c>
      <c r="E345" s="822" t="s">
        <v>5034</v>
      </c>
      <c r="F345" s="822" t="s">
        <v>5076</v>
      </c>
      <c r="G345" s="822" t="s">
        <v>5077</v>
      </c>
      <c r="H345" s="831">
        <v>10</v>
      </c>
      <c r="I345" s="831">
        <v>1470</v>
      </c>
      <c r="J345" s="822">
        <v>0.8112582781456954</v>
      </c>
      <c r="K345" s="822">
        <v>147</v>
      </c>
      <c r="L345" s="831">
        <v>12</v>
      </c>
      <c r="M345" s="831">
        <v>1812</v>
      </c>
      <c r="N345" s="822">
        <v>1</v>
      </c>
      <c r="O345" s="822">
        <v>151</v>
      </c>
      <c r="P345" s="831"/>
      <c r="Q345" s="831"/>
      <c r="R345" s="827"/>
      <c r="S345" s="832"/>
    </row>
    <row r="346" spans="1:19" ht="14.45" customHeight="1" x14ac:dyDescent="0.2">
      <c r="A346" s="821" t="s">
        <v>5115</v>
      </c>
      <c r="B346" s="822" t="s">
        <v>5116</v>
      </c>
      <c r="C346" s="822" t="s">
        <v>590</v>
      </c>
      <c r="D346" s="822" t="s">
        <v>2428</v>
      </c>
      <c r="E346" s="822" t="s">
        <v>5034</v>
      </c>
      <c r="F346" s="822" t="s">
        <v>5078</v>
      </c>
      <c r="G346" s="822" t="s">
        <v>5079</v>
      </c>
      <c r="H346" s="831"/>
      <c r="I346" s="831"/>
      <c r="J346" s="822"/>
      <c r="K346" s="822"/>
      <c r="L346" s="831">
        <v>1</v>
      </c>
      <c r="M346" s="831">
        <v>38</v>
      </c>
      <c r="N346" s="822">
        <v>1</v>
      </c>
      <c r="O346" s="822">
        <v>38</v>
      </c>
      <c r="P346" s="831"/>
      <c r="Q346" s="831"/>
      <c r="R346" s="827"/>
      <c r="S346" s="832"/>
    </row>
    <row r="347" spans="1:19" ht="14.45" customHeight="1" x14ac:dyDescent="0.2">
      <c r="A347" s="821" t="s">
        <v>5115</v>
      </c>
      <c r="B347" s="822" t="s">
        <v>5116</v>
      </c>
      <c r="C347" s="822" t="s">
        <v>590</v>
      </c>
      <c r="D347" s="822" t="s">
        <v>2428</v>
      </c>
      <c r="E347" s="822" t="s">
        <v>5034</v>
      </c>
      <c r="F347" s="822" t="s">
        <v>5080</v>
      </c>
      <c r="G347" s="822" t="s">
        <v>5081</v>
      </c>
      <c r="H347" s="831">
        <v>1</v>
      </c>
      <c r="I347" s="831">
        <v>130</v>
      </c>
      <c r="J347" s="822"/>
      <c r="K347" s="822">
        <v>130</v>
      </c>
      <c r="L347" s="831"/>
      <c r="M347" s="831"/>
      <c r="N347" s="822"/>
      <c r="O347" s="822"/>
      <c r="P347" s="831"/>
      <c r="Q347" s="831"/>
      <c r="R347" s="827"/>
      <c r="S347" s="832"/>
    </row>
    <row r="348" spans="1:19" ht="14.45" customHeight="1" x14ac:dyDescent="0.2">
      <c r="A348" s="821" t="s">
        <v>5115</v>
      </c>
      <c r="B348" s="822" t="s">
        <v>5116</v>
      </c>
      <c r="C348" s="822" t="s">
        <v>590</v>
      </c>
      <c r="D348" s="822" t="s">
        <v>2428</v>
      </c>
      <c r="E348" s="822" t="s">
        <v>5034</v>
      </c>
      <c r="F348" s="822" t="s">
        <v>5082</v>
      </c>
      <c r="G348" s="822" t="s">
        <v>5083</v>
      </c>
      <c r="H348" s="831">
        <v>5</v>
      </c>
      <c r="I348" s="831">
        <v>3510</v>
      </c>
      <c r="J348" s="822">
        <v>1.654879773691655</v>
      </c>
      <c r="K348" s="822">
        <v>702</v>
      </c>
      <c r="L348" s="831">
        <v>3</v>
      </c>
      <c r="M348" s="831">
        <v>2121</v>
      </c>
      <c r="N348" s="822">
        <v>1</v>
      </c>
      <c r="O348" s="822">
        <v>707</v>
      </c>
      <c r="P348" s="831"/>
      <c r="Q348" s="831"/>
      <c r="R348" s="827"/>
      <c r="S348" s="832"/>
    </row>
    <row r="349" spans="1:19" ht="14.45" customHeight="1" x14ac:dyDescent="0.2">
      <c r="A349" s="821" t="s">
        <v>5115</v>
      </c>
      <c r="B349" s="822" t="s">
        <v>5116</v>
      </c>
      <c r="C349" s="822" t="s">
        <v>590</v>
      </c>
      <c r="D349" s="822" t="s">
        <v>2428</v>
      </c>
      <c r="E349" s="822" t="s">
        <v>5034</v>
      </c>
      <c r="F349" s="822" t="s">
        <v>5086</v>
      </c>
      <c r="G349" s="822" t="s">
        <v>5087</v>
      </c>
      <c r="H349" s="831">
        <v>12</v>
      </c>
      <c r="I349" s="831">
        <v>399.99</v>
      </c>
      <c r="J349" s="822">
        <v>0.79996400071998564</v>
      </c>
      <c r="K349" s="822">
        <v>33.332500000000003</v>
      </c>
      <c r="L349" s="831">
        <v>15</v>
      </c>
      <c r="M349" s="831">
        <v>500.01</v>
      </c>
      <c r="N349" s="822">
        <v>1</v>
      </c>
      <c r="O349" s="822">
        <v>33.333999999999996</v>
      </c>
      <c r="P349" s="831"/>
      <c r="Q349" s="831"/>
      <c r="R349" s="827"/>
      <c r="S349" s="832"/>
    </row>
    <row r="350" spans="1:19" ht="14.45" customHeight="1" x14ac:dyDescent="0.2">
      <c r="A350" s="821" t="s">
        <v>5115</v>
      </c>
      <c r="B350" s="822" t="s">
        <v>5116</v>
      </c>
      <c r="C350" s="822" t="s">
        <v>590</v>
      </c>
      <c r="D350" s="822" t="s">
        <v>2428</v>
      </c>
      <c r="E350" s="822" t="s">
        <v>5034</v>
      </c>
      <c r="F350" s="822" t="s">
        <v>5088</v>
      </c>
      <c r="G350" s="822" t="s">
        <v>5089</v>
      </c>
      <c r="H350" s="831">
        <v>20</v>
      </c>
      <c r="I350" s="831">
        <v>2420</v>
      </c>
      <c r="J350" s="822">
        <v>0.82650273224043713</v>
      </c>
      <c r="K350" s="822">
        <v>121</v>
      </c>
      <c r="L350" s="831">
        <v>24</v>
      </c>
      <c r="M350" s="831">
        <v>2928</v>
      </c>
      <c r="N350" s="822">
        <v>1</v>
      </c>
      <c r="O350" s="822">
        <v>122</v>
      </c>
      <c r="P350" s="831"/>
      <c r="Q350" s="831"/>
      <c r="R350" s="827"/>
      <c r="S350" s="832"/>
    </row>
    <row r="351" spans="1:19" ht="14.45" customHeight="1" x14ac:dyDescent="0.2">
      <c r="A351" s="821" t="s">
        <v>5115</v>
      </c>
      <c r="B351" s="822" t="s">
        <v>5116</v>
      </c>
      <c r="C351" s="822" t="s">
        <v>590</v>
      </c>
      <c r="D351" s="822" t="s">
        <v>2428</v>
      </c>
      <c r="E351" s="822" t="s">
        <v>5034</v>
      </c>
      <c r="F351" s="822" t="s">
        <v>5096</v>
      </c>
      <c r="G351" s="822" t="s">
        <v>5097</v>
      </c>
      <c r="H351" s="831">
        <v>3</v>
      </c>
      <c r="I351" s="831">
        <v>231</v>
      </c>
      <c r="J351" s="822">
        <v>0.98717948717948723</v>
      </c>
      <c r="K351" s="822">
        <v>77</v>
      </c>
      <c r="L351" s="831">
        <v>3</v>
      </c>
      <c r="M351" s="831">
        <v>234</v>
      </c>
      <c r="N351" s="822">
        <v>1</v>
      </c>
      <c r="O351" s="822">
        <v>78</v>
      </c>
      <c r="P351" s="831"/>
      <c r="Q351" s="831"/>
      <c r="R351" s="827"/>
      <c r="S351" s="832"/>
    </row>
    <row r="352" spans="1:19" ht="14.45" customHeight="1" x14ac:dyDescent="0.2">
      <c r="A352" s="821" t="s">
        <v>5115</v>
      </c>
      <c r="B352" s="822" t="s">
        <v>5116</v>
      </c>
      <c r="C352" s="822" t="s">
        <v>590</v>
      </c>
      <c r="D352" s="822" t="s">
        <v>2428</v>
      </c>
      <c r="E352" s="822" t="s">
        <v>5034</v>
      </c>
      <c r="F352" s="822" t="s">
        <v>5098</v>
      </c>
      <c r="G352" s="822" t="s">
        <v>5099</v>
      </c>
      <c r="H352" s="831"/>
      <c r="I352" s="831"/>
      <c r="J352" s="822"/>
      <c r="K352" s="822"/>
      <c r="L352" s="831">
        <v>2</v>
      </c>
      <c r="M352" s="831">
        <v>1244</v>
      </c>
      <c r="N352" s="822">
        <v>1</v>
      </c>
      <c r="O352" s="822">
        <v>622</v>
      </c>
      <c r="P352" s="831"/>
      <c r="Q352" s="831"/>
      <c r="R352" s="827"/>
      <c r="S352" s="832"/>
    </row>
    <row r="353" spans="1:19" ht="14.45" customHeight="1" x14ac:dyDescent="0.2">
      <c r="A353" s="821" t="s">
        <v>5115</v>
      </c>
      <c r="B353" s="822" t="s">
        <v>5116</v>
      </c>
      <c r="C353" s="822" t="s">
        <v>590</v>
      </c>
      <c r="D353" s="822" t="s">
        <v>2428</v>
      </c>
      <c r="E353" s="822" t="s">
        <v>5034</v>
      </c>
      <c r="F353" s="822" t="s">
        <v>5102</v>
      </c>
      <c r="G353" s="822" t="s">
        <v>5103</v>
      </c>
      <c r="H353" s="831">
        <v>1</v>
      </c>
      <c r="I353" s="831">
        <v>374</v>
      </c>
      <c r="J353" s="822"/>
      <c r="K353" s="822">
        <v>374</v>
      </c>
      <c r="L353" s="831"/>
      <c r="M353" s="831"/>
      <c r="N353" s="822"/>
      <c r="O353" s="822"/>
      <c r="P353" s="831"/>
      <c r="Q353" s="831"/>
      <c r="R353" s="827"/>
      <c r="S353" s="832"/>
    </row>
    <row r="354" spans="1:19" ht="14.45" customHeight="1" x14ac:dyDescent="0.2">
      <c r="A354" s="821" t="s">
        <v>5115</v>
      </c>
      <c r="B354" s="822" t="s">
        <v>5116</v>
      </c>
      <c r="C354" s="822" t="s">
        <v>590</v>
      </c>
      <c r="D354" s="822" t="s">
        <v>2428</v>
      </c>
      <c r="E354" s="822" t="s">
        <v>5034</v>
      </c>
      <c r="F354" s="822" t="s">
        <v>5104</v>
      </c>
      <c r="G354" s="822" t="s">
        <v>5105</v>
      </c>
      <c r="H354" s="831">
        <v>7</v>
      </c>
      <c r="I354" s="831">
        <v>1246</v>
      </c>
      <c r="J354" s="822">
        <v>0.46405959031657357</v>
      </c>
      <c r="K354" s="822">
        <v>178</v>
      </c>
      <c r="L354" s="831">
        <v>15</v>
      </c>
      <c r="M354" s="831">
        <v>2685</v>
      </c>
      <c r="N354" s="822">
        <v>1</v>
      </c>
      <c r="O354" s="822">
        <v>179</v>
      </c>
      <c r="P354" s="831"/>
      <c r="Q354" s="831"/>
      <c r="R354" s="827"/>
      <c r="S354" s="832"/>
    </row>
    <row r="355" spans="1:19" ht="14.45" customHeight="1" x14ac:dyDescent="0.2">
      <c r="A355" s="821" t="s">
        <v>5115</v>
      </c>
      <c r="B355" s="822" t="s">
        <v>5116</v>
      </c>
      <c r="C355" s="822" t="s">
        <v>590</v>
      </c>
      <c r="D355" s="822" t="s">
        <v>2428</v>
      </c>
      <c r="E355" s="822" t="s">
        <v>5034</v>
      </c>
      <c r="F355" s="822" t="s">
        <v>5106</v>
      </c>
      <c r="G355" s="822" t="s">
        <v>5107</v>
      </c>
      <c r="H355" s="831">
        <v>1</v>
      </c>
      <c r="I355" s="831">
        <v>1298</v>
      </c>
      <c r="J355" s="822"/>
      <c r="K355" s="822">
        <v>1298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5115</v>
      </c>
      <c r="B356" s="822" t="s">
        <v>5116</v>
      </c>
      <c r="C356" s="822" t="s">
        <v>590</v>
      </c>
      <c r="D356" s="822" t="s">
        <v>4999</v>
      </c>
      <c r="E356" s="822" t="s">
        <v>5034</v>
      </c>
      <c r="F356" s="822" t="s">
        <v>5124</v>
      </c>
      <c r="G356" s="822" t="s">
        <v>5125</v>
      </c>
      <c r="H356" s="831">
        <v>86</v>
      </c>
      <c r="I356" s="831">
        <v>21672</v>
      </c>
      <c r="J356" s="822">
        <v>0.57650563949776545</v>
      </c>
      <c r="K356" s="822">
        <v>252</v>
      </c>
      <c r="L356" s="831">
        <v>148</v>
      </c>
      <c r="M356" s="831">
        <v>37592</v>
      </c>
      <c r="N356" s="822">
        <v>1</v>
      </c>
      <c r="O356" s="822">
        <v>254</v>
      </c>
      <c r="P356" s="831">
        <v>133</v>
      </c>
      <c r="Q356" s="831">
        <v>33915</v>
      </c>
      <c r="R356" s="827">
        <v>0.90218663545435196</v>
      </c>
      <c r="S356" s="832">
        <v>255</v>
      </c>
    </row>
    <row r="357" spans="1:19" ht="14.45" customHeight="1" x14ac:dyDescent="0.2">
      <c r="A357" s="821" t="s">
        <v>5115</v>
      </c>
      <c r="B357" s="822" t="s">
        <v>5116</v>
      </c>
      <c r="C357" s="822" t="s">
        <v>590</v>
      </c>
      <c r="D357" s="822" t="s">
        <v>5000</v>
      </c>
      <c r="E357" s="822" t="s">
        <v>5034</v>
      </c>
      <c r="F357" s="822" t="s">
        <v>5124</v>
      </c>
      <c r="G357" s="822" t="s">
        <v>5125</v>
      </c>
      <c r="H357" s="831">
        <v>7</v>
      </c>
      <c r="I357" s="831">
        <v>1764</v>
      </c>
      <c r="J357" s="822">
        <v>2.3149606299212597</v>
      </c>
      <c r="K357" s="822">
        <v>252</v>
      </c>
      <c r="L357" s="831">
        <v>3</v>
      </c>
      <c r="M357" s="831">
        <v>762</v>
      </c>
      <c r="N357" s="822">
        <v>1</v>
      </c>
      <c r="O357" s="822">
        <v>254</v>
      </c>
      <c r="P357" s="831">
        <v>4</v>
      </c>
      <c r="Q357" s="831">
        <v>1020</v>
      </c>
      <c r="R357" s="827">
        <v>1.3385826771653544</v>
      </c>
      <c r="S357" s="832">
        <v>255</v>
      </c>
    </row>
    <row r="358" spans="1:19" ht="14.45" customHeight="1" x14ac:dyDescent="0.2">
      <c r="A358" s="821" t="s">
        <v>5115</v>
      </c>
      <c r="B358" s="822" t="s">
        <v>5116</v>
      </c>
      <c r="C358" s="822" t="s">
        <v>590</v>
      </c>
      <c r="D358" s="822" t="s">
        <v>5001</v>
      </c>
      <c r="E358" s="822" t="s">
        <v>5038</v>
      </c>
      <c r="F358" s="822" t="s">
        <v>5039</v>
      </c>
      <c r="G358" s="822" t="s">
        <v>5040</v>
      </c>
      <c r="H358" s="831">
        <v>0.2</v>
      </c>
      <c r="I358" s="831">
        <v>10.82</v>
      </c>
      <c r="J358" s="822"/>
      <c r="K358" s="822">
        <v>54.1</v>
      </c>
      <c r="L358" s="831"/>
      <c r="M358" s="831"/>
      <c r="N358" s="822"/>
      <c r="O358" s="822"/>
      <c r="P358" s="831"/>
      <c r="Q358" s="831"/>
      <c r="R358" s="827"/>
      <c r="S358" s="832"/>
    </row>
    <row r="359" spans="1:19" ht="14.45" customHeight="1" x14ac:dyDescent="0.2">
      <c r="A359" s="821" t="s">
        <v>5115</v>
      </c>
      <c r="B359" s="822" t="s">
        <v>5116</v>
      </c>
      <c r="C359" s="822" t="s">
        <v>590</v>
      </c>
      <c r="D359" s="822" t="s">
        <v>5001</v>
      </c>
      <c r="E359" s="822" t="s">
        <v>5038</v>
      </c>
      <c r="F359" s="822" t="s">
        <v>5041</v>
      </c>
      <c r="G359" s="822" t="s">
        <v>5042</v>
      </c>
      <c r="H359" s="831">
        <v>0.1</v>
      </c>
      <c r="I359" s="831">
        <v>6.97</v>
      </c>
      <c r="J359" s="822"/>
      <c r="K359" s="822">
        <v>69.699999999999989</v>
      </c>
      <c r="L359" s="831"/>
      <c r="M359" s="831"/>
      <c r="N359" s="822"/>
      <c r="O359" s="822"/>
      <c r="P359" s="831"/>
      <c r="Q359" s="831"/>
      <c r="R359" s="827"/>
      <c r="S359" s="832"/>
    </row>
    <row r="360" spans="1:19" ht="14.45" customHeight="1" x14ac:dyDescent="0.2">
      <c r="A360" s="821" t="s">
        <v>5115</v>
      </c>
      <c r="B360" s="822" t="s">
        <v>5116</v>
      </c>
      <c r="C360" s="822" t="s">
        <v>590</v>
      </c>
      <c r="D360" s="822" t="s">
        <v>5001</v>
      </c>
      <c r="E360" s="822" t="s">
        <v>5038</v>
      </c>
      <c r="F360" s="822" t="s">
        <v>5043</v>
      </c>
      <c r="G360" s="822" t="s">
        <v>5044</v>
      </c>
      <c r="H360" s="831">
        <v>1.8</v>
      </c>
      <c r="I360" s="831">
        <v>661.8599999999999</v>
      </c>
      <c r="J360" s="822"/>
      <c r="K360" s="822">
        <v>367.69999999999993</v>
      </c>
      <c r="L360" s="831"/>
      <c r="M360" s="831"/>
      <c r="N360" s="822"/>
      <c r="O360" s="822"/>
      <c r="P360" s="831"/>
      <c r="Q360" s="831"/>
      <c r="R360" s="827"/>
      <c r="S360" s="832"/>
    </row>
    <row r="361" spans="1:19" ht="14.45" customHeight="1" x14ac:dyDescent="0.2">
      <c r="A361" s="821" t="s">
        <v>5115</v>
      </c>
      <c r="B361" s="822" t="s">
        <v>5116</v>
      </c>
      <c r="C361" s="822" t="s">
        <v>590</v>
      </c>
      <c r="D361" s="822" t="s">
        <v>5001</v>
      </c>
      <c r="E361" s="822" t="s">
        <v>5038</v>
      </c>
      <c r="F361" s="822" t="s">
        <v>5045</v>
      </c>
      <c r="G361" s="822" t="s">
        <v>700</v>
      </c>
      <c r="H361" s="831">
        <v>0.1</v>
      </c>
      <c r="I361" s="831">
        <v>6.14</v>
      </c>
      <c r="J361" s="822"/>
      <c r="K361" s="822">
        <v>61.399999999999991</v>
      </c>
      <c r="L361" s="831"/>
      <c r="M361" s="831"/>
      <c r="N361" s="822"/>
      <c r="O361" s="822"/>
      <c r="P361" s="831"/>
      <c r="Q361" s="831"/>
      <c r="R361" s="827"/>
      <c r="S361" s="832"/>
    </row>
    <row r="362" spans="1:19" ht="14.45" customHeight="1" x14ac:dyDescent="0.2">
      <c r="A362" s="821" t="s">
        <v>5115</v>
      </c>
      <c r="B362" s="822" t="s">
        <v>5116</v>
      </c>
      <c r="C362" s="822" t="s">
        <v>590</v>
      </c>
      <c r="D362" s="822" t="s">
        <v>5001</v>
      </c>
      <c r="E362" s="822" t="s">
        <v>5038</v>
      </c>
      <c r="F362" s="822" t="s">
        <v>5046</v>
      </c>
      <c r="G362" s="822" t="s">
        <v>704</v>
      </c>
      <c r="H362" s="831">
        <v>1</v>
      </c>
      <c r="I362" s="831">
        <v>13.74</v>
      </c>
      <c r="J362" s="822"/>
      <c r="K362" s="822">
        <v>13.74</v>
      </c>
      <c r="L362" s="831"/>
      <c r="M362" s="831"/>
      <c r="N362" s="822"/>
      <c r="O362" s="822"/>
      <c r="P362" s="831"/>
      <c r="Q362" s="831"/>
      <c r="R362" s="827"/>
      <c r="S362" s="832"/>
    </row>
    <row r="363" spans="1:19" ht="14.45" customHeight="1" x14ac:dyDescent="0.2">
      <c r="A363" s="821" t="s">
        <v>5115</v>
      </c>
      <c r="B363" s="822" t="s">
        <v>5116</v>
      </c>
      <c r="C363" s="822" t="s">
        <v>590</v>
      </c>
      <c r="D363" s="822" t="s">
        <v>5001</v>
      </c>
      <c r="E363" s="822" t="s">
        <v>5038</v>
      </c>
      <c r="F363" s="822" t="s">
        <v>5048</v>
      </c>
      <c r="G363" s="822" t="s">
        <v>976</v>
      </c>
      <c r="H363" s="831">
        <v>0.1</v>
      </c>
      <c r="I363" s="831">
        <v>17.7</v>
      </c>
      <c r="J363" s="822"/>
      <c r="K363" s="822">
        <v>176.99999999999997</v>
      </c>
      <c r="L363" s="831"/>
      <c r="M363" s="831"/>
      <c r="N363" s="822"/>
      <c r="O363" s="822"/>
      <c r="P363" s="831"/>
      <c r="Q363" s="831"/>
      <c r="R363" s="827"/>
      <c r="S363" s="832"/>
    </row>
    <row r="364" spans="1:19" ht="14.45" customHeight="1" x14ac:dyDescent="0.2">
      <c r="A364" s="821" t="s">
        <v>5115</v>
      </c>
      <c r="B364" s="822" t="s">
        <v>5116</v>
      </c>
      <c r="C364" s="822" t="s">
        <v>590</v>
      </c>
      <c r="D364" s="822" t="s">
        <v>5001</v>
      </c>
      <c r="E364" s="822" t="s">
        <v>5038</v>
      </c>
      <c r="F364" s="822" t="s">
        <v>5052</v>
      </c>
      <c r="G364" s="822" t="s">
        <v>669</v>
      </c>
      <c r="H364" s="831">
        <v>0.2</v>
      </c>
      <c r="I364" s="831">
        <v>130</v>
      </c>
      <c r="J364" s="822"/>
      <c r="K364" s="822">
        <v>650</v>
      </c>
      <c r="L364" s="831"/>
      <c r="M364" s="831"/>
      <c r="N364" s="822"/>
      <c r="O364" s="822"/>
      <c r="P364" s="831"/>
      <c r="Q364" s="831"/>
      <c r="R364" s="827"/>
      <c r="S364" s="832"/>
    </row>
    <row r="365" spans="1:19" ht="14.45" customHeight="1" x14ac:dyDescent="0.2">
      <c r="A365" s="821" t="s">
        <v>5115</v>
      </c>
      <c r="B365" s="822" t="s">
        <v>5116</v>
      </c>
      <c r="C365" s="822" t="s">
        <v>590</v>
      </c>
      <c r="D365" s="822" t="s">
        <v>5001</v>
      </c>
      <c r="E365" s="822" t="s">
        <v>5038</v>
      </c>
      <c r="F365" s="822" t="s">
        <v>5118</v>
      </c>
      <c r="G365" s="822"/>
      <c r="H365" s="831">
        <v>0.2</v>
      </c>
      <c r="I365" s="831">
        <v>10.89</v>
      </c>
      <c r="J365" s="822"/>
      <c r="K365" s="822">
        <v>54.45</v>
      </c>
      <c r="L365" s="831"/>
      <c r="M365" s="831"/>
      <c r="N365" s="822"/>
      <c r="O365" s="822"/>
      <c r="P365" s="831"/>
      <c r="Q365" s="831"/>
      <c r="R365" s="827"/>
      <c r="S365" s="832"/>
    </row>
    <row r="366" spans="1:19" ht="14.45" customHeight="1" x14ac:dyDescent="0.2">
      <c r="A366" s="821" t="s">
        <v>5115</v>
      </c>
      <c r="B366" s="822" t="s">
        <v>5116</v>
      </c>
      <c r="C366" s="822" t="s">
        <v>590</v>
      </c>
      <c r="D366" s="822" t="s">
        <v>5001</v>
      </c>
      <c r="E366" s="822" t="s">
        <v>5038</v>
      </c>
      <c r="F366" s="822" t="s">
        <v>5054</v>
      </c>
      <c r="G366" s="822" t="s">
        <v>678</v>
      </c>
      <c r="H366" s="831">
        <v>0.02</v>
      </c>
      <c r="I366" s="831">
        <v>2.4300000000000002</v>
      </c>
      <c r="J366" s="822"/>
      <c r="K366" s="822">
        <v>121.5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5115</v>
      </c>
      <c r="B367" s="822" t="s">
        <v>5116</v>
      </c>
      <c r="C367" s="822" t="s">
        <v>590</v>
      </c>
      <c r="D367" s="822" t="s">
        <v>5001</v>
      </c>
      <c r="E367" s="822" t="s">
        <v>5038</v>
      </c>
      <c r="F367" s="822" t="s">
        <v>5055</v>
      </c>
      <c r="G367" s="822" t="s">
        <v>678</v>
      </c>
      <c r="H367" s="831">
        <v>0.03</v>
      </c>
      <c r="I367" s="831">
        <v>6.02</v>
      </c>
      <c r="J367" s="822"/>
      <c r="K367" s="822">
        <v>200.66666666666666</v>
      </c>
      <c r="L367" s="831"/>
      <c r="M367" s="831"/>
      <c r="N367" s="822"/>
      <c r="O367" s="822"/>
      <c r="P367" s="831"/>
      <c r="Q367" s="831"/>
      <c r="R367" s="827"/>
      <c r="S367" s="832"/>
    </row>
    <row r="368" spans="1:19" ht="14.45" customHeight="1" x14ac:dyDescent="0.2">
      <c r="A368" s="821" t="s">
        <v>5115</v>
      </c>
      <c r="B368" s="822" t="s">
        <v>5116</v>
      </c>
      <c r="C368" s="822" t="s">
        <v>590</v>
      </c>
      <c r="D368" s="822" t="s">
        <v>5001</v>
      </c>
      <c r="E368" s="822" t="s">
        <v>5038</v>
      </c>
      <c r="F368" s="822" t="s">
        <v>5056</v>
      </c>
      <c r="G368" s="822" t="s">
        <v>678</v>
      </c>
      <c r="H368" s="831">
        <v>0.1</v>
      </c>
      <c r="I368" s="831">
        <v>24.34</v>
      </c>
      <c r="J368" s="822"/>
      <c r="K368" s="822">
        <v>243.39999999999998</v>
      </c>
      <c r="L368" s="831"/>
      <c r="M368" s="831"/>
      <c r="N368" s="822"/>
      <c r="O368" s="822"/>
      <c r="P368" s="831"/>
      <c r="Q368" s="831"/>
      <c r="R368" s="827"/>
      <c r="S368" s="832"/>
    </row>
    <row r="369" spans="1:19" ht="14.45" customHeight="1" x14ac:dyDescent="0.2">
      <c r="A369" s="821" t="s">
        <v>5115</v>
      </c>
      <c r="B369" s="822" t="s">
        <v>5116</v>
      </c>
      <c r="C369" s="822" t="s">
        <v>590</v>
      </c>
      <c r="D369" s="822" t="s">
        <v>5001</v>
      </c>
      <c r="E369" s="822" t="s">
        <v>5038</v>
      </c>
      <c r="F369" s="822" t="s">
        <v>5119</v>
      </c>
      <c r="G369" s="822" t="s">
        <v>5120</v>
      </c>
      <c r="H369" s="831">
        <v>0.1</v>
      </c>
      <c r="I369" s="831">
        <v>3.75</v>
      </c>
      <c r="J369" s="822"/>
      <c r="K369" s="822">
        <v>37.5</v>
      </c>
      <c r="L369" s="831"/>
      <c r="M369" s="831"/>
      <c r="N369" s="822"/>
      <c r="O369" s="822"/>
      <c r="P369" s="831"/>
      <c r="Q369" s="831"/>
      <c r="R369" s="827"/>
      <c r="S369" s="832"/>
    </row>
    <row r="370" spans="1:19" ht="14.45" customHeight="1" x14ac:dyDescent="0.2">
      <c r="A370" s="821" t="s">
        <v>5115</v>
      </c>
      <c r="B370" s="822" t="s">
        <v>5116</v>
      </c>
      <c r="C370" s="822" t="s">
        <v>590</v>
      </c>
      <c r="D370" s="822" t="s">
        <v>5001</v>
      </c>
      <c r="E370" s="822" t="s">
        <v>5034</v>
      </c>
      <c r="F370" s="822" t="s">
        <v>5074</v>
      </c>
      <c r="G370" s="822" t="s">
        <v>5075</v>
      </c>
      <c r="H370" s="831">
        <v>7</v>
      </c>
      <c r="I370" s="831">
        <v>546</v>
      </c>
      <c r="J370" s="822"/>
      <c r="K370" s="822">
        <v>78</v>
      </c>
      <c r="L370" s="831"/>
      <c r="M370" s="831"/>
      <c r="N370" s="822"/>
      <c r="O370" s="822"/>
      <c r="P370" s="831"/>
      <c r="Q370" s="831"/>
      <c r="R370" s="827"/>
      <c r="S370" s="832"/>
    </row>
    <row r="371" spans="1:19" ht="14.45" customHeight="1" x14ac:dyDescent="0.2">
      <c r="A371" s="821" t="s">
        <v>5115</v>
      </c>
      <c r="B371" s="822" t="s">
        <v>5116</v>
      </c>
      <c r="C371" s="822" t="s">
        <v>590</v>
      </c>
      <c r="D371" s="822" t="s">
        <v>5001</v>
      </c>
      <c r="E371" s="822" t="s">
        <v>5034</v>
      </c>
      <c r="F371" s="822" t="s">
        <v>5076</v>
      </c>
      <c r="G371" s="822" t="s">
        <v>5077</v>
      </c>
      <c r="H371" s="831">
        <v>12</v>
      </c>
      <c r="I371" s="831">
        <v>1764</v>
      </c>
      <c r="J371" s="822"/>
      <c r="K371" s="822">
        <v>147</v>
      </c>
      <c r="L371" s="831"/>
      <c r="M371" s="831"/>
      <c r="N371" s="822"/>
      <c r="O371" s="822"/>
      <c r="P371" s="831"/>
      <c r="Q371" s="831"/>
      <c r="R371" s="827"/>
      <c r="S371" s="832"/>
    </row>
    <row r="372" spans="1:19" ht="14.45" customHeight="1" x14ac:dyDescent="0.2">
      <c r="A372" s="821" t="s">
        <v>5115</v>
      </c>
      <c r="B372" s="822" t="s">
        <v>5116</v>
      </c>
      <c r="C372" s="822" t="s">
        <v>590</v>
      </c>
      <c r="D372" s="822" t="s">
        <v>5001</v>
      </c>
      <c r="E372" s="822" t="s">
        <v>5034</v>
      </c>
      <c r="F372" s="822" t="s">
        <v>5078</v>
      </c>
      <c r="G372" s="822" t="s">
        <v>5079</v>
      </c>
      <c r="H372" s="831">
        <v>35</v>
      </c>
      <c r="I372" s="831">
        <v>1295</v>
      </c>
      <c r="J372" s="822"/>
      <c r="K372" s="822">
        <v>37</v>
      </c>
      <c r="L372" s="831"/>
      <c r="M372" s="831"/>
      <c r="N372" s="822"/>
      <c r="O372" s="822"/>
      <c r="P372" s="831"/>
      <c r="Q372" s="831"/>
      <c r="R372" s="827"/>
      <c r="S372" s="832"/>
    </row>
    <row r="373" spans="1:19" ht="14.45" customHeight="1" x14ac:dyDescent="0.2">
      <c r="A373" s="821" t="s">
        <v>5115</v>
      </c>
      <c r="B373" s="822" t="s">
        <v>5116</v>
      </c>
      <c r="C373" s="822" t="s">
        <v>590</v>
      </c>
      <c r="D373" s="822" t="s">
        <v>5001</v>
      </c>
      <c r="E373" s="822" t="s">
        <v>5034</v>
      </c>
      <c r="F373" s="822" t="s">
        <v>5080</v>
      </c>
      <c r="G373" s="822" t="s">
        <v>5081</v>
      </c>
      <c r="H373" s="831">
        <v>1</v>
      </c>
      <c r="I373" s="831">
        <v>130</v>
      </c>
      <c r="J373" s="822"/>
      <c r="K373" s="822">
        <v>130</v>
      </c>
      <c r="L373" s="831"/>
      <c r="M373" s="831"/>
      <c r="N373" s="822"/>
      <c r="O373" s="822"/>
      <c r="P373" s="831"/>
      <c r="Q373" s="831"/>
      <c r="R373" s="827"/>
      <c r="S373" s="832"/>
    </row>
    <row r="374" spans="1:19" ht="14.45" customHeight="1" x14ac:dyDescent="0.2">
      <c r="A374" s="821" t="s">
        <v>5115</v>
      </c>
      <c r="B374" s="822" t="s">
        <v>5116</v>
      </c>
      <c r="C374" s="822" t="s">
        <v>590</v>
      </c>
      <c r="D374" s="822" t="s">
        <v>5001</v>
      </c>
      <c r="E374" s="822" t="s">
        <v>5034</v>
      </c>
      <c r="F374" s="822" t="s">
        <v>5082</v>
      </c>
      <c r="G374" s="822" t="s">
        <v>5083</v>
      </c>
      <c r="H374" s="831">
        <v>25</v>
      </c>
      <c r="I374" s="831">
        <v>17550</v>
      </c>
      <c r="J374" s="822"/>
      <c r="K374" s="822">
        <v>702</v>
      </c>
      <c r="L374" s="831"/>
      <c r="M374" s="831"/>
      <c r="N374" s="822"/>
      <c r="O374" s="822"/>
      <c r="P374" s="831"/>
      <c r="Q374" s="831"/>
      <c r="R374" s="827"/>
      <c r="S374" s="832"/>
    </row>
    <row r="375" spans="1:19" ht="14.45" customHeight="1" x14ac:dyDescent="0.2">
      <c r="A375" s="821" t="s">
        <v>5115</v>
      </c>
      <c r="B375" s="822" t="s">
        <v>5116</v>
      </c>
      <c r="C375" s="822" t="s">
        <v>590</v>
      </c>
      <c r="D375" s="822" t="s">
        <v>5001</v>
      </c>
      <c r="E375" s="822" t="s">
        <v>5034</v>
      </c>
      <c r="F375" s="822" t="s">
        <v>5084</v>
      </c>
      <c r="G375" s="822" t="s">
        <v>5085</v>
      </c>
      <c r="H375" s="831">
        <v>1</v>
      </c>
      <c r="I375" s="831">
        <v>355</v>
      </c>
      <c r="J375" s="822"/>
      <c r="K375" s="822">
        <v>355</v>
      </c>
      <c r="L375" s="831"/>
      <c r="M375" s="831"/>
      <c r="N375" s="822"/>
      <c r="O375" s="822"/>
      <c r="P375" s="831"/>
      <c r="Q375" s="831"/>
      <c r="R375" s="827"/>
      <c r="S375" s="832"/>
    </row>
    <row r="376" spans="1:19" ht="14.45" customHeight="1" x14ac:dyDescent="0.2">
      <c r="A376" s="821" t="s">
        <v>5115</v>
      </c>
      <c r="B376" s="822" t="s">
        <v>5116</v>
      </c>
      <c r="C376" s="822" t="s">
        <v>590</v>
      </c>
      <c r="D376" s="822" t="s">
        <v>5001</v>
      </c>
      <c r="E376" s="822" t="s">
        <v>5034</v>
      </c>
      <c r="F376" s="822" t="s">
        <v>5086</v>
      </c>
      <c r="G376" s="822" t="s">
        <v>5087</v>
      </c>
      <c r="H376" s="831">
        <v>94</v>
      </c>
      <c r="I376" s="831">
        <v>3133.33</v>
      </c>
      <c r="J376" s="822"/>
      <c r="K376" s="822">
        <v>33.333297872340424</v>
      </c>
      <c r="L376" s="831"/>
      <c r="M376" s="831"/>
      <c r="N376" s="822"/>
      <c r="O376" s="822"/>
      <c r="P376" s="831"/>
      <c r="Q376" s="831"/>
      <c r="R376" s="827"/>
      <c r="S376" s="832"/>
    </row>
    <row r="377" spans="1:19" ht="14.45" customHeight="1" x14ac:dyDescent="0.2">
      <c r="A377" s="821" t="s">
        <v>5115</v>
      </c>
      <c r="B377" s="822" t="s">
        <v>5116</v>
      </c>
      <c r="C377" s="822" t="s">
        <v>590</v>
      </c>
      <c r="D377" s="822" t="s">
        <v>5001</v>
      </c>
      <c r="E377" s="822" t="s">
        <v>5034</v>
      </c>
      <c r="F377" s="822" t="s">
        <v>5088</v>
      </c>
      <c r="G377" s="822" t="s">
        <v>5089</v>
      </c>
      <c r="H377" s="831">
        <v>24</v>
      </c>
      <c r="I377" s="831">
        <v>2904</v>
      </c>
      <c r="J377" s="822"/>
      <c r="K377" s="822">
        <v>121</v>
      </c>
      <c r="L377" s="831"/>
      <c r="M377" s="831"/>
      <c r="N377" s="822"/>
      <c r="O377" s="822"/>
      <c r="P377" s="831"/>
      <c r="Q377" s="831"/>
      <c r="R377" s="827"/>
      <c r="S377" s="832"/>
    </row>
    <row r="378" spans="1:19" ht="14.45" customHeight="1" x14ac:dyDescent="0.2">
      <c r="A378" s="821" t="s">
        <v>5115</v>
      </c>
      <c r="B378" s="822" t="s">
        <v>5116</v>
      </c>
      <c r="C378" s="822" t="s">
        <v>590</v>
      </c>
      <c r="D378" s="822" t="s">
        <v>5001</v>
      </c>
      <c r="E378" s="822" t="s">
        <v>5034</v>
      </c>
      <c r="F378" s="822" t="s">
        <v>5090</v>
      </c>
      <c r="G378" s="822" t="s">
        <v>5091</v>
      </c>
      <c r="H378" s="831">
        <v>1</v>
      </c>
      <c r="I378" s="831">
        <v>32</v>
      </c>
      <c r="J378" s="822"/>
      <c r="K378" s="822">
        <v>32</v>
      </c>
      <c r="L378" s="831"/>
      <c r="M378" s="831"/>
      <c r="N378" s="822"/>
      <c r="O378" s="822"/>
      <c r="P378" s="831"/>
      <c r="Q378" s="831"/>
      <c r="R378" s="827"/>
      <c r="S378" s="832"/>
    </row>
    <row r="379" spans="1:19" ht="14.45" customHeight="1" x14ac:dyDescent="0.2">
      <c r="A379" s="821" t="s">
        <v>5115</v>
      </c>
      <c r="B379" s="822" t="s">
        <v>5116</v>
      </c>
      <c r="C379" s="822" t="s">
        <v>590</v>
      </c>
      <c r="D379" s="822" t="s">
        <v>5001</v>
      </c>
      <c r="E379" s="822" t="s">
        <v>5034</v>
      </c>
      <c r="F379" s="822" t="s">
        <v>5092</v>
      </c>
      <c r="G379" s="822" t="s">
        <v>5093</v>
      </c>
      <c r="H379" s="831">
        <v>4</v>
      </c>
      <c r="I379" s="831">
        <v>296</v>
      </c>
      <c r="J379" s="822"/>
      <c r="K379" s="822">
        <v>74</v>
      </c>
      <c r="L379" s="831"/>
      <c r="M379" s="831"/>
      <c r="N379" s="822"/>
      <c r="O379" s="822"/>
      <c r="P379" s="831"/>
      <c r="Q379" s="831"/>
      <c r="R379" s="827"/>
      <c r="S379" s="832"/>
    </row>
    <row r="380" spans="1:19" ht="14.45" customHeight="1" x14ac:dyDescent="0.2">
      <c r="A380" s="821" t="s">
        <v>5115</v>
      </c>
      <c r="B380" s="822" t="s">
        <v>5116</v>
      </c>
      <c r="C380" s="822" t="s">
        <v>590</v>
      </c>
      <c r="D380" s="822" t="s">
        <v>5001</v>
      </c>
      <c r="E380" s="822" t="s">
        <v>5034</v>
      </c>
      <c r="F380" s="822" t="s">
        <v>5096</v>
      </c>
      <c r="G380" s="822" t="s">
        <v>5097</v>
      </c>
      <c r="H380" s="831">
        <v>3</v>
      </c>
      <c r="I380" s="831">
        <v>231</v>
      </c>
      <c r="J380" s="822"/>
      <c r="K380" s="822">
        <v>77</v>
      </c>
      <c r="L380" s="831"/>
      <c r="M380" s="831"/>
      <c r="N380" s="822"/>
      <c r="O380" s="822"/>
      <c r="P380" s="831"/>
      <c r="Q380" s="831"/>
      <c r="R380" s="827"/>
      <c r="S380" s="832"/>
    </row>
    <row r="381" spans="1:19" ht="14.45" customHeight="1" x14ac:dyDescent="0.2">
      <c r="A381" s="821" t="s">
        <v>5115</v>
      </c>
      <c r="B381" s="822" t="s">
        <v>5116</v>
      </c>
      <c r="C381" s="822" t="s">
        <v>590</v>
      </c>
      <c r="D381" s="822" t="s">
        <v>5001</v>
      </c>
      <c r="E381" s="822" t="s">
        <v>5034</v>
      </c>
      <c r="F381" s="822" t="s">
        <v>5098</v>
      </c>
      <c r="G381" s="822" t="s">
        <v>5099</v>
      </c>
      <c r="H381" s="831">
        <v>1</v>
      </c>
      <c r="I381" s="831">
        <v>620</v>
      </c>
      <c r="J381" s="822"/>
      <c r="K381" s="822">
        <v>620</v>
      </c>
      <c r="L381" s="831"/>
      <c r="M381" s="831"/>
      <c r="N381" s="822"/>
      <c r="O381" s="822"/>
      <c r="P381" s="831"/>
      <c r="Q381" s="831"/>
      <c r="R381" s="827"/>
      <c r="S381" s="832"/>
    </row>
    <row r="382" spans="1:19" ht="14.45" customHeight="1" x14ac:dyDescent="0.2">
      <c r="A382" s="821" t="s">
        <v>5115</v>
      </c>
      <c r="B382" s="822" t="s">
        <v>5116</v>
      </c>
      <c r="C382" s="822" t="s">
        <v>590</v>
      </c>
      <c r="D382" s="822" t="s">
        <v>5001</v>
      </c>
      <c r="E382" s="822" t="s">
        <v>5034</v>
      </c>
      <c r="F382" s="822" t="s">
        <v>5104</v>
      </c>
      <c r="G382" s="822" t="s">
        <v>5105</v>
      </c>
      <c r="H382" s="831">
        <v>73</v>
      </c>
      <c r="I382" s="831">
        <v>12994</v>
      </c>
      <c r="J382" s="822"/>
      <c r="K382" s="822">
        <v>178</v>
      </c>
      <c r="L382" s="831"/>
      <c r="M382" s="831"/>
      <c r="N382" s="822"/>
      <c r="O382" s="822"/>
      <c r="P382" s="831"/>
      <c r="Q382" s="831"/>
      <c r="R382" s="827"/>
      <c r="S382" s="832"/>
    </row>
    <row r="383" spans="1:19" ht="14.45" customHeight="1" x14ac:dyDescent="0.2">
      <c r="A383" s="821" t="s">
        <v>5115</v>
      </c>
      <c r="B383" s="822" t="s">
        <v>5116</v>
      </c>
      <c r="C383" s="822" t="s">
        <v>590</v>
      </c>
      <c r="D383" s="822" t="s">
        <v>2429</v>
      </c>
      <c r="E383" s="822" t="s">
        <v>5038</v>
      </c>
      <c r="F383" s="822" t="s">
        <v>5039</v>
      </c>
      <c r="G383" s="822" t="s">
        <v>5040</v>
      </c>
      <c r="H383" s="831">
        <v>0.6</v>
      </c>
      <c r="I383" s="831">
        <v>32.46</v>
      </c>
      <c r="J383" s="822"/>
      <c r="K383" s="822">
        <v>54.1</v>
      </c>
      <c r="L383" s="831"/>
      <c r="M383" s="831"/>
      <c r="N383" s="822"/>
      <c r="O383" s="822"/>
      <c r="P383" s="831"/>
      <c r="Q383" s="831"/>
      <c r="R383" s="827"/>
      <c r="S383" s="832"/>
    </row>
    <row r="384" spans="1:19" ht="14.45" customHeight="1" x14ac:dyDescent="0.2">
      <c r="A384" s="821" t="s">
        <v>5115</v>
      </c>
      <c r="B384" s="822" t="s">
        <v>5116</v>
      </c>
      <c r="C384" s="822" t="s">
        <v>590</v>
      </c>
      <c r="D384" s="822" t="s">
        <v>2429</v>
      </c>
      <c r="E384" s="822" t="s">
        <v>5038</v>
      </c>
      <c r="F384" s="822" t="s">
        <v>5045</v>
      </c>
      <c r="G384" s="822" t="s">
        <v>700</v>
      </c>
      <c r="H384" s="831">
        <v>0.3</v>
      </c>
      <c r="I384" s="831">
        <v>18.420000000000002</v>
      </c>
      <c r="J384" s="822">
        <v>3.6331360946745566</v>
      </c>
      <c r="K384" s="822">
        <v>61.400000000000006</v>
      </c>
      <c r="L384" s="831">
        <v>0.1</v>
      </c>
      <c r="M384" s="831">
        <v>5.07</v>
      </c>
      <c r="N384" s="822">
        <v>1</v>
      </c>
      <c r="O384" s="822">
        <v>50.7</v>
      </c>
      <c r="P384" s="831"/>
      <c r="Q384" s="831"/>
      <c r="R384" s="827"/>
      <c r="S384" s="832"/>
    </row>
    <row r="385" spans="1:19" ht="14.45" customHeight="1" x14ac:dyDescent="0.2">
      <c r="A385" s="821" t="s">
        <v>5115</v>
      </c>
      <c r="B385" s="822" t="s">
        <v>5116</v>
      </c>
      <c r="C385" s="822" t="s">
        <v>590</v>
      </c>
      <c r="D385" s="822" t="s">
        <v>2429</v>
      </c>
      <c r="E385" s="822" t="s">
        <v>5038</v>
      </c>
      <c r="F385" s="822" t="s">
        <v>5048</v>
      </c>
      <c r="G385" s="822" t="s">
        <v>976</v>
      </c>
      <c r="H385" s="831">
        <v>0.3</v>
      </c>
      <c r="I385" s="831">
        <v>53.1</v>
      </c>
      <c r="J385" s="822"/>
      <c r="K385" s="822">
        <v>177</v>
      </c>
      <c r="L385" s="831"/>
      <c r="M385" s="831"/>
      <c r="N385" s="822"/>
      <c r="O385" s="822"/>
      <c r="P385" s="831"/>
      <c r="Q385" s="831"/>
      <c r="R385" s="827"/>
      <c r="S385" s="832"/>
    </row>
    <row r="386" spans="1:19" ht="14.45" customHeight="1" x14ac:dyDescent="0.2">
      <c r="A386" s="821" t="s">
        <v>5115</v>
      </c>
      <c r="B386" s="822" t="s">
        <v>5116</v>
      </c>
      <c r="C386" s="822" t="s">
        <v>590</v>
      </c>
      <c r="D386" s="822" t="s">
        <v>2429</v>
      </c>
      <c r="E386" s="822" t="s">
        <v>5038</v>
      </c>
      <c r="F386" s="822" t="s">
        <v>5117</v>
      </c>
      <c r="G386" s="822" t="s">
        <v>665</v>
      </c>
      <c r="H386" s="831"/>
      <c r="I386" s="831"/>
      <c r="J386" s="822"/>
      <c r="K386" s="822"/>
      <c r="L386" s="831">
        <v>0.30000000000000004</v>
      </c>
      <c r="M386" s="831">
        <v>14.129999999999999</v>
      </c>
      <c r="N386" s="822">
        <v>1</v>
      </c>
      <c r="O386" s="822">
        <v>47.099999999999987</v>
      </c>
      <c r="P386" s="831"/>
      <c r="Q386" s="831"/>
      <c r="R386" s="827"/>
      <c r="S386" s="832"/>
    </row>
    <row r="387" spans="1:19" ht="14.45" customHeight="1" x14ac:dyDescent="0.2">
      <c r="A387" s="821" t="s">
        <v>5115</v>
      </c>
      <c r="B387" s="822" t="s">
        <v>5116</v>
      </c>
      <c r="C387" s="822" t="s">
        <v>590</v>
      </c>
      <c r="D387" s="822" t="s">
        <v>2429</v>
      </c>
      <c r="E387" s="822" t="s">
        <v>5038</v>
      </c>
      <c r="F387" s="822" t="s">
        <v>5054</v>
      </c>
      <c r="G387" s="822" t="s">
        <v>678</v>
      </c>
      <c r="H387" s="831">
        <v>0.04</v>
      </c>
      <c r="I387" s="831">
        <v>4.8600000000000003</v>
      </c>
      <c r="J387" s="822">
        <v>2</v>
      </c>
      <c r="K387" s="822">
        <v>121.5</v>
      </c>
      <c r="L387" s="831">
        <v>0.02</v>
      </c>
      <c r="M387" s="831">
        <v>2.4300000000000002</v>
      </c>
      <c r="N387" s="822">
        <v>1</v>
      </c>
      <c r="O387" s="822">
        <v>121.5</v>
      </c>
      <c r="P387" s="831"/>
      <c r="Q387" s="831"/>
      <c r="R387" s="827"/>
      <c r="S387" s="832"/>
    </row>
    <row r="388" spans="1:19" ht="14.45" customHeight="1" x14ac:dyDescent="0.2">
      <c r="A388" s="821" t="s">
        <v>5115</v>
      </c>
      <c r="B388" s="822" t="s">
        <v>5116</v>
      </c>
      <c r="C388" s="822" t="s">
        <v>590</v>
      </c>
      <c r="D388" s="822" t="s">
        <v>2429</v>
      </c>
      <c r="E388" s="822" t="s">
        <v>5038</v>
      </c>
      <c r="F388" s="822" t="s">
        <v>5055</v>
      </c>
      <c r="G388" s="822" t="s">
        <v>678</v>
      </c>
      <c r="H388" s="831">
        <v>0.09</v>
      </c>
      <c r="I388" s="831">
        <v>18.059999999999999</v>
      </c>
      <c r="J388" s="822"/>
      <c r="K388" s="822">
        <v>200.66666666666666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5115</v>
      </c>
      <c r="B389" s="822" t="s">
        <v>5116</v>
      </c>
      <c r="C389" s="822" t="s">
        <v>590</v>
      </c>
      <c r="D389" s="822" t="s">
        <v>2429</v>
      </c>
      <c r="E389" s="822" t="s">
        <v>5034</v>
      </c>
      <c r="F389" s="822" t="s">
        <v>5076</v>
      </c>
      <c r="G389" s="822" t="s">
        <v>5077</v>
      </c>
      <c r="H389" s="831">
        <v>17</v>
      </c>
      <c r="I389" s="831">
        <v>2499</v>
      </c>
      <c r="J389" s="822">
        <v>2.7582781456953644</v>
      </c>
      <c r="K389" s="822">
        <v>147</v>
      </c>
      <c r="L389" s="831">
        <v>6</v>
      </c>
      <c r="M389" s="831">
        <v>906</v>
      </c>
      <c r="N389" s="822">
        <v>1</v>
      </c>
      <c r="O389" s="822">
        <v>151</v>
      </c>
      <c r="P389" s="831"/>
      <c r="Q389" s="831"/>
      <c r="R389" s="827"/>
      <c r="S389" s="832"/>
    </row>
    <row r="390" spans="1:19" ht="14.45" customHeight="1" x14ac:dyDescent="0.2">
      <c r="A390" s="821" t="s">
        <v>5115</v>
      </c>
      <c r="B390" s="822" t="s">
        <v>5116</v>
      </c>
      <c r="C390" s="822" t="s">
        <v>590</v>
      </c>
      <c r="D390" s="822" t="s">
        <v>2429</v>
      </c>
      <c r="E390" s="822" t="s">
        <v>5034</v>
      </c>
      <c r="F390" s="822" t="s">
        <v>5078</v>
      </c>
      <c r="G390" s="822" t="s">
        <v>5079</v>
      </c>
      <c r="H390" s="831">
        <v>84</v>
      </c>
      <c r="I390" s="831">
        <v>3108</v>
      </c>
      <c r="J390" s="822">
        <v>1.3631578947368421</v>
      </c>
      <c r="K390" s="822">
        <v>37</v>
      </c>
      <c r="L390" s="831">
        <v>60</v>
      </c>
      <c r="M390" s="831">
        <v>2280</v>
      </c>
      <c r="N390" s="822">
        <v>1</v>
      </c>
      <c r="O390" s="822">
        <v>38</v>
      </c>
      <c r="P390" s="831">
        <v>36</v>
      </c>
      <c r="Q390" s="831">
        <v>1368</v>
      </c>
      <c r="R390" s="827">
        <v>0.6</v>
      </c>
      <c r="S390" s="832">
        <v>38</v>
      </c>
    </row>
    <row r="391" spans="1:19" ht="14.45" customHeight="1" x14ac:dyDescent="0.2">
      <c r="A391" s="821" t="s">
        <v>5115</v>
      </c>
      <c r="B391" s="822" t="s">
        <v>5116</v>
      </c>
      <c r="C391" s="822" t="s">
        <v>590</v>
      </c>
      <c r="D391" s="822" t="s">
        <v>2429</v>
      </c>
      <c r="E391" s="822" t="s">
        <v>5034</v>
      </c>
      <c r="F391" s="822" t="s">
        <v>5124</v>
      </c>
      <c r="G391" s="822" t="s">
        <v>5125</v>
      </c>
      <c r="H391" s="831">
        <v>716</v>
      </c>
      <c r="I391" s="831">
        <v>180432</v>
      </c>
      <c r="J391" s="822">
        <v>1.162622266324729</v>
      </c>
      <c r="K391" s="822">
        <v>252</v>
      </c>
      <c r="L391" s="831">
        <v>611</v>
      </c>
      <c r="M391" s="831">
        <v>155194</v>
      </c>
      <c r="N391" s="822">
        <v>1</v>
      </c>
      <c r="O391" s="822">
        <v>254</v>
      </c>
      <c r="P391" s="831">
        <v>511</v>
      </c>
      <c r="Q391" s="831">
        <v>130305</v>
      </c>
      <c r="R391" s="827">
        <v>0.83962653195355486</v>
      </c>
      <c r="S391" s="832">
        <v>255</v>
      </c>
    </row>
    <row r="392" spans="1:19" ht="14.45" customHeight="1" x14ac:dyDescent="0.2">
      <c r="A392" s="821" t="s">
        <v>5115</v>
      </c>
      <c r="B392" s="822" t="s">
        <v>5116</v>
      </c>
      <c r="C392" s="822" t="s">
        <v>590</v>
      </c>
      <c r="D392" s="822" t="s">
        <v>2429</v>
      </c>
      <c r="E392" s="822" t="s">
        <v>5034</v>
      </c>
      <c r="F392" s="822" t="s">
        <v>5082</v>
      </c>
      <c r="G392" s="822" t="s">
        <v>5083</v>
      </c>
      <c r="H392" s="831">
        <v>21</v>
      </c>
      <c r="I392" s="831">
        <v>14742</v>
      </c>
      <c r="J392" s="822">
        <v>0.7722772277227723</v>
      </c>
      <c r="K392" s="822">
        <v>702</v>
      </c>
      <c r="L392" s="831">
        <v>27</v>
      </c>
      <c r="M392" s="831">
        <v>19089</v>
      </c>
      <c r="N392" s="822">
        <v>1</v>
      </c>
      <c r="O392" s="822">
        <v>707</v>
      </c>
      <c r="P392" s="831"/>
      <c r="Q392" s="831"/>
      <c r="R392" s="827"/>
      <c r="S392" s="832"/>
    </row>
    <row r="393" spans="1:19" ht="14.45" customHeight="1" x14ac:dyDescent="0.2">
      <c r="A393" s="821" t="s">
        <v>5115</v>
      </c>
      <c r="B393" s="822" t="s">
        <v>5116</v>
      </c>
      <c r="C393" s="822" t="s">
        <v>590</v>
      </c>
      <c r="D393" s="822" t="s">
        <v>2429</v>
      </c>
      <c r="E393" s="822" t="s">
        <v>5034</v>
      </c>
      <c r="F393" s="822" t="s">
        <v>5086</v>
      </c>
      <c r="G393" s="822" t="s">
        <v>5087</v>
      </c>
      <c r="H393" s="831">
        <v>167</v>
      </c>
      <c r="I393" s="831">
        <v>5566.66</v>
      </c>
      <c r="J393" s="822">
        <v>1.0844128773858734</v>
      </c>
      <c r="K393" s="822">
        <v>33.333293413173649</v>
      </c>
      <c r="L393" s="831">
        <v>154</v>
      </c>
      <c r="M393" s="831">
        <v>5133.34</v>
      </c>
      <c r="N393" s="822">
        <v>1</v>
      </c>
      <c r="O393" s="822">
        <v>33.333376623376623</v>
      </c>
      <c r="P393" s="831"/>
      <c r="Q393" s="831"/>
      <c r="R393" s="827"/>
      <c r="S393" s="832"/>
    </row>
    <row r="394" spans="1:19" ht="14.45" customHeight="1" x14ac:dyDescent="0.2">
      <c r="A394" s="821" t="s">
        <v>5115</v>
      </c>
      <c r="B394" s="822" t="s">
        <v>5116</v>
      </c>
      <c r="C394" s="822" t="s">
        <v>590</v>
      </c>
      <c r="D394" s="822" t="s">
        <v>2429</v>
      </c>
      <c r="E394" s="822" t="s">
        <v>5034</v>
      </c>
      <c r="F394" s="822" t="s">
        <v>5088</v>
      </c>
      <c r="G394" s="822" t="s">
        <v>5089</v>
      </c>
      <c r="H394" s="831">
        <v>40</v>
      </c>
      <c r="I394" s="831">
        <v>4840</v>
      </c>
      <c r="J394" s="822">
        <v>3.3060109289617485</v>
      </c>
      <c r="K394" s="822">
        <v>121</v>
      </c>
      <c r="L394" s="831">
        <v>12</v>
      </c>
      <c r="M394" s="831">
        <v>1464</v>
      </c>
      <c r="N394" s="822">
        <v>1</v>
      </c>
      <c r="O394" s="822">
        <v>122</v>
      </c>
      <c r="P394" s="831"/>
      <c r="Q394" s="831"/>
      <c r="R394" s="827"/>
      <c r="S394" s="832"/>
    </row>
    <row r="395" spans="1:19" ht="14.45" customHeight="1" x14ac:dyDescent="0.2">
      <c r="A395" s="821" t="s">
        <v>5115</v>
      </c>
      <c r="B395" s="822" t="s">
        <v>5116</v>
      </c>
      <c r="C395" s="822" t="s">
        <v>590</v>
      </c>
      <c r="D395" s="822" t="s">
        <v>2429</v>
      </c>
      <c r="E395" s="822" t="s">
        <v>5034</v>
      </c>
      <c r="F395" s="822" t="s">
        <v>5090</v>
      </c>
      <c r="G395" s="822" t="s">
        <v>5091</v>
      </c>
      <c r="H395" s="831"/>
      <c r="I395" s="831"/>
      <c r="J395" s="822"/>
      <c r="K395" s="822"/>
      <c r="L395" s="831">
        <v>3</v>
      </c>
      <c r="M395" s="831">
        <v>99</v>
      </c>
      <c r="N395" s="822">
        <v>1</v>
      </c>
      <c r="O395" s="822">
        <v>33</v>
      </c>
      <c r="P395" s="831"/>
      <c r="Q395" s="831"/>
      <c r="R395" s="827"/>
      <c r="S395" s="832"/>
    </row>
    <row r="396" spans="1:19" ht="14.45" customHeight="1" x14ac:dyDescent="0.2">
      <c r="A396" s="821" t="s">
        <v>5115</v>
      </c>
      <c r="B396" s="822" t="s">
        <v>5116</v>
      </c>
      <c r="C396" s="822" t="s">
        <v>590</v>
      </c>
      <c r="D396" s="822" t="s">
        <v>2429</v>
      </c>
      <c r="E396" s="822" t="s">
        <v>5034</v>
      </c>
      <c r="F396" s="822" t="s">
        <v>5092</v>
      </c>
      <c r="G396" s="822" t="s">
        <v>5093</v>
      </c>
      <c r="H396" s="831"/>
      <c r="I396" s="831"/>
      <c r="J396" s="822"/>
      <c r="K396" s="822"/>
      <c r="L396" s="831">
        <v>3</v>
      </c>
      <c r="M396" s="831">
        <v>225</v>
      </c>
      <c r="N396" s="822">
        <v>1</v>
      </c>
      <c r="O396" s="822">
        <v>75</v>
      </c>
      <c r="P396" s="831"/>
      <c r="Q396" s="831"/>
      <c r="R396" s="827"/>
      <c r="S396" s="832"/>
    </row>
    <row r="397" spans="1:19" ht="14.45" customHeight="1" x14ac:dyDescent="0.2">
      <c r="A397" s="821" t="s">
        <v>5115</v>
      </c>
      <c r="B397" s="822" t="s">
        <v>5116</v>
      </c>
      <c r="C397" s="822" t="s">
        <v>590</v>
      </c>
      <c r="D397" s="822" t="s">
        <v>2429</v>
      </c>
      <c r="E397" s="822" t="s">
        <v>5034</v>
      </c>
      <c r="F397" s="822" t="s">
        <v>5096</v>
      </c>
      <c r="G397" s="822" t="s">
        <v>5097</v>
      </c>
      <c r="H397" s="831">
        <v>5</v>
      </c>
      <c r="I397" s="831">
        <v>385</v>
      </c>
      <c r="J397" s="822">
        <v>2.4679487179487181</v>
      </c>
      <c r="K397" s="822">
        <v>77</v>
      </c>
      <c r="L397" s="831">
        <v>2</v>
      </c>
      <c r="M397" s="831">
        <v>156</v>
      </c>
      <c r="N397" s="822">
        <v>1</v>
      </c>
      <c r="O397" s="822">
        <v>78</v>
      </c>
      <c r="P397" s="831"/>
      <c r="Q397" s="831"/>
      <c r="R397" s="827"/>
      <c r="S397" s="832"/>
    </row>
    <row r="398" spans="1:19" ht="14.45" customHeight="1" x14ac:dyDescent="0.2">
      <c r="A398" s="821" t="s">
        <v>5115</v>
      </c>
      <c r="B398" s="822" t="s">
        <v>5116</v>
      </c>
      <c r="C398" s="822" t="s">
        <v>590</v>
      </c>
      <c r="D398" s="822" t="s">
        <v>2429</v>
      </c>
      <c r="E398" s="822" t="s">
        <v>5034</v>
      </c>
      <c r="F398" s="822" t="s">
        <v>5104</v>
      </c>
      <c r="G398" s="822" t="s">
        <v>5105</v>
      </c>
      <c r="H398" s="831">
        <v>146</v>
      </c>
      <c r="I398" s="831">
        <v>25988</v>
      </c>
      <c r="J398" s="822">
        <v>1.0152752275657304</v>
      </c>
      <c r="K398" s="822">
        <v>178</v>
      </c>
      <c r="L398" s="831">
        <v>143</v>
      </c>
      <c r="M398" s="831">
        <v>25597</v>
      </c>
      <c r="N398" s="822">
        <v>1</v>
      </c>
      <c r="O398" s="822">
        <v>179</v>
      </c>
      <c r="P398" s="831"/>
      <c r="Q398" s="831"/>
      <c r="R398" s="827"/>
      <c r="S398" s="832"/>
    </row>
    <row r="399" spans="1:19" ht="14.45" customHeight="1" x14ac:dyDescent="0.2">
      <c r="A399" s="821" t="s">
        <v>5115</v>
      </c>
      <c r="B399" s="822" t="s">
        <v>5116</v>
      </c>
      <c r="C399" s="822" t="s">
        <v>590</v>
      </c>
      <c r="D399" s="822" t="s">
        <v>2430</v>
      </c>
      <c r="E399" s="822" t="s">
        <v>5038</v>
      </c>
      <c r="F399" s="822" t="s">
        <v>5039</v>
      </c>
      <c r="G399" s="822" t="s">
        <v>5040</v>
      </c>
      <c r="H399" s="831"/>
      <c r="I399" s="831"/>
      <c r="J399" s="822"/>
      <c r="K399" s="822"/>
      <c r="L399" s="831">
        <v>0.2</v>
      </c>
      <c r="M399" s="831">
        <v>10.88</v>
      </c>
      <c r="N399" s="822">
        <v>1</v>
      </c>
      <c r="O399" s="822">
        <v>54.4</v>
      </c>
      <c r="P399" s="831"/>
      <c r="Q399" s="831"/>
      <c r="R399" s="827"/>
      <c r="S399" s="832"/>
    </row>
    <row r="400" spans="1:19" ht="14.45" customHeight="1" x14ac:dyDescent="0.2">
      <c r="A400" s="821" t="s">
        <v>5115</v>
      </c>
      <c r="B400" s="822" t="s">
        <v>5116</v>
      </c>
      <c r="C400" s="822" t="s">
        <v>590</v>
      </c>
      <c r="D400" s="822" t="s">
        <v>2430</v>
      </c>
      <c r="E400" s="822" t="s">
        <v>5038</v>
      </c>
      <c r="F400" s="822" t="s">
        <v>5041</v>
      </c>
      <c r="G400" s="822" t="s">
        <v>5042</v>
      </c>
      <c r="H400" s="831">
        <v>4.8000000000000007</v>
      </c>
      <c r="I400" s="831">
        <v>334.56</v>
      </c>
      <c r="J400" s="822">
        <v>2.666666666666667</v>
      </c>
      <c r="K400" s="822">
        <v>69.699999999999989</v>
      </c>
      <c r="L400" s="831">
        <v>1.7999999999999998</v>
      </c>
      <c r="M400" s="831">
        <v>125.46</v>
      </c>
      <c r="N400" s="822">
        <v>1</v>
      </c>
      <c r="O400" s="822">
        <v>69.7</v>
      </c>
      <c r="P400" s="831"/>
      <c r="Q400" s="831"/>
      <c r="R400" s="827"/>
      <c r="S400" s="832"/>
    </row>
    <row r="401" spans="1:19" ht="14.45" customHeight="1" x14ac:dyDescent="0.2">
      <c r="A401" s="821" t="s">
        <v>5115</v>
      </c>
      <c r="B401" s="822" t="s">
        <v>5116</v>
      </c>
      <c r="C401" s="822" t="s">
        <v>590</v>
      </c>
      <c r="D401" s="822" t="s">
        <v>2430</v>
      </c>
      <c r="E401" s="822" t="s">
        <v>5038</v>
      </c>
      <c r="F401" s="822" t="s">
        <v>5043</v>
      </c>
      <c r="G401" s="822" t="s">
        <v>5044</v>
      </c>
      <c r="H401" s="831">
        <v>22</v>
      </c>
      <c r="I401" s="831">
        <v>7990.2800000000007</v>
      </c>
      <c r="J401" s="822">
        <v>2.0607633068031177</v>
      </c>
      <c r="K401" s="822">
        <v>363.1945454545455</v>
      </c>
      <c r="L401" s="831">
        <v>13.6</v>
      </c>
      <c r="M401" s="831">
        <v>3877.34</v>
      </c>
      <c r="N401" s="822">
        <v>1</v>
      </c>
      <c r="O401" s="822">
        <v>285.09852941176473</v>
      </c>
      <c r="P401" s="831"/>
      <c r="Q401" s="831"/>
      <c r="R401" s="827"/>
      <c r="S401" s="832"/>
    </row>
    <row r="402" spans="1:19" ht="14.45" customHeight="1" x14ac:dyDescent="0.2">
      <c r="A402" s="821" t="s">
        <v>5115</v>
      </c>
      <c r="B402" s="822" t="s">
        <v>5116</v>
      </c>
      <c r="C402" s="822" t="s">
        <v>590</v>
      </c>
      <c r="D402" s="822" t="s">
        <v>2430</v>
      </c>
      <c r="E402" s="822" t="s">
        <v>5038</v>
      </c>
      <c r="F402" s="822" t="s">
        <v>5046</v>
      </c>
      <c r="G402" s="822" t="s">
        <v>704</v>
      </c>
      <c r="H402" s="831">
        <v>25</v>
      </c>
      <c r="I402" s="831">
        <v>342.39</v>
      </c>
      <c r="J402" s="822">
        <v>25.608825729244579</v>
      </c>
      <c r="K402" s="822">
        <v>13.695599999999999</v>
      </c>
      <c r="L402" s="831">
        <v>1</v>
      </c>
      <c r="M402" s="831">
        <v>13.37</v>
      </c>
      <c r="N402" s="822">
        <v>1</v>
      </c>
      <c r="O402" s="822">
        <v>13.37</v>
      </c>
      <c r="P402" s="831"/>
      <c r="Q402" s="831"/>
      <c r="R402" s="827"/>
      <c r="S402" s="832"/>
    </row>
    <row r="403" spans="1:19" ht="14.45" customHeight="1" x14ac:dyDescent="0.2">
      <c r="A403" s="821" t="s">
        <v>5115</v>
      </c>
      <c r="B403" s="822" t="s">
        <v>5116</v>
      </c>
      <c r="C403" s="822" t="s">
        <v>590</v>
      </c>
      <c r="D403" s="822" t="s">
        <v>2430</v>
      </c>
      <c r="E403" s="822" t="s">
        <v>5038</v>
      </c>
      <c r="F403" s="822" t="s">
        <v>5117</v>
      </c>
      <c r="G403" s="822" t="s">
        <v>665</v>
      </c>
      <c r="H403" s="831"/>
      <c r="I403" s="831"/>
      <c r="J403" s="822"/>
      <c r="K403" s="822"/>
      <c r="L403" s="831">
        <v>0.2</v>
      </c>
      <c r="M403" s="831">
        <v>9.42</v>
      </c>
      <c r="N403" s="822">
        <v>1</v>
      </c>
      <c r="O403" s="822">
        <v>47.099999999999994</v>
      </c>
      <c r="P403" s="831"/>
      <c r="Q403" s="831"/>
      <c r="R403" s="827"/>
      <c r="S403" s="832"/>
    </row>
    <row r="404" spans="1:19" ht="14.45" customHeight="1" x14ac:dyDescent="0.2">
      <c r="A404" s="821" t="s">
        <v>5115</v>
      </c>
      <c r="B404" s="822" t="s">
        <v>5116</v>
      </c>
      <c r="C404" s="822" t="s">
        <v>590</v>
      </c>
      <c r="D404" s="822" t="s">
        <v>2430</v>
      </c>
      <c r="E404" s="822" t="s">
        <v>5038</v>
      </c>
      <c r="F404" s="822" t="s">
        <v>5049</v>
      </c>
      <c r="G404" s="822" t="s">
        <v>676</v>
      </c>
      <c r="H404" s="831">
        <v>0.60000000000000009</v>
      </c>
      <c r="I404" s="831">
        <v>47</v>
      </c>
      <c r="J404" s="822">
        <v>0.39062500000000006</v>
      </c>
      <c r="K404" s="822">
        <v>78.333333333333329</v>
      </c>
      <c r="L404" s="831">
        <v>1.9999999999999998</v>
      </c>
      <c r="M404" s="831">
        <v>120.31999999999998</v>
      </c>
      <c r="N404" s="822">
        <v>1</v>
      </c>
      <c r="O404" s="822">
        <v>60.16</v>
      </c>
      <c r="P404" s="831"/>
      <c r="Q404" s="831"/>
      <c r="R404" s="827"/>
      <c r="S404" s="832"/>
    </row>
    <row r="405" spans="1:19" ht="14.45" customHeight="1" x14ac:dyDescent="0.2">
      <c r="A405" s="821" t="s">
        <v>5115</v>
      </c>
      <c r="B405" s="822" t="s">
        <v>5116</v>
      </c>
      <c r="C405" s="822" t="s">
        <v>590</v>
      </c>
      <c r="D405" s="822" t="s">
        <v>2430</v>
      </c>
      <c r="E405" s="822" t="s">
        <v>5038</v>
      </c>
      <c r="F405" s="822" t="s">
        <v>5052</v>
      </c>
      <c r="G405" s="822" t="s">
        <v>669</v>
      </c>
      <c r="H405" s="831">
        <v>9.7999999999999989</v>
      </c>
      <c r="I405" s="831">
        <v>6301.39</v>
      </c>
      <c r="J405" s="822">
        <v>2.3554044608248081</v>
      </c>
      <c r="K405" s="822">
        <v>642.99897959183681</v>
      </c>
      <c r="L405" s="831">
        <v>5</v>
      </c>
      <c r="M405" s="831">
        <v>2675.29</v>
      </c>
      <c r="N405" s="822">
        <v>1</v>
      </c>
      <c r="O405" s="822">
        <v>535.05799999999999</v>
      </c>
      <c r="P405" s="831"/>
      <c r="Q405" s="831"/>
      <c r="R405" s="827"/>
      <c r="S405" s="832"/>
    </row>
    <row r="406" spans="1:19" ht="14.45" customHeight="1" x14ac:dyDescent="0.2">
      <c r="A406" s="821" t="s">
        <v>5115</v>
      </c>
      <c r="B406" s="822" t="s">
        <v>5116</v>
      </c>
      <c r="C406" s="822" t="s">
        <v>590</v>
      </c>
      <c r="D406" s="822" t="s">
        <v>2430</v>
      </c>
      <c r="E406" s="822" t="s">
        <v>5038</v>
      </c>
      <c r="F406" s="822" t="s">
        <v>5053</v>
      </c>
      <c r="G406" s="822" t="s">
        <v>674</v>
      </c>
      <c r="H406" s="831">
        <v>1</v>
      </c>
      <c r="I406" s="831">
        <v>16.8</v>
      </c>
      <c r="J406" s="822"/>
      <c r="K406" s="822">
        <v>16.8</v>
      </c>
      <c r="L406" s="831"/>
      <c r="M406" s="831"/>
      <c r="N406" s="822"/>
      <c r="O406" s="822"/>
      <c r="P406" s="831"/>
      <c r="Q406" s="831"/>
      <c r="R406" s="827"/>
      <c r="S406" s="832"/>
    </row>
    <row r="407" spans="1:19" ht="14.45" customHeight="1" x14ac:dyDescent="0.2">
      <c r="A407" s="821" t="s">
        <v>5115</v>
      </c>
      <c r="B407" s="822" t="s">
        <v>5116</v>
      </c>
      <c r="C407" s="822" t="s">
        <v>590</v>
      </c>
      <c r="D407" s="822" t="s">
        <v>2430</v>
      </c>
      <c r="E407" s="822" t="s">
        <v>5038</v>
      </c>
      <c r="F407" s="822" t="s">
        <v>5055</v>
      </c>
      <c r="G407" s="822" t="s">
        <v>678</v>
      </c>
      <c r="H407" s="831"/>
      <c r="I407" s="831"/>
      <c r="J407" s="822"/>
      <c r="K407" s="822"/>
      <c r="L407" s="831">
        <v>7.0000000000000007E-2</v>
      </c>
      <c r="M407" s="831">
        <v>12.05</v>
      </c>
      <c r="N407" s="822">
        <v>1</v>
      </c>
      <c r="O407" s="822">
        <v>172.14285714285714</v>
      </c>
      <c r="P407" s="831"/>
      <c r="Q407" s="831"/>
      <c r="R407" s="827"/>
      <c r="S407" s="832"/>
    </row>
    <row r="408" spans="1:19" ht="14.45" customHeight="1" x14ac:dyDescent="0.2">
      <c r="A408" s="821" t="s">
        <v>5115</v>
      </c>
      <c r="B408" s="822" t="s">
        <v>5116</v>
      </c>
      <c r="C408" s="822" t="s">
        <v>590</v>
      </c>
      <c r="D408" s="822" t="s">
        <v>2430</v>
      </c>
      <c r="E408" s="822" t="s">
        <v>5038</v>
      </c>
      <c r="F408" s="822" t="s">
        <v>5056</v>
      </c>
      <c r="G408" s="822" t="s">
        <v>678</v>
      </c>
      <c r="H408" s="831">
        <v>5.8</v>
      </c>
      <c r="I408" s="831">
        <v>1411.8500000000001</v>
      </c>
      <c r="J408" s="822">
        <v>1.4320417892281165</v>
      </c>
      <c r="K408" s="822">
        <v>243.42241379310349</v>
      </c>
      <c r="L408" s="831">
        <v>4.05</v>
      </c>
      <c r="M408" s="831">
        <v>985.9</v>
      </c>
      <c r="N408" s="822">
        <v>1</v>
      </c>
      <c r="O408" s="822">
        <v>243.4320987654321</v>
      </c>
      <c r="P408" s="831"/>
      <c r="Q408" s="831"/>
      <c r="R408" s="827"/>
      <c r="S408" s="832"/>
    </row>
    <row r="409" spans="1:19" ht="14.45" customHeight="1" x14ac:dyDescent="0.2">
      <c r="A409" s="821" t="s">
        <v>5115</v>
      </c>
      <c r="B409" s="822" t="s">
        <v>5116</v>
      </c>
      <c r="C409" s="822" t="s">
        <v>590</v>
      </c>
      <c r="D409" s="822" t="s">
        <v>2430</v>
      </c>
      <c r="E409" s="822" t="s">
        <v>5038</v>
      </c>
      <c r="F409" s="822" t="s">
        <v>5119</v>
      </c>
      <c r="G409" s="822" t="s">
        <v>5120</v>
      </c>
      <c r="H409" s="831">
        <v>5</v>
      </c>
      <c r="I409" s="831">
        <v>187.5</v>
      </c>
      <c r="J409" s="822"/>
      <c r="K409" s="822">
        <v>37.5</v>
      </c>
      <c r="L409" s="831"/>
      <c r="M409" s="831"/>
      <c r="N409" s="822"/>
      <c r="O409" s="822"/>
      <c r="P409" s="831"/>
      <c r="Q409" s="831"/>
      <c r="R409" s="827"/>
      <c r="S409" s="832"/>
    </row>
    <row r="410" spans="1:19" ht="14.45" customHeight="1" x14ac:dyDescent="0.2">
      <c r="A410" s="821" t="s">
        <v>5115</v>
      </c>
      <c r="B410" s="822" t="s">
        <v>5116</v>
      </c>
      <c r="C410" s="822" t="s">
        <v>590</v>
      </c>
      <c r="D410" s="822" t="s">
        <v>2430</v>
      </c>
      <c r="E410" s="822" t="s">
        <v>5038</v>
      </c>
      <c r="F410" s="822" t="s">
        <v>5058</v>
      </c>
      <c r="G410" s="822" t="s">
        <v>5059</v>
      </c>
      <c r="H410" s="831"/>
      <c r="I410" s="831"/>
      <c r="J410" s="822"/>
      <c r="K410" s="822"/>
      <c r="L410" s="831">
        <v>0.2</v>
      </c>
      <c r="M410" s="831">
        <v>6.04</v>
      </c>
      <c r="N410" s="822">
        <v>1</v>
      </c>
      <c r="O410" s="822">
        <v>30.2</v>
      </c>
      <c r="P410" s="831"/>
      <c r="Q410" s="831"/>
      <c r="R410" s="827"/>
      <c r="S410" s="832"/>
    </row>
    <row r="411" spans="1:19" ht="14.45" customHeight="1" x14ac:dyDescent="0.2">
      <c r="A411" s="821" t="s">
        <v>5115</v>
      </c>
      <c r="B411" s="822" t="s">
        <v>5116</v>
      </c>
      <c r="C411" s="822" t="s">
        <v>590</v>
      </c>
      <c r="D411" s="822" t="s">
        <v>2430</v>
      </c>
      <c r="E411" s="822" t="s">
        <v>5038</v>
      </c>
      <c r="F411" s="822" t="s">
        <v>5121</v>
      </c>
      <c r="G411" s="822" t="s">
        <v>1999</v>
      </c>
      <c r="H411" s="831"/>
      <c r="I411" s="831"/>
      <c r="J411" s="822"/>
      <c r="K411" s="822"/>
      <c r="L411" s="831">
        <v>2.5999999999999996</v>
      </c>
      <c r="M411" s="831">
        <v>128.44</v>
      </c>
      <c r="N411" s="822">
        <v>1</v>
      </c>
      <c r="O411" s="822">
        <v>49.400000000000006</v>
      </c>
      <c r="P411" s="831"/>
      <c r="Q411" s="831"/>
      <c r="R411" s="827"/>
      <c r="S411" s="832"/>
    </row>
    <row r="412" spans="1:19" ht="14.45" customHeight="1" x14ac:dyDescent="0.2">
      <c r="A412" s="821" t="s">
        <v>5115</v>
      </c>
      <c r="B412" s="822" t="s">
        <v>5116</v>
      </c>
      <c r="C412" s="822" t="s">
        <v>590</v>
      </c>
      <c r="D412" s="822" t="s">
        <v>2430</v>
      </c>
      <c r="E412" s="822" t="s">
        <v>5061</v>
      </c>
      <c r="F412" s="822" t="s">
        <v>5064</v>
      </c>
      <c r="G412" s="822" t="s">
        <v>5065</v>
      </c>
      <c r="H412" s="831">
        <v>26</v>
      </c>
      <c r="I412" s="831">
        <v>6308.6399999999994</v>
      </c>
      <c r="J412" s="822">
        <v>2.5999999999999996</v>
      </c>
      <c r="K412" s="822">
        <v>242.64</v>
      </c>
      <c r="L412" s="831">
        <v>10</v>
      </c>
      <c r="M412" s="831">
        <v>2426.4</v>
      </c>
      <c r="N412" s="822">
        <v>1</v>
      </c>
      <c r="O412" s="822">
        <v>242.64000000000001</v>
      </c>
      <c r="P412" s="831"/>
      <c r="Q412" s="831"/>
      <c r="R412" s="827"/>
      <c r="S412" s="832"/>
    </row>
    <row r="413" spans="1:19" ht="14.45" customHeight="1" x14ac:dyDescent="0.2">
      <c r="A413" s="821" t="s">
        <v>5115</v>
      </c>
      <c r="B413" s="822" t="s">
        <v>5116</v>
      </c>
      <c r="C413" s="822" t="s">
        <v>590</v>
      </c>
      <c r="D413" s="822" t="s">
        <v>2430</v>
      </c>
      <c r="E413" s="822" t="s">
        <v>5061</v>
      </c>
      <c r="F413" s="822" t="s">
        <v>5066</v>
      </c>
      <c r="G413" s="822" t="s">
        <v>5067</v>
      </c>
      <c r="H413" s="831">
        <v>4</v>
      </c>
      <c r="I413" s="831">
        <v>970.56</v>
      </c>
      <c r="J413" s="822">
        <v>0.66666666666666663</v>
      </c>
      <c r="K413" s="822">
        <v>242.64</v>
      </c>
      <c r="L413" s="831">
        <v>6</v>
      </c>
      <c r="M413" s="831">
        <v>1455.84</v>
      </c>
      <c r="N413" s="822">
        <v>1</v>
      </c>
      <c r="O413" s="822">
        <v>242.64</v>
      </c>
      <c r="P413" s="831"/>
      <c r="Q413" s="831"/>
      <c r="R413" s="827"/>
      <c r="S413" s="832"/>
    </row>
    <row r="414" spans="1:19" ht="14.45" customHeight="1" x14ac:dyDescent="0.2">
      <c r="A414" s="821" t="s">
        <v>5115</v>
      </c>
      <c r="B414" s="822" t="s">
        <v>5116</v>
      </c>
      <c r="C414" s="822" t="s">
        <v>590</v>
      </c>
      <c r="D414" s="822" t="s">
        <v>2430</v>
      </c>
      <c r="E414" s="822" t="s">
        <v>5034</v>
      </c>
      <c r="F414" s="822" t="s">
        <v>5074</v>
      </c>
      <c r="G414" s="822" t="s">
        <v>5075</v>
      </c>
      <c r="H414" s="831">
        <v>6</v>
      </c>
      <c r="I414" s="831">
        <v>468</v>
      </c>
      <c r="J414" s="822">
        <v>1.481012658227848</v>
      </c>
      <c r="K414" s="822">
        <v>78</v>
      </c>
      <c r="L414" s="831">
        <v>4</v>
      </c>
      <c r="M414" s="831">
        <v>316</v>
      </c>
      <c r="N414" s="822">
        <v>1</v>
      </c>
      <c r="O414" s="822">
        <v>79</v>
      </c>
      <c r="P414" s="831"/>
      <c r="Q414" s="831"/>
      <c r="R414" s="827"/>
      <c r="S414" s="832"/>
    </row>
    <row r="415" spans="1:19" ht="14.45" customHeight="1" x14ac:dyDescent="0.2">
      <c r="A415" s="821" t="s">
        <v>5115</v>
      </c>
      <c r="B415" s="822" t="s">
        <v>5116</v>
      </c>
      <c r="C415" s="822" t="s">
        <v>590</v>
      </c>
      <c r="D415" s="822" t="s">
        <v>2430</v>
      </c>
      <c r="E415" s="822" t="s">
        <v>5034</v>
      </c>
      <c r="F415" s="822" t="s">
        <v>5076</v>
      </c>
      <c r="G415" s="822" t="s">
        <v>5077</v>
      </c>
      <c r="H415" s="831">
        <v>393</v>
      </c>
      <c r="I415" s="831">
        <v>57771</v>
      </c>
      <c r="J415" s="822">
        <v>1.4944898592715232</v>
      </c>
      <c r="K415" s="822">
        <v>147</v>
      </c>
      <c r="L415" s="831">
        <v>256</v>
      </c>
      <c r="M415" s="831">
        <v>38656</v>
      </c>
      <c r="N415" s="822">
        <v>1</v>
      </c>
      <c r="O415" s="822">
        <v>151</v>
      </c>
      <c r="P415" s="831"/>
      <c r="Q415" s="831"/>
      <c r="R415" s="827"/>
      <c r="S415" s="832"/>
    </row>
    <row r="416" spans="1:19" ht="14.45" customHeight="1" x14ac:dyDescent="0.2">
      <c r="A416" s="821" t="s">
        <v>5115</v>
      </c>
      <c r="B416" s="822" t="s">
        <v>5116</v>
      </c>
      <c r="C416" s="822" t="s">
        <v>590</v>
      </c>
      <c r="D416" s="822" t="s">
        <v>2430</v>
      </c>
      <c r="E416" s="822" t="s">
        <v>5034</v>
      </c>
      <c r="F416" s="822" t="s">
        <v>5078</v>
      </c>
      <c r="G416" s="822" t="s">
        <v>5079</v>
      </c>
      <c r="H416" s="831">
        <v>37</v>
      </c>
      <c r="I416" s="831">
        <v>1369</v>
      </c>
      <c r="J416" s="822">
        <v>0.69281376518218618</v>
      </c>
      <c r="K416" s="822">
        <v>37</v>
      </c>
      <c r="L416" s="831">
        <v>52</v>
      </c>
      <c r="M416" s="831">
        <v>1976</v>
      </c>
      <c r="N416" s="822">
        <v>1</v>
      </c>
      <c r="O416" s="822">
        <v>38</v>
      </c>
      <c r="P416" s="831">
        <v>2</v>
      </c>
      <c r="Q416" s="831">
        <v>76</v>
      </c>
      <c r="R416" s="827">
        <v>3.8461538461538464E-2</v>
      </c>
      <c r="S416" s="832">
        <v>38</v>
      </c>
    </row>
    <row r="417" spans="1:19" ht="14.45" customHeight="1" x14ac:dyDescent="0.2">
      <c r="A417" s="821" t="s">
        <v>5115</v>
      </c>
      <c r="B417" s="822" t="s">
        <v>5116</v>
      </c>
      <c r="C417" s="822" t="s">
        <v>590</v>
      </c>
      <c r="D417" s="822" t="s">
        <v>2430</v>
      </c>
      <c r="E417" s="822" t="s">
        <v>5034</v>
      </c>
      <c r="F417" s="822" t="s">
        <v>5080</v>
      </c>
      <c r="G417" s="822" t="s">
        <v>5081</v>
      </c>
      <c r="H417" s="831">
        <v>19</v>
      </c>
      <c r="I417" s="831">
        <v>2470</v>
      </c>
      <c r="J417" s="822">
        <v>0.78562340966921118</v>
      </c>
      <c r="K417" s="822">
        <v>130</v>
      </c>
      <c r="L417" s="831">
        <v>24</v>
      </c>
      <c r="M417" s="831">
        <v>3144</v>
      </c>
      <c r="N417" s="822">
        <v>1</v>
      </c>
      <c r="O417" s="822">
        <v>131</v>
      </c>
      <c r="P417" s="831"/>
      <c r="Q417" s="831"/>
      <c r="R417" s="827"/>
      <c r="S417" s="832"/>
    </row>
    <row r="418" spans="1:19" ht="14.45" customHeight="1" x14ac:dyDescent="0.2">
      <c r="A418" s="821" t="s">
        <v>5115</v>
      </c>
      <c r="B418" s="822" t="s">
        <v>5116</v>
      </c>
      <c r="C418" s="822" t="s">
        <v>590</v>
      </c>
      <c r="D418" s="822" t="s">
        <v>2430</v>
      </c>
      <c r="E418" s="822" t="s">
        <v>5034</v>
      </c>
      <c r="F418" s="822" t="s">
        <v>5124</v>
      </c>
      <c r="G418" s="822" t="s">
        <v>5125</v>
      </c>
      <c r="H418" s="831">
        <v>18</v>
      </c>
      <c r="I418" s="831">
        <v>4536</v>
      </c>
      <c r="J418" s="822">
        <v>0.77644642245806228</v>
      </c>
      <c r="K418" s="822">
        <v>252</v>
      </c>
      <c r="L418" s="831">
        <v>23</v>
      </c>
      <c r="M418" s="831">
        <v>5842</v>
      </c>
      <c r="N418" s="822">
        <v>1</v>
      </c>
      <c r="O418" s="822">
        <v>254</v>
      </c>
      <c r="P418" s="831">
        <v>6</v>
      </c>
      <c r="Q418" s="831">
        <v>1530</v>
      </c>
      <c r="R418" s="827">
        <v>0.26189661074974324</v>
      </c>
      <c r="S418" s="832">
        <v>255</v>
      </c>
    </row>
    <row r="419" spans="1:19" ht="14.45" customHeight="1" x14ac:dyDescent="0.2">
      <c r="A419" s="821" t="s">
        <v>5115</v>
      </c>
      <c r="B419" s="822" t="s">
        <v>5116</v>
      </c>
      <c r="C419" s="822" t="s">
        <v>590</v>
      </c>
      <c r="D419" s="822" t="s">
        <v>2430</v>
      </c>
      <c r="E419" s="822" t="s">
        <v>5034</v>
      </c>
      <c r="F419" s="822" t="s">
        <v>5082</v>
      </c>
      <c r="G419" s="822" t="s">
        <v>5083</v>
      </c>
      <c r="H419" s="831">
        <v>21</v>
      </c>
      <c r="I419" s="831">
        <v>14742</v>
      </c>
      <c r="J419" s="822">
        <v>0.71901672925913285</v>
      </c>
      <c r="K419" s="822">
        <v>702</v>
      </c>
      <c r="L419" s="831">
        <v>29</v>
      </c>
      <c r="M419" s="831">
        <v>20503</v>
      </c>
      <c r="N419" s="822">
        <v>1</v>
      </c>
      <c r="O419" s="822">
        <v>707</v>
      </c>
      <c r="P419" s="831"/>
      <c r="Q419" s="831"/>
      <c r="R419" s="827"/>
      <c r="S419" s="832"/>
    </row>
    <row r="420" spans="1:19" ht="14.45" customHeight="1" x14ac:dyDescent="0.2">
      <c r="A420" s="821" t="s">
        <v>5115</v>
      </c>
      <c r="B420" s="822" t="s">
        <v>5116</v>
      </c>
      <c r="C420" s="822" t="s">
        <v>590</v>
      </c>
      <c r="D420" s="822" t="s">
        <v>2430</v>
      </c>
      <c r="E420" s="822" t="s">
        <v>5034</v>
      </c>
      <c r="F420" s="822" t="s">
        <v>5084</v>
      </c>
      <c r="G420" s="822" t="s">
        <v>5085</v>
      </c>
      <c r="H420" s="831">
        <v>3</v>
      </c>
      <c r="I420" s="831">
        <v>1065</v>
      </c>
      <c r="J420" s="822">
        <v>1.4874301675977655</v>
      </c>
      <c r="K420" s="822">
        <v>355</v>
      </c>
      <c r="L420" s="831">
        <v>2</v>
      </c>
      <c r="M420" s="831">
        <v>716</v>
      </c>
      <c r="N420" s="822">
        <v>1</v>
      </c>
      <c r="O420" s="822">
        <v>358</v>
      </c>
      <c r="P420" s="831"/>
      <c r="Q420" s="831"/>
      <c r="R420" s="827"/>
      <c r="S420" s="832"/>
    </row>
    <row r="421" spans="1:19" ht="14.45" customHeight="1" x14ac:dyDescent="0.2">
      <c r="A421" s="821" t="s">
        <v>5115</v>
      </c>
      <c r="B421" s="822" t="s">
        <v>5116</v>
      </c>
      <c r="C421" s="822" t="s">
        <v>590</v>
      </c>
      <c r="D421" s="822" t="s">
        <v>2430</v>
      </c>
      <c r="E421" s="822" t="s">
        <v>5034</v>
      </c>
      <c r="F421" s="822" t="s">
        <v>5129</v>
      </c>
      <c r="G421" s="822" t="s">
        <v>5130</v>
      </c>
      <c r="H421" s="831"/>
      <c r="I421" s="831"/>
      <c r="J421" s="822"/>
      <c r="K421" s="822"/>
      <c r="L421" s="831"/>
      <c r="M421" s="831"/>
      <c r="N421" s="822"/>
      <c r="O421" s="822"/>
      <c r="P421" s="831">
        <v>1</v>
      </c>
      <c r="Q421" s="831">
        <v>725</v>
      </c>
      <c r="R421" s="827"/>
      <c r="S421" s="832">
        <v>725</v>
      </c>
    </row>
    <row r="422" spans="1:19" ht="14.45" customHeight="1" x14ac:dyDescent="0.2">
      <c r="A422" s="821" t="s">
        <v>5115</v>
      </c>
      <c r="B422" s="822" t="s">
        <v>5116</v>
      </c>
      <c r="C422" s="822" t="s">
        <v>590</v>
      </c>
      <c r="D422" s="822" t="s">
        <v>2430</v>
      </c>
      <c r="E422" s="822" t="s">
        <v>5034</v>
      </c>
      <c r="F422" s="822" t="s">
        <v>5086</v>
      </c>
      <c r="G422" s="822" t="s">
        <v>5087</v>
      </c>
      <c r="H422" s="831">
        <v>234</v>
      </c>
      <c r="I422" s="831">
        <v>7800</v>
      </c>
      <c r="J422" s="822">
        <v>1.613790877529824</v>
      </c>
      <c r="K422" s="822">
        <v>33.333333333333336</v>
      </c>
      <c r="L422" s="831">
        <v>145</v>
      </c>
      <c r="M422" s="831">
        <v>4833.34</v>
      </c>
      <c r="N422" s="822">
        <v>1</v>
      </c>
      <c r="O422" s="822">
        <v>33.333379310344831</v>
      </c>
      <c r="P422" s="831"/>
      <c r="Q422" s="831"/>
      <c r="R422" s="827"/>
      <c r="S422" s="832"/>
    </row>
    <row r="423" spans="1:19" ht="14.45" customHeight="1" x14ac:dyDescent="0.2">
      <c r="A423" s="821" t="s">
        <v>5115</v>
      </c>
      <c r="B423" s="822" t="s">
        <v>5116</v>
      </c>
      <c r="C423" s="822" t="s">
        <v>590</v>
      </c>
      <c r="D423" s="822" t="s">
        <v>2430</v>
      </c>
      <c r="E423" s="822" t="s">
        <v>5034</v>
      </c>
      <c r="F423" s="822" t="s">
        <v>5088</v>
      </c>
      <c r="G423" s="822" t="s">
        <v>5089</v>
      </c>
      <c r="H423" s="831">
        <v>792</v>
      </c>
      <c r="I423" s="831">
        <v>95832</v>
      </c>
      <c r="J423" s="822">
        <v>1.5312050618349151</v>
      </c>
      <c r="K423" s="822">
        <v>121</v>
      </c>
      <c r="L423" s="831">
        <v>513</v>
      </c>
      <c r="M423" s="831">
        <v>62586</v>
      </c>
      <c r="N423" s="822">
        <v>1</v>
      </c>
      <c r="O423" s="822">
        <v>122</v>
      </c>
      <c r="P423" s="831"/>
      <c r="Q423" s="831"/>
      <c r="R423" s="827"/>
      <c r="S423" s="832"/>
    </row>
    <row r="424" spans="1:19" ht="14.45" customHeight="1" x14ac:dyDescent="0.2">
      <c r="A424" s="821" t="s">
        <v>5115</v>
      </c>
      <c r="B424" s="822" t="s">
        <v>5116</v>
      </c>
      <c r="C424" s="822" t="s">
        <v>590</v>
      </c>
      <c r="D424" s="822" t="s">
        <v>2430</v>
      </c>
      <c r="E424" s="822" t="s">
        <v>5034</v>
      </c>
      <c r="F424" s="822" t="s">
        <v>5092</v>
      </c>
      <c r="G424" s="822" t="s">
        <v>5093</v>
      </c>
      <c r="H424" s="831">
        <v>1</v>
      </c>
      <c r="I424" s="831">
        <v>74</v>
      </c>
      <c r="J424" s="822"/>
      <c r="K424" s="822">
        <v>74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5115</v>
      </c>
      <c r="B425" s="822" t="s">
        <v>5116</v>
      </c>
      <c r="C425" s="822" t="s">
        <v>590</v>
      </c>
      <c r="D425" s="822" t="s">
        <v>2430</v>
      </c>
      <c r="E425" s="822" t="s">
        <v>5034</v>
      </c>
      <c r="F425" s="822" t="s">
        <v>5096</v>
      </c>
      <c r="G425" s="822" t="s">
        <v>5097</v>
      </c>
      <c r="H425" s="831">
        <v>99</v>
      </c>
      <c r="I425" s="831">
        <v>7623</v>
      </c>
      <c r="J425" s="822">
        <v>1.5270432692307692</v>
      </c>
      <c r="K425" s="822">
        <v>77</v>
      </c>
      <c r="L425" s="831">
        <v>64</v>
      </c>
      <c r="M425" s="831">
        <v>4992</v>
      </c>
      <c r="N425" s="822">
        <v>1</v>
      </c>
      <c r="O425" s="822">
        <v>78</v>
      </c>
      <c r="P425" s="831"/>
      <c r="Q425" s="831"/>
      <c r="R425" s="827"/>
      <c r="S425" s="832"/>
    </row>
    <row r="426" spans="1:19" ht="14.45" customHeight="1" x14ac:dyDescent="0.2">
      <c r="A426" s="821" t="s">
        <v>5115</v>
      </c>
      <c r="B426" s="822" t="s">
        <v>5116</v>
      </c>
      <c r="C426" s="822" t="s">
        <v>590</v>
      </c>
      <c r="D426" s="822" t="s">
        <v>2430</v>
      </c>
      <c r="E426" s="822" t="s">
        <v>5034</v>
      </c>
      <c r="F426" s="822" t="s">
        <v>5098</v>
      </c>
      <c r="G426" s="822" t="s">
        <v>5099</v>
      </c>
      <c r="H426" s="831">
        <v>52</v>
      </c>
      <c r="I426" s="831">
        <v>32240</v>
      </c>
      <c r="J426" s="822">
        <v>1.9935691318327975</v>
      </c>
      <c r="K426" s="822">
        <v>620</v>
      </c>
      <c r="L426" s="831">
        <v>26</v>
      </c>
      <c r="M426" s="831">
        <v>16172</v>
      </c>
      <c r="N426" s="822">
        <v>1</v>
      </c>
      <c r="O426" s="822">
        <v>622</v>
      </c>
      <c r="P426" s="831"/>
      <c r="Q426" s="831"/>
      <c r="R426" s="827"/>
      <c r="S426" s="832"/>
    </row>
    <row r="427" spans="1:19" ht="14.45" customHeight="1" x14ac:dyDescent="0.2">
      <c r="A427" s="821" t="s">
        <v>5115</v>
      </c>
      <c r="B427" s="822" t="s">
        <v>5116</v>
      </c>
      <c r="C427" s="822" t="s">
        <v>590</v>
      </c>
      <c r="D427" s="822" t="s">
        <v>2430</v>
      </c>
      <c r="E427" s="822" t="s">
        <v>5034</v>
      </c>
      <c r="F427" s="822" t="s">
        <v>5102</v>
      </c>
      <c r="G427" s="822" t="s">
        <v>5103</v>
      </c>
      <c r="H427" s="831">
        <v>28</v>
      </c>
      <c r="I427" s="831">
        <v>10472</v>
      </c>
      <c r="J427" s="822">
        <v>1.9893617021276595</v>
      </c>
      <c r="K427" s="822">
        <v>374</v>
      </c>
      <c r="L427" s="831">
        <v>14</v>
      </c>
      <c r="M427" s="831">
        <v>5264</v>
      </c>
      <c r="N427" s="822">
        <v>1</v>
      </c>
      <c r="O427" s="822">
        <v>376</v>
      </c>
      <c r="P427" s="831"/>
      <c r="Q427" s="831"/>
      <c r="R427" s="827"/>
      <c r="S427" s="832"/>
    </row>
    <row r="428" spans="1:19" ht="14.45" customHeight="1" x14ac:dyDescent="0.2">
      <c r="A428" s="821" t="s">
        <v>5115</v>
      </c>
      <c r="B428" s="822" t="s">
        <v>5116</v>
      </c>
      <c r="C428" s="822" t="s">
        <v>590</v>
      </c>
      <c r="D428" s="822" t="s">
        <v>2430</v>
      </c>
      <c r="E428" s="822" t="s">
        <v>5034</v>
      </c>
      <c r="F428" s="822" t="s">
        <v>5104</v>
      </c>
      <c r="G428" s="822" t="s">
        <v>5105</v>
      </c>
      <c r="H428" s="831">
        <v>210</v>
      </c>
      <c r="I428" s="831">
        <v>37380</v>
      </c>
      <c r="J428" s="822">
        <v>1.2356616310204622</v>
      </c>
      <c r="K428" s="822">
        <v>178</v>
      </c>
      <c r="L428" s="831">
        <v>169</v>
      </c>
      <c r="M428" s="831">
        <v>30251</v>
      </c>
      <c r="N428" s="822">
        <v>1</v>
      </c>
      <c r="O428" s="822">
        <v>179</v>
      </c>
      <c r="P428" s="831"/>
      <c r="Q428" s="831"/>
      <c r="R428" s="827"/>
      <c r="S428" s="832"/>
    </row>
    <row r="429" spans="1:19" ht="14.45" customHeight="1" x14ac:dyDescent="0.2">
      <c r="A429" s="821" t="s">
        <v>5115</v>
      </c>
      <c r="B429" s="822" t="s">
        <v>5116</v>
      </c>
      <c r="C429" s="822" t="s">
        <v>590</v>
      </c>
      <c r="D429" s="822" t="s">
        <v>2431</v>
      </c>
      <c r="E429" s="822" t="s">
        <v>5034</v>
      </c>
      <c r="F429" s="822" t="s">
        <v>5078</v>
      </c>
      <c r="G429" s="822" t="s">
        <v>5079</v>
      </c>
      <c r="H429" s="831">
        <v>6</v>
      </c>
      <c r="I429" s="831">
        <v>222</v>
      </c>
      <c r="J429" s="822">
        <v>0.44939271255060731</v>
      </c>
      <c r="K429" s="822">
        <v>37</v>
      </c>
      <c r="L429" s="831">
        <v>13</v>
      </c>
      <c r="M429" s="831">
        <v>494</v>
      </c>
      <c r="N429" s="822">
        <v>1</v>
      </c>
      <c r="O429" s="822">
        <v>38</v>
      </c>
      <c r="P429" s="831">
        <v>10</v>
      </c>
      <c r="Q429" s="831">
        <v>380</v>
      </c>
      <c r="R429" s="827">
        <v>0.76923076923076927</v>
      </c>
      <c r="S429" s="832">
        <v>38</v>
      </c>
    </row>
    <row r="430" spans="1:19" ht="14.45" customHeight="1" x14ac:dyDescent="0.2">
      <c r="A430" s="821" t="s">
        <v>5115</v>
      </c>
      <c r="B430" s="822" t="s">
        <v>5116</v>
      </c>
      <c r="C430" s="822" t="s">
        <v>590</v>
      </c>
      <c r="D430" s="822" t="s">
        <v>2431</v>
      </c>
      <c r="E430" s="822" t="s">
        <v>5034</v>
      </c>
      <c r="F430" s="822" t="s">
        <v>5124</v>
      </c>
      <c r="G430" s="822" t="s">
        <v>5125</v>
      </c>
      <c r="H430" s="831">
        <v>217</v>
      </c>
      <c r="I430" s="831">
        <v>54684</v>
      </c>
      <c r="J430" s="822">
        <v>0.91613335567096665</v>
      </c>
      <c r="K430" s="822">
        <v>252</v>
      </c>
      <c r="L430" s="831">
        <v>235</v>
      </c>
      <c r="M430" s="831">
        <v>59690</v>
      </c>
      <c r="N430" s="822">
        <v>1</v>
      </c>
      <c r="O430" s="822">
        <v>254</v>
      </c>
      <c r="P430" s="831">
        <v>133</v>
      </c>
      <c r="Q430" s="831">
        <v>33915</v>
      </c>
      <c r="R430" s="827">
        <v>0.56818562573295361</v>
      </c>
      <c r="S430" s="832">
        <v>255</v>
      </c>
    </row>
    <row r="431" spans="1:19" ht="14.45" customHeight="1" x14ac:dyDescent="0.2">
      <c r="A431" s="821" t="s">
        <v>5115</v>
      </c>
      <c r="B431" s="822" t="s">
        <v>5116</v>
      </c>
      <c r="C431" s="822" t="s">
        <v>590</v>
      </c>
      <c r="D431" s="822" t="s">
        <v>2432</v>
      </c>
      <c r="E431" s="822" t="s">
        <v>5038</v>
      </c>
      <c r="F431" s="822" t="s">
        <v>5039</v>
      </c>
      <c r="G431" s="822" t="s">
        <v>5040</v>
      </c>
      <c r="H431" s="831">
        <v>2.8</v>
      </c>
      <c r="I431" s="831">
        <v>151.54</v>
      </c>
      <c r="J431" s="822">
        <v>14.005545286506468</v>
      </c>
      <c r="K431" s="822">
        <v>54.121428571428574</v>
      </c>
      <c r="L431" s="831">
        <v>0.2</v>
      </c>
      <c r="M431" s="831">
        <v>10.82</v>
      </c>
      <c r="N431" s="822">
        <v>1</v>
      </c>
      <c r="O431" s="822">
        <v>54.1</v>
      </c>
      <c r="P431" s="831"/>
      <c r="Q431" s="831"/>
      <c r="R431" s="827"/>
      <c r="S431" s="832"/>
    </row>
    <row r="432" spans="1:19" ht="14.45" customHeight="1" x14ac:dyDescent="0.2">
      <c r="A432" s="821" t="s">
        <v>5115</v>
      </c>
      <c r="B432" s="822" t="s">
        <v>5116</v>
      </c>
      <c r="C432" s="822" t="s">
        <v>590</v>
      </c>
      <c r="D432" s="822" t="s">
        <v>2432</v>
      </c>
      <c r="E432" s="822" t="s">
        <v>5038</v>
      </c>
      <c r="F432" s="822" t="s">
        <v>5041</v>
      </c>
      <c r="G432" s="822" t="s">
        <v>5042</v>
      </c>
      <c r="H432" s="831"/>
      <c r="I432" s="831"/>
      <c r="J432" s="822"/>
      <c r="K432" s="822"/>
      <c r="L432" s="831">
        <v>1.7</v>
      </c>
      <c r="M432" s="831">
        <v>118.49</v>
      </c>
      <c r="N432" s="822">
        <v>1</v>
      </c>
      <c r="O432" s="822">
        <v>69.7</v>
      </c>
      <c r="P432" s="831"/>
      <c r="Q432" s="831"/>
      <c r="R432" s="827"/>
      <c r="S432" s="832"/>
    </row>
    <row r="433" spans="1:19" ht="14.45" customHeight="1" x14ac:dyDescent="0.2">
      <c r="A433" s="821" t="s">
        <v>5115</v>
      </c>
      <c r="B433" s="822" t="s">
        <v>5116</v>
      </c>
      <c r="C433" s="822" t="s">
        <v>590</v>
      </c>
      <c r="D433" s="822" t="s">
        <v>2432</v>
      </c>
      <c r="E433" s="822" t="s">
        <v>5038</v>
      </c>
      <c r="F433" s="822" t="s">
        <v>5043</v>
      </c>
      <c r="G433" s="822" t="s">
        <v>5044</v>
      </c>
      <c r="H433" s="831">
        <v>4.5999999999999996</v>
      </c>
      <c r="I433" s="831">
        <v>1658.38</v>
      </c>
      <c r="J433" s="822">
        <v>0.5014529126286984</v>
      </c>
      <c r="K433" s="822">
        <v>360.51739130434788</v>
      </c>
      <c r="L433" s="831">
        <v>11.6</v>
      </c>
      <c r="M433" s="831">
        <v>3307.15</v>
      </c>
      <c r="N433" s="822">
        <v>1</v>
      </c>
      <c r="O433" s="822">
        <v>285.09913793103448</v>
      </c>
      <c r="P433" s="831"/>
      <c r="Q433" s="831"/>
      <c r="R433" s="827"/>
      <c r="S433" s="832"/>
    </row>
    <row r="434" spans="1:19" ht="14.45" customHeight="1" x14ac:dyDescent="0.2">
      <c r="A434" s="821" t="s">
        <v>5115</v>
      </c>
      <c r="B434" s="822" t="s">
        <v>5116</v>
      </c>
      <c r="C434" s="822" t="s">
        <v>590</v>
      </c>
      <c r="D434" s="822" t="s">
        <v>2432</v>
      </c>
      <c r="E434" s="822" t="s">
        <v>5038</v>
      </c>
      <c r="F434" s="822" t="s">
        <v>5045</v>
      </c>
      <c r="G434" s="822" t="s">
        <v>700</v>
      </c>
      <c r="H434" s="831">
        <v>0.5</v>
      </c>
      <c r="I434" s="831">
        <v>29.619999999999997</v>
      </c>
      <c r="J434" s="822">
        <v>1.169826224328594</v>
      </c>
      <c r="K434" s="822">
        <v>59.239999999999995</v>
      </c>
      <c r="L434" s="831">
        <v>0.5</v>
      </c>
      <c r="M434" s="831">
        <v>25.32</v>
      </c>
      <c r="N434" s="822">
        <v>1</v>
      </c>
      <c r="O434" s="822">
        <v>50.64</v>
      </c>
      <c r="P434" s="831"/>
      <c r="Q434" s="831"/>
      <c r="R434" s="827"/>
      <c r="S434" s="832"/>
    </row>
    <row r="435" spans="1:19" ht="14.45" customHeight="1" x14ac:dyDescent="0.2">
      <c r="A435" s="821" t="s">
        <v>5115</v>
      </c>
      <c r="B435" s="822" t="s">
        <v>5116</v>
      </c>
      <c r="C435" s="822" t="s">
        <v>590</v>
      </c>
      <c r="D435" s="822" t="s">
        <v>2432</v>
      </c>
      <c r="E435" s="822" t="s">
        <v>5038</v>
      </c>
      <c r="F435" s="822" t="s">
        <v>5046</v>
      </c>
      <c r="G435" s="822" t="s">
        <v>704</v>
      </c>
      <c r="H435" s="831">
        <v>2</v>
      </c>
      <c r="I435" s="831">
        <v>27.48</v>
      </c>
      <c r="J435" s="822"/>
      <c r="K435" s="822">
        <v>13.74</v>
      </c>
      <c r="L435" s="831"/>
      <c r="M435" s="831"/>
      <c r="N435" s="822"/>
      <c r="O435" s="822"/>
      <c r="P435" s="831"/>
      <c r="Q435" s="831"/>
      <c r="R435" s="827"/>
      <c r="S435" s="832"/>
    </row>
    <row r="436" spans="1:19" ht="14.45" customHeight="1" x14ac:dyDescent="0.2">
      <c r="A436" s="821" t="s">
        <v>5115</v>
      </c>
      <c r="B436" s="822" t="s">
        <v>5116</v>
      </c>
      <c r="C436" s="822" t="s">
        <v>590</v>
      </c>
      <c r="D436" s="822" t="s">
        <v>2432</v>
      </c>
      <c r="E436" s="822" t="s">
        <v>5038</v>
      </c>
      <c r="F436" s="822" t="s">
        <v>5048</v>
      </c>
      <c r="G436" s="822" t="s">
        <v>976</v>
      </c>
      <c r="H436" s="831">
        <v>0.4</v>
      </c>
      <c r="I436" s="831">
        <v>70.8</v>
      </c>
      <c r="J436" s="822">
        <v>4</v>
      </c>
      <c r="K436" s="822">
        <v>176.99999999999997</v>
      </c>
      <c r="L436" s="831">
        <v>0.1</v>
      </c>
      <c r="M436" s="831">
        <v>17.7</v>
      </c>
      <c r="N436" s="822">
        <v>1</v>
      </c>
      <c r="O436" s="822">
        <v>176.99999999999997</v>
      </c>
      <c r="P436" s="831"/>
      <c r="Q436" s="831"/>
      <c r="R436" s="827"/>
      <c r="S436" s="832"/>
    </row>
    <row r="437" spans="1:19" ht="14.45" customHeight="1" x14ac:dyDescent="0.2">
      <c r="A437" s="821" t="s">
        <v>5115</v>
      </c>
      <c r="B437" s="822" t="s">
        <v>5116</v>
      </c>
      <c r="C437" s="822" t="s">
        <v>590</v>
      </c>
      <c r="D437" s="822" t="s">
        <v>2432</v>
      </c>
      <c r="E437" s="822" t="s">
        <v>5038</v>
      </c>
      <c r="F437" s="822" t="s">
        <v>5117</v>
      </c>
      <c r="G437" s="822" t="s">
        <v>665</v>
      </c>
      <c r="H437" s="831">
        <v>1.6</v>
      </c>
      <c r="I437" s="831">
        <v>115.5</v>
      </c>
      <c r="J437" s="822">
        <v>2.0420792079207919</v>
      </c>
      <c r="K437" s="822">
        <v>72.1875</v>
      </c>
      <c r="L437" s="831">
        <v>1.2</v>
      </c>
      <c r="M437" s="831">
        <v>56.56</v>
      </c>
      <c r="N437" s="822">
        <v>1</v>
      </c>
      <c r="O437" s="822">
        <v>47.13333333333334</v>
      </c>
      <c r="P437" s="831"/>
      <c r="Q437" s="831"/>
      <c r="R437" s="827"/>
      <c r="S437" s="832"/>
    </row>
    <row r="438" spans="1:19" ht="14.45" customHeight="1" x14ac:dyDescent="0.2">
      <c r="A438" s="821" t="s">
        <v>5115</v>
      </c>
      <c r="B438" s="822" t="s">
        <v>5116</v>
      </c>
      <c r="C438" s="822" t="s">
        <v>590</v>
      </c>
      <c r="D438" s="822" t="s">
        <v>2432</v>
      </c>
      <c r="E438" s="822" t="s">
        <v>5038</v>
      </c>
      <c r="F438" s="822" t="s">
        <v>5049</v>
      </c>
      <c r="G438" s="822" t="s">
        <v>676</v>
      </c>
      <c r="H438" s="831">
        <v>0.1</v>
      </c>
      <c r="I438" s="831">
        <v>8.51</v>
      </c>
      <c r="J438" s="822">
        <v>0.12847222222222221</v>
      </c>
      <c r="K438" s="822">
        <v>85.1</v>
      </c>
      <c r="L438" s="831">
        <v>1.0999999999999999</v>
      </c>
      <c r="M438" s="831">
        <v>66.240000000000009</v>
      </c>
      <c r="N438" s="822">
        <v>1</v>
      </c>
      <c r="O438" s="822">
        <v>60.218181818181833</v>
      </c>
      <c r="P438" s="831"/>
      <c r="Q438" s="831"/>
      <c r="R438" s="827"/>
      <c r="S438" s="832"/>
    </row>
    <row r="439" spans="1:19" ht="14.45" customHeight="1" x14ac:dyDescent="0.2">
      <c r="A439" s="821" t="s">
        <v>5115</v>
      </c>
      <c r="B439" s="822" t="s">
        <v>5116</v>
      </c>
      <c r="C439" s="822" t="s">
        <v>590</v>
      </c>
      <c r="D439" s="822" t="s">
        <v>2432</v>
      </c>
      <c r="E439" s="822" t="s">
        <v>5038</v>
      </c>
      <c r="F439" s="822" t="s">
        <v>5052</v>
      </c>
      <c r="G439" s="822" t="s">
        <v>669</v>
      </c>
      <c r="H439" s="831"/>
      <c r="I439" s="831"/>
      <c r="J439" s="822"/>
      <c r="K439" s="822"/>
      <c r="L439" s="831">
        <v>4.2</v>
      </c>
      <c r="M439" s="831">
        <v>2248.9899999999998</v>
      </c>
      <c r="N439" s="822">
        <v>1</v>
      </c>
      <c r="O439" s="822">
        <v>535.47380952380945</v>
      </c>
      <c r="P439" s="831"/>
      <c r="Q439" s="831"/>
      <c r="R439" s="827"/>
      <c r="S439" s="832"/>
    </row>
    <row r="440" spans="1:19" ht="14.45" customHeight="1" x14ac:dyDescent="0.2">
      <c r="A440" s="821" t="s">
        <v>5115</v>
      </c>
      <c r="B440" s="822" t="s">
        <v>5116</v>
      </c>
      <c r="C440" s="822" t="s">
        <v>590</v>
      </c>
      <c r="D440" s="822" t="s">
        <v>2432</v>
      </c>
      <c r="E440" s="822" t="s">
        <v>5038</v>
      </c>
      <c r="F440" s="822" t="s">
        <v>5118</v>
      </c>
      <c r="G440" s="822"/>
      <c r="H440" s="831">
        <v>0.4</v>
      </c>
      <c r="I440" s="831">
        <v>21.78</v>
      </c>
      <c r="J440" s="822"/>
      <c r="K440" s="822">
        <v>54.45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5115</v>
      </c>
      <c r="B441" s="822" t="s">
        <v>5116</v>
      </c>
      <c r="C441" s="822" t="s">
        <v>590</v>
      </c>
      <c r="D441" s="822" t="s">
        <v>2432</v>
      </c>
      <c r="E441" s="822" t="s">
        <v>5038</v>
      </c>
      <c r="F441" s="822" t="s">
        <v>5054</v>
      </c>
      <c r="G441" s="822" t="s">
        <v>678</v>
      </c>
      <c r="H441" s="831">
        <v>0.12</v>
      </c>
      <c r="I441" s="831">
        <v>14.58</v>
      </c>
      <c r="J441" s="822">
        <v>6</v>
      </c>
      <c r="K441" s="822">
        <v>121.5</v>
      </c>
      <c r="L441" s="831">
        <v>0.02</v>
      </c>
      <c r="M441" s="831">
        <v>2.4300000000000002</v>
      </c>
      <c r="N441" s="822">
        <v>1</v>
      </c>
      <c r="O441" s="822">
        <v>121.5</v>
      </c>
      <c r="P441" s="831"/>
      <c r="Q441" s="831"/>
      <c r="R441" s="827"/>
      <c r="S441" s="832"/>
    </row>
    <row r="442" spans="1:19" ht="14.45" customHeight="1" x14ac:dyDescent="0.2">
      <c r="A442" s="821" t="s">
        <v>5115</v>
      </c>
      <c r="B442" s="822" t="s">
        <v>5116</v>
      </c>
      <c r="C442" s="822" t="s">
        <v>590</v>
      </c>
      <c r="D442" s="822" t="s">
        <v>2432</v>
      </c>
      <c r="E442" s="822" t="s">
        <v>5038</v>
      </c>
      <c r="F442" s="822" t="s">
        <v>5055</v>
      </c>
      <c r="G442" s="822" t="s">
        <v>678</v>
      </c>
      <c r="H442" s="831">
        <v>0.15</v>
      </c>
      <c r="I442" s="831">
        <v>30.1</v>
      </c>
      <c r="J442" s="822">
        <v>5.0000000000000009</v>
      </c>
      <c r="K442" s="822">
        <v>200.66666666666669</v>
      </c>
      <c r="L442" s="831">
        <v>0.03</v>
      </c>
      <c r="M442" s="831">
        <v>6.02</v>
      </c>
      <c r="N442" s="822">
        <v>1</v>
      </c>
      <c r="O442" s="822">
        <v>200.66666666666666</v>
      </c>
      <c r="P442" s="831"/>
      <c r="Q442" s="831"/>
      <c r="R442" s="827"/>
      <c r="S442" s="832"/>
    </row>
    <row r="443" spans="1:19" ht="14.45" customHeight="1" x14ac:dyDescent="0.2">
      <c r="A443" s="821" t="s">
        <v>5115</v>
      </c>
      <c r="B443" s="822" t="s">
        <v>5116</v>
      </c>
      <c r="C443" s="822" t="s">
        <v>590</v>
      </c>
      <c r="D443" s="822" t="s">
        <v>2432</v>
      </c>
      <c r="E443" s="822" t="s">
        <v>5038</v>
      </c>
      <c r="F443" s="822" t="s">
        <v>5056</v>
      </c>
      <c r="G443" s="822" t="s">
        <v>678</v>
      </c>
      <c r="H443" s="831">
        <v>0.79999999999999993</v>
      </c>
      <c r="I443" s="831">
        <v>194.72</v>
      </c>
      <c r="J443" s="822">
        <v>0.14810420231983268</v>
      </c>
      <c r="K443" s="822">
        <v>243.4</v>
      </c>
      <c r="L443" s="831">
        <v>5.4</v>
      </c>
      <c r="M443" s="831">
        <v>1314.75</v>
      </c>
      <c r="N443" s="822">
        <v>1</v>
      </c>
      <c r="O443" s="822">
        <v>243.4722222222222</v>
      </c>
      <c r="P443" s="831"/>
      <c r="Q443" s="831"/>
      <c r="R443" s="827"/>
      <c r="S443" s="832"/>
    </row>
    <row r="444" spans="1:19" ht="14.45" customHeight="1" x14ac:dyDescent="0.2">
      <c r="A444" s="821" t="s">
        <v>5115</v>
      </c>
      <c r="B444" s="822" t="s">
        <v>5116</v>
      </c>
      <c r="C444" s="822" t="s">
        <v>590</v>
      </c>
      <c r="D444" s="822" t="s">
        <v>2432</v>
      </c>
      <c r="E444" s="822" t="s">
        <v>5038</v>
      </c>
      <c r="F444" s="822" t="s">
        <v>5119</v>
      </c>
      <c r="G444" s="822" t="s">
        <v>5120</v>
      </c>
      <c r="H444" s="831">
        <v>0.30000000000000004</v>
      </c>
      <c r="I444" s="831">
        <v>11.25</v>
      </c>
      <c r="J444" s="822"/>
      <c r="K444" s="822">
        <v>37.499999999999993</v>
      </c>
      <c r="L444" s="831"/>
      <c r="M444" s="831"/>
      <c r="N444" s="822"/>
      <c r="O444" s="822"/>
      <c r="P444" s="831"/>
      <c r="Q444" s="831"/>
      <c r="R444" s="827"/>
      <c r="S444" s="832"/>
    </row>
    <row r="445" spans="1:19" ht="14.45" customHeight="1" x14ac:dyDescent="0.2">
      <c r="A445" s="821" t="s">
        <v>5115</v>
      </c>
      <c r="B445" s="822" t="s">
        <v>5116</v>
      </c>
      <c r="C445" s="822" t="s">
        <v>590</v>
      </c>
      <c r="D445" s="822" t="s">
        <v>2432</v>
      </c>
      <c r="E445" s="822" t="s">
        <v>5038</v>
      </c>
      <c r="F445" s="822" t="s">
        <v>5058</v>
      </c>
      <c r="G445" s="822" t="s">
        <v>5059</v>
      </c>
      <c r="H445" s="831"/>
      <c r="I445" s="831"/>
      <c r="J445" s="822"/>
      <c r="K445" s="822"/>
      <c r="L445" s="831">
        <v>1.4000000000000001</v>
      </c>
      <c r="M445" s="831">
        <v>38.970000000000006</v>
      </c>
      <c r="N445" s="822">
        <v>1</v>
      </c>
      <c r="O445" s="822">
        <v>27.835714285714289</v>
      </c>
      <c r="P445" s="831"/>
      <c r="Q445" s="831"/>
      <c r="R445" s="827"/>
      <c r="S445" s="832"/>
    </row>
    <row r="446" spans="1:19" ht="14.45" customHeight="1" x14ac:dyDescent="0.2">
      <c r="A446" s="821" t="s">
        <v>5115</v>
      </c>
      <c r="B446" s="822" t="s">
        <v>5116</v>
      </c>
      <c r="C446" s="822" t="s">
        <v>590</v>
      </c>
      <c r="D446" s="822" t="s">
        <v>2432</v>
      </c>
      <c r="E446" s="822" t="s">
        <v>5038</v>
      </c>
      <c r="F446" s="822" t="s">
        <v>5121</v>
      </c>
      <c r="G446" s="822" t="s">
        <v>1999</v>
      </c>
      <c r="H446" s="831"/>
      <c r="I446" s="831"/>
      <c r="J446" s="822"/>
      <c r="K446" s="822"/>
      <c r="L446" s="831">
        <v>2.1</v>
      </c>
      <c r="M446" s="831">
        <v>103.74</v>
      </c>
      <c r="N446" s="822">
        <v>1</v>
      </c>
      <c r="O446" s="822">
        <v>49.4</v>
      </c>
      <c r="P446" s="831"/>
      <c r="Q446" s="831"/>
      <c r="R446" s="827"/>
      <c r="S446" s="832"/>
    </row>
    <row r="447" spans="1:19" ht="14.45" customHeight="1" x14ac:dyDescent="0.2">
      <c r="A447" s="821" t="s">
        <v>5115</v>
      </c>
      <c r="B447" s="822" t="s">
        <v>5116</v>
      </c>
      <c r="C447" s="822" t="s">
        <v>590</v>
      </c>
      <c r="D447" s="822" t="s">
        <v>2432</v>
      </c>
      <c r="E447" s="822" t="s">
        <v>5061</v>
      </c>
      <c r="F447" s="822" t="s">
        <v>5064</v>
      </c>
      <c r="G447" s="822" t="s">
        <v>5065</v>
      </c>
      <c r="H447" s="831"/>
      <c r="I447" s="831"/>
      <c r="J447" s="822"/>
      <c r="K447" s="822"/>
      <c r="L447" s="831">
        <v>4</v>
      </c>
      <c r="M447" s="831">
        <v>970.56</v>
      </c>
      <c r="N447" s="822">
        <v>1</v>
      </c>
      <c r="O447" s="822">
        <v>242.64</v>
      </c>
      <c r="P447" s="831"/>
      <c r="Q447" s="831"/>
      <c r="R447" s="827"/>
      <c r="S447" s="832"/>
    </row>
    <row r="448" spans="1:19" ht="14.45" customHeight="1" x14ac:dyDescent="0.2">
      <c r="A448" s="821" t="s">
        <v>5115</v>
      </c>
      <c r="B448" s="822" t="s">
        <v>5116</v>
      </c>
      <c r="C448" s="822" t="s">
        <v>590</v>
      </c>
      <c r="D448" s="822" t="s">
        <v>2432</v>
      </c>
      <c r="E448" s="822" t="s">
        <v>5061</v>
      </c>
      <c r="F448" s="822" t="s">
        <v>5066</v>
      </c>
      <c r="G448" s="822" t="s">
        <v>5067</v>
      </c>
      <c r="H448" s="831"/>
      <c r="I448" s="831"/>
      <c r="J448" s="822"/>
      <c r="K448" s="822"/>
      <c r="L448" s="831">
        <v>2</v>
      </c>
      <c r="M448" s="831">
        <v>485.28</v>
      </c>
      <c r="N448" s="822">
        <v>1</v>
      </c>
      <c r="O448" s="822">
        <v>242.64</v>
      </c>
      <c r="P448" s="831"/>
      <c r="Q448" s="831"/>
      <c r="R448" s="827"/>
      <c r="S448" s="832"/>
    </row>
    <row r="449" spans="1:19" ht="14.45" customHeight="1" x14ac:dyDescent="0.2">
      <c r="A449" s="821" t="s">
        <v>5115</v>
      </c>
      <c r="B449" s="822" t="s">
        <v>5116</v>
      </c>
      <c r="C449" s="822" t="s">
        <v>590</v>
      </c>
      <c r="D449" s="822" t="s">
        <v>2432</v>
      </c>
      <c r="E449" s="822" t="s">
        <v>5034</v>
      </c>
      <c r="F449" s="822" t="s">
        <v>5074</v>
      </c>
      <c r="G449" s="822" t="s">
        <v>5075</v>
      </c>
      <c r="H449" s="831">
        <v>9</v>
      </c>
      <c r="I449" s="831">
        <v>702</v>
      </c>
      <c r="J449" s="822">
        <v>1.481012658227848</v>
      </c>
      <c r="K449" s="822">
        <v>78</v>
      </c>
      <c r="L449" s="831">
        <v>6</v>
      </c>
      <c r="M449" s="831">
        <v>474</v>
      </c>
      <c r="N449" s="822">
        <v>1</v>
      </c>
      <c r="O449" s="822">
        <v>79</v>
      </c>
      <c r="P449" s="831"/>
      <c r="Q449" s="831"/>
      <c r="R449" s="827"/>
      <c r="S449" s="832"/>
    </row>
    <row r="450" spans="1:19" ht="14.45" customHeight="1" x14ac:dyDescent="0.2">
      <c r="A450" s="821" t="s">
        <v>5115</v>
      </c>
      <c r="B450" s="822" t="s">
        <v>5116</v>
      </c>
      <c r="C450" s="822" t="s">
        <v>590</v>
      </c>
      <c r="D450" s="822" t="s">
        <v>2432</v>
      </c>
      <c r="E450" s="822" t="s">
        <v>5034</v>
      </c>
      <c r="F450" s="822" t="s">
        <v>5076</v>
      </c>
      <c r="G450" s="822" t="s">
        <v>5077</v>
      </c>
      <c r="H450" s="831">
        <v>85</v>
      </c>
      <c r="I450" s="831">
        <v>12495</v>
      </c>
      <c r="J450" s="822">
        <v>0.39592509268354509</v>
      </c>
      <c r="K450" s="822">
        <v>147</v>
      </c>
      <c r="L450" s="831">
        <v>209</v>
      </c>
      <c r="M450" s="831">
        <v>31559</v>
      </c>
      <c r="N450" s="822">
        <v>1</v>
      </c>
      <c r="O450" s="822">
        <v>151</v>
      </c>
      <c r="P450" s="831"/>
      <c r="Q450" s="831"/>
      <c r="R450" s="827"/>
      <c r="S450" s="832"/>
    </row>
    <row r="451" spans="1:19" ht="14.45" customHeight="1" x14ac:dyDescent="0.2">
      <c r="A451" s="821" t="s">
        <v>5115</v>
      </c>
      <c r="B451" s="822" t="s">
        <v>5116</v>
      </c>
      <c r="C451" s="822" t="s">
        <v>590</v>
      </c>
      <c r="D451" s="822" t="s">
        <v>2432</v>
      </c>
      <c r="E451" s="822" t="s">
        <v>5034</v>
      </c>
      <c r="F451" s="822" t="s">
        <v>5078</v>
      </c>
      <c r="G451" s="822" t="s">
        <v>5079</v>
      </c>
      <c r="H451" s="831">
        <v>34</v>
      </c>
      <c r="I451" s="831">
        <v>1258</v>
      </c>
      <c r="J451" s="822">
        <v>0.48684210526315791</v>
      </c>
      <c r="K451" s="822">
        <v>37</v>
      </c>
      <c r="L451" s="831">
        <v>68</v>
      </c>
      <c r="M451" s="831">
        <v>2584</v>
      </c>
      <c r="N451" s="822">
        <v>1</v>
      </c>
      <c r="O451" s="822">
        <v>38</v>
      </c>
      <c r="P451" s="831"/>
      <c r="Q451" s="831"/>
      <c r="R451" s="827"/>
      <c r="S451" s="832"/>
    </row>
    <row r="452" spans="1:19" ht="14.45" customHeight="1" x14ac:dyDescent="0.2">
      <c r="A452" s="821" t="s">
        <v>5115</v>
      </c>
      <c r="B452" s="822" t="s">
        <v>5116</v>
      </c>
      <c r="C452" s="822" t="s">
        <v>590</v>
      </c>
      <c r="D452" s="822" t="s">
        <v>2432</v>
      </c>
      <c r="E452" s="822" t="s">
        <v>5034</v>
      </c>
      <c r="F452" s="822" t="s">
        <v>5080</v>
      </c>
      <c r="G452" s="822" t="s">
        <v>5081</v>
      </c>
      <c r="H452" s="831">
        <v>13</v>
      </c>
      <c r="I452" s="831">
        <v>1690</v>
      </c>
      <c r="J452" s="822">
        <v>0.56090275472950546</v>
      </c>
      <c r="K452" s="822">
        <v>130</v>
      </c>
      <c r="L452" s="831">
        <v>23</v>
      </c>
      <c r="M452" s="831">
        <v>3013</v>
      </c>
      <c r="N452" s="822">
        <v>1</v>
      </c>
      <c r="O452" s="822">
        <v>131</v>
      </c>
      <c r="P452" s="831"/>
      <c r="Q452" s="831"/>
      <c r="R452" s="827"/>
      <c r="S452" s="832"/>
    </row>
    <row r="453" spans="1:19" ht="14.45" customHeight="1" x14ac:dyDescent="0.2">
      <c r="A453" s="821" t="s">
        <v>5115</v>
      </c>
      <c r="B453" s="822" t="s">
        <v>5116</v>
      </c>
      <c r="C453" s="822" t="s">
        <v>590</v>
      </c>
      <c r="D453" s="822" t="s">
        <v>2432</v>
      </c>
      <c r="E453" s="822" t="s">
        <v>5034</v>
      </c>
      <c r="F453" s="822" t="s">
        <v>5124</v>
      </c>
      <c r="G453" s="822" t="s">
        <v>5125</v>
      </c>
      <c r="H453" s="831"/>
      <c r="I453" s="831"/>
      <c r="J453" s="822"/>
      <c r="K453" s="822"/>
      <c r="L453" s="831">
        <v>22</v>
      </c>
      <c r="M453" s="831">
        <v>5588</v>
      </c>
      <c r="N453" s="822">
        <v>1</v>
      </c>
      <c r="O453" s="822">
        <v>254</v>
      </c>
      <c r="P453" s="831">
        <v>16</v>
      </c>
      <c r="Q453" s="831">
        <v>4080</v>
      </c>
      <c r="R453" s="827">
        <v>0.7301360057265569</v>
      </c>
      <c r="S453" s="832">
        <v>255</v>
      </c>
    </row>
    <row r="454" spans="1:19" ht="14.45" customHeight="1" x14ac:dyDescent="0.2">
      <c r="A454" s="821" t="s">
        <v>5115</v>
      </c>
      <c r="B454" s="822" t="s">
        <v>5116</v>
      </c>
      <c r="C454" s="822" t="s">
        <v>590</v>
      </c>
      <c r="D454" s="822" t="s">
        <v>2432</v>
      </c>
      <c r="E454" s="822" t="s">
        <v>5034</v>
      </c>
      <c r="F454" s="822" t="s">
        <v>5082</v>
      </c>
      <c r="G454" s="822" t="s">
        <v>5083</v>
      </c>
      <c r="H454" s="831">
        <v>28</v>
      </c>
      <c r="I454" s="831">
        <v>19656</v>
      </c>
      <c r="J454" s="822">
        <v>0.89683807090386458</v>
      </c>
      <c r="K454" s="822">
        <v>702</v>
      </c>
      <c r="L454" s="831">
        <v>31</v>
      </c>
      <c r="M454" s="831">
        <v>21917</v>
      </c>
      <c r="N454" s="822">
        <v>1</v>
      </c>
      <c r="O454" s="822">
        <v>707</v>
      </c>
      <c r="P454" s="831"/>
      <c r="Q454" s="831"/>
      <c r="R454" s="827"/>
      <c r="S454" s="832"/>
    </row>
    <row r="455" spans="1:19" ht="14.45" customHeight="1" x14ac:dyDescent="0.2">
      <c r="A455" s="821" t="s">
        <v>5115</v>
      </c>
      <c r="B455" s="822" t="s">
        <v>5116</v>
      </c>
      <c r="C455" s="822" t="s">
        <v>590</v>
      </c>
      <c r="D455" s="822" t="s">
        <v>2432</v>
      </c>
      <c r="E455" s="822" t="s">
        <v>5034</v>
      </c>
      <c r="F455" s="822" t="s">
        <v>5084</v>
      </c>
      <c r="G455" s="822" t="s">
        <v>5085</v>
      </c>
      <c r="H455" s="831">
        <v>2</v>
      </c>
      <c r="I455" s="831">
        <v>710</v>
      </c>
      <c r="J455" s="822"/>
      <c r="K455" s="822">
        <v>355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5115</v>
      </c>
      <c r="B456" s="822" t="s">
        <v>5116</v>
      </c>
      <c r="C456" s="822" t="s">
        <v>590</v>
      </c>
      <c r="D456" s="822" t="s">
        <v>2432</v>
      </c>
      <c r="E456" s="822" t="s">
        <v>5034</v>
      </c>
      <c r="F456" s="822" t="s">
        <v>5086</v>
      </c>
      <c r="G456" s="822" t="s">
        <v>5087</v>
      </c>
      <c r="H456" s="831">
        <v>179</v>
      </c>
      <c r="I456" s="831">
        <v>5966.67</v>
      </c>
      <c r="J456" s="822">
        <v>0.86893336789647369</v>
      </c>
      <c r="K456" s="822">
        <v>33.333351955307265</v>
      </c>
      <c r="L456" s="831">
        <v>206</v>
      </c>
      <c r="M456" s="831">
        <v>6866.66</v>
      </c>
      <c r="N456" s="822">
        <v>1</v>
      </c>
      <c r="O456" s="822">
        <v>33.333300970873786</v>
      </c>
      <c r="P456" s="831"/>
      <c r="Q456" s="831"/>
      <c r="R456" s="827"/>
      <c r="S456" s="832"/>
    </row>
    <row r="457" spans="1:19" ht="14.45" customHeight="1" x14ac:dyDescent="0.2">
      <c r="A457" s="821" t="s">
        <v>5115</v>
      </c>
      <c r="B457" s="822" t="s">
        <v>5116</v>
      </c>
      <c r="C457" s="822" t="s">
        <v>590</v>
      </c>
      <c r="D457" s="822" t="s">
        <v>2432</v>
      </c>
      <c r="E457" s="822" t="s">
        <v>5034</v>
      </c>
      <c r="F457" s="822" t="s">
        <v>5088</v>
      </c>
      <c r="G457" s="822" t="s">
        <v>5089</v>
      </c>
      <c r="H457" s="831">
        <v>177</v>
      </c>
      <c r="I457" s="831">
        <v>21417</v>
      </c>
      <c r="J457" s="822">
        <v>0.41997411561691111</v>
      </c>
      <c r="K457" s="822">
        <v>121</v>
      </c>
      <c r="L457" s="831">
        <v>418</v>
      </c>
      <c r="M457" s="831">
        <v>50996</v>
      </c>
      <c r="N457" s="822">
        <v>1</v>
      </c>
      <c r="O457" s="822">
        <v>122</v>
      </c>
      <c r="P457" s="831"/>
      <c r="Q457" s="831"/>
      <c r="R457" s="827"/>
      <c r="S457" s="832"/>
    </row>
    <row r="458" spans="1:19" ht="14.45" customHeight="1" x14ac:dyDescent="0.2">
      <c r="A458" s="821" t="s">
        <v>5115</v>
      </c>
      <c r="B458" s="822" t="s">
        <v>5116</v>
      </c>
      <c r="C458" s="822" t="s">
        <v>590</v>
      </c>
      <c r="D458" s="822" t="s">
        <v>2432</v>
      </c>
      <c r="E458" s="822" t="s">
        <v>5034</v>
      </c>
      <c r="F458" s="822" t="s">
        <v>5090</v>
      </c>
      <c r="G458" s="822" t="s">
        <v>5091</v>
      </c>
      <c r="H458" s="831">
        <v>16</v>
      </c>
      <c r="I458" s="831">
        <v>512</v>
      </c>
      <c r="J458" s="822">
        <v>0.64646464646464652</v>
      </c>
      <c r="K458" s="822">
        <v>32</v>
      </c>
      <c r="L458" s="831">
        <v>24</v>
      </c>
      <c r="M458" s="831">
        <v>792</v>
      </c>
      <c r="N458" s="822">
        <v>1</v>
      </c>
      <c r="O458" s="822">
        <v>33</v>
      </c>
      <c r="P458" s="831"/>
      <c r="Q458" s="831"/>
      <c r="R458" s="827"/>
      <c r="S458" s="832"/>
    </row>
    <row r="459" spans="1:19" ht="14.45" customHeight="1" x14ac:dyDescent="0.2">
      <c r="A459" s="821" t="s">
        <v>5115</v>
      </c>
      <c r="B459" s="822" t="s">
        <v>5116</v>
      </c>
      <c r="C459" s="822" t="s">
        <v>590</v>
      </c>
      <c r="D459" s="822" t="s">
        <v>2432</v>
      </c>
      <c r="E459" s="822" t="s">
        <v>5034</v>
      </c>
      <c r="F459" s="822" t="s">
        <v>5092</v>
      </c>
      <c r="G459" s="822" t="s">
        <v>5093</v>
      </c>
      <c r="H459" s="831">
        <v>6</v>
      </c>
      <c r="I459" s="831">
        <v>444</v>
      </c>
      <c r="J459" s="822">
        <v>0.98666666666666669</v>
      </c>
      <c r="K459" s="822">
        <v>74</v>
      </c>
      <c r="L459" s="831">
        <v>6</v>
      </c>
      <c r="M459" s="831">
        <v>450</v>
      </c>
      <c r="N459" s="822">
        <v>1</v>
      </c>
      <c r="O459" s="822">
        <v>75</v>
      </c>
      <c r="P459" s="831"/>
      <c r="Q459" s="831"/>
      <c r="R459" s="827"/>
      <c r="S459" s="832"/>
    </row>
    <row r="460" spans="1:19" ht="14.45" customHeight="1" x14ac:dyDescent="0.2">
      <c r="A460" s="821" t="s">
        <v>5115</v>
      </c>
      <c r="B460" s="822" t="s">
        <v>5116</v>
      </c>
      <c r="C460" s="822" t="s">
        <v>590</v>
      </c>
      <c r="D460" s="822" t="s">
        <v>2432</v>
      </c>
      <c r="E460" s="822" t="s">
        <v>5034</v>
      </c>
      <c r="F460" s="822" t="s">
        <v>5096</v>
      </c>
      <c r="G460" s="822" t="s">
        <v>5097</v>
      </c>
      <c r="H460" s="831">
        <v>22</v>
      </c>
      <c r="I460" s="831">
        <v>1694</v>
      </c>
      <c r="J460" s="822">
        <v>0.40218423551756888</v>
      </c>
      <c r="K460" s="822">
        <v>77</v>
      </c>
      <c r="L460" s="831">
        <v>54</v>
      </c>
      <c r="M460" s="831">
        <v>4212</v>
      </c>
      <c r="N460" s="822">
        <v>1</v>
      </c>
      <c r="O460" s="822">
        <v>78</v>
      </c>
      <c r="P460" s="831"/>
      <c r="Q460" s="831"/>
      <c r="R460" s="827"/>
      <c r="S460" s="832"/>
    </row>
    <row r="461" spans="1:19" ht="14.45" customHeight="1" x14ac:dyDescent="0.2">
      <c r="A461" s="821" t="s">
        <v>5115</v>
      </c>
      <c r="B461" s="822" t="s">
        <v>5116</v>
      </c>
      <c r="C461" s="822" t="s">
        <v>590</v>
      </c>
      <c r="D461" s="822" t="s">
        <v>2432</v>
      </c>
      <c r="E461" s="822" t="s">
        <v>5034</v>
      </c>
      <c r="F461" s="822" t="s">
        <v>5098</v>
      </c>
      <c r="G461" s="822" t="s">
        <v>5099</v>
      </c>
      <c r="H461" s="831">
        <v>3</v>
      </c>
      <c r="I461" s="831">
        <v>1860</v>
      </c>
      <c r="J461" s="822">
        <v>0.14239779513091411</v>
      </c>
      <c r="K461" s="822">
        <v>620</v>
      </c>
      <c r="L461" s="831">
        <v>21</v>
      </c>
      <c r="M461" s="831">
        <v>13062</v>
      </c>
      <c r="N461" s="822">
        <v>1</v>
      </c>
      <c r="O461" s="822">
        <v>622</v>
      </c>
      <c r="P461" s="831"/>
      <c r="Q461" s="831"/>
      <c r="R461" s="827"/>
      <c r="S461" s="832"/>
    </row>
    <row r="462" spans="1:19" ht="14.45" customHeight="1" x14ac:dyDescent="0.2">
      <c r="A462" s="821" t="s">
        <v>5115</v>
      </c>
      <c r="B462" s="822" t="s">
        <v>5116</v>
      </c>
      <c r="C462" s="822" t="s">
        <v>590</v>
      </c>
      <c r="D462" s="822" t="s">
        <v>2432</v>
      </c>
      <c r="E462" s="822" t="s">
        <v>5034</v>
      </c>
      <c r="F462" s="822" t="s">
        <v>5102</v>
      </c>
      <c r="G462" s="822" t="s">
        <v>5103</v>
      </c>
      <c r="H462" s="831"/>
      <c r="I462" s="831"/>
      <c r="J462" s="822"/>
      <c r="K462" s="822"/>
      <c r="L462" s="831">
        <v>7</v>
      </c>
      <c r="M462" s="831">
        <v>2632</v>
      </c>
      <c r="N462" s="822">
        <v>1</v>
      </c>
      <c r="O462" s="822">
        <v>376</v>
      </c>
      <c r="P462" s="831"/>
      <c r="Q462" s="831"/>
      <c r="R462" s="827"/>
      <c r="S462" s="832"/>
    </row>
    <row r="463" spans="1:19" ht="14.45" customHeight="1" x14ac:dyDescent="0.2">
      <c r="A463" s="821" t="s">
        <v>5115</v>
      </c>
      <c r="B463" s="822" t="s">
        <v>5116</v>
      </c>
      <c r="C463" s="822" t="s">
        <v>590</v>
      </c>
      <c r="D463" s="822" t="s">
        <v>2432</v>
      </c>
      <c r="E463" s="822" t="s">
        <v>5034</v>
      </c>
      <c r="F463" s="822" t="s">
        <v>5104</v>
      </c>
      <c r="G463" s="822" t="s">
        <v>5105</v>
      </c>
      <c r="H463" s="831">
        <v>150</v>
      </c>
      <c r="I463" s="831">
        <v>26700</v>
      </c>
      <c r="J463" s="822">
        <v>0.67494122702798354</v>
      </c>
      <c r="K463" s="822">
        <v>178</v>
      </c>
      <c r="L463" s="831">
        <v>221</v>
      </c>
      <c r="M463" s="831">
        <v>39559</v>
      </c>
      <c r="N463" s="822">
        <v>1</v>
      </c>
      <c r="O463" s="822">
        <v>179</v>
      </c>
      <c r="P463" s="831"/>
      <c r="Q463" s="831"/>
      <c r="R463" s="827"/>
      <c r="S463" s="832"/>
    </row>
    <row r="464" spans="1:19" ht="14.45" customHeight="1" x14ac:dyDescent="0.2">
      <c r="A464" s="821" t="s">
        <v>5115</v>
      </c>
      <c r="B464" s="822" t="s">
        <v>5116</v>
      </c>
      <c r="C464" s="822" t="s">
        <v>590</v>
      </c>
      <c r="D464" s="822" t="s">
        <v>2433</v>
      </c>
      <c r="E464" s="822" t="s">
        <v>5034</v>
      </c>
      <c r="F464" s="822" t="s">
        <v>5078</v>
      </c>
      <c r="G464" s="822" t="s">
        <v>5079</v>
      </c>
      <c r="H464" s="831"/>
      <c r="I464" s="831"/>
      <c r="J464" s="822"/>
      <c r="K464" s="822"/>
      <c r="L464" s="831"/>
      <c r="M464" s="831"/>
      <c r="N464" s="822"/>
      <c r="O464" s="822"/>
      <c r="P464" s="831">
        <v>4</v>
      </c>
      <c r="Q464" s="831">
        <v>152</v>
      </c>
      <c r="R464" s="827"/>
      <c r="S464" s="832">
        <v>38</v>
      </c>
    </row>
    <row r="465" spans="1:19" ht="14.45" customHeight="1" x14ac:dyDescent="0.2">
      <c r="A465" s="821" t="s">
        <v>5115</v>
      </c>
      <c r="B465" s="822" t="s">
        <v>5116</v>
      </c>
      <c r="C465" s="822" t="s">
        <v>590</v>
      </c>
      <c r="D465" s="822" t="s">
        <v>2433</v>
      </c>
      <c r="E465" s="822" t="s">
        <v>5034</v>
      </c>
      <c r="F465" s="822" t="s">
        <v>5124</v>
      </c>
      <c r="G465" s="822" t="s">
        <v>5125</v>
      </c>
      <c r="H465" s="831">
        <v>6</v>
      </c>
      <c r="I465" s="831">
        <v>1512</v>
      </c>
      <c r="J465" s="822">
        <v>0.42519685039370081</v>
      </c>
      <c r="K465" s="822">
        <v>252</v>
      </c>
      <c r="L465" s="831">
        <v>14</v>
      </c>
      <c r="M465" s="831">
        <v>3556</v>
      </c>
      <c r="N465" s="822">
        <v>1</v>
      </c>
      <c r="O465" s="822">
        <v>254</v>
      </c>
      <c r="P465" s="831"/>
      <c r="Q465" s="831"/>
      <c r="R465" s="827"/>
      <c r="S465" s="832"/>
    </row>
    <row r="466" spans="1:19" ht="14.45" customHeight="1" x14ac:dyDescent="0.2">
      <c r="A466" s="821" t="s">
        <v>5115</v>
      </c>
      <c r="B466" s="822" t="s">
        <v>5116</v>
      </c>
      <c r="C466" s="822" t="s">
        <v>590</v>
      </c>
      <c r="D466" s="822" t="s">
        <v>5006</v>
      </c>
      <c r="E466" s="822" t="s">
        <v>5034</v>
      </c>
      <c r="F466" s="822" t="s">
        <v>5078</v>
      </c>
      <c r="G466" s="822" t="s">
        <v>5079</v>
      </c>
      <c r="H466" s="831">
        <v>1</v>
      </c>
      <c r="I466" s="831">
        <v>37</v>
      </c>
      <c r="J466" s="822"/>
      <c r="K466" s="822">
        <v>37</v>
      </c>
      <c r="L466" s="831"/>
      <c r="M466" s="831"/>
      <c r="N466" s="822"/>
      <c r="O466" s="822"/>
      <c r="P466" s="831"/>
      <c r="Q466" s="831"/>
      <c r="R466" s="827"/>
      <c r="S466" s="832"/>
    </row>
    <row r="467" spans="1:19" ht="14.45" customHeight="1" x14ac:dyDescent="0.2">
      <c r="A467" s="821" t="s">
        <v>5115</v>
      </c>
      <c r="B467" s="822" t="s">
        <v>5116</v>
      </c>
      <c r="C467" s="822" t="s">
        <v>590</v>
      </c>
      <c r="D467" s="822" t="s">
        <v>5006</v>
      </c>
      <c r="E467" s="822" t="s">
        <v>5034</v>
      </c>
      <c r="F467" s="822" t="s">
        <v>5124</v>
      </c>
      <c r="G467" s="822" t="s">
        <v>5125</v>
      </c>
      <c r="H467" s="831">
        <v>1</v>
      </c>
      <c r="I467" s="831">
        <v>252</v>
      </c>
      <c r="J467" s="822">
        <v>0.99212598425196852</v>
      </c>
      <c r="K467" s="822">
        <v>252</v>
      </c>
      <c r="L467" s="831">
        <v>1</v>
      </c>
      <c r="M467" s="831">
        <v>254</v>
      </c>
      <c r="N467" s="822">
        <v>1</v>
      </c>
      <c r="O467" s="822">
        <v>254</v>
      </c>
      <c r="P467" s="831"/>
      <c r="Q467" s="831"/>
      <c r="R467" s="827"/>
      <c r="S467" s="832"/>
    </row>
    <row r="468" spans="1:19" ht="14.45" customHeight="1" x14ac:dyDescent="0.2">
      <c r="A468" s="821" t="s">
        <v>5115</v>
      </c>
      <c r="B468" s="822" t="s">
        <v>5116</v>
      </c>
      <c r="C468" s="822" t="s">
        <v>590</v>
      </c>
      <c r="D468" s="822" t="s">
        <v>2435</v>
      </c>
      <c r="E468" s="822" t="s">
        <v>5034</v>
      </c>
      <c r="F468" s="822" t="s">
        <v>5078</v>
      </c>
      <c r="G468" s="822" t="s">
        <v>5079</v>
      </c>
      <c r="H468" s="831">
        <v>7</v>
      </c>
      <c r="I468" s="831">
        <v>259</v>
      </c>
      <c r="J468" s="822">
        <v>1.7039473684210527</v>
      </c>
      <c r="K468" s="822">
        <v>37</v>
      </c>
      <c r="L468" s="831">
        <v>4</v>
      </c>
      <c r="M468" s="831">
        <v>152</v>
      </c>
      <c r="N468" s="822">
        <v>1</v>
      </c>
      <c r="O468" s="822">
        <v>38</v>
      </c>
      <c r="P468" s="831">
        <v>1</v>
      </c>
      <c r="Q468" s="831">
        <v>38</v>
      </c>
      <c r="R468" s="827">
        <v>0.25</v>
      </c>
      <c r="S468" s="832">
        <v>38</v>
      </c>
    </row>
    <row r="469" spans="1:19" ht="14.45" customHeight="1" x14ac:dyDescent="0.2">
      <c r="A469" s="821" t="s">
        <v>5115</v>
      </c>
      <c r="B469" s="822" t="s">
        <v>5116</v>
      </c>
      <c r="C469" s="822" t="s">
        <v>590</v>
      </c>
      <c r="D469" s="822" t="s">
        <v>2435</v>
      </c>
      <c r="E469" s="822" t="s">
        <v>5034</v>
      </c>
      <c r="F469" s="822" t="s">
        <v>5124</v>
      </c>
      <c r="G469" s="822" t="s">
        <v>5125</v>
      </c>
      <c r="H469" s="831">
        <v>3</v>
      </c>
      <c r="I469" s="831">
        <v>756</v>
      </c>
      <c r="J469" s="822">
        <v>1.4881889763779528</v>
      </c>
      <c r="K469" s="822">
        <v>252</v>
      </c>
      <c r="L469" s="831">
        <v>2</v>
      </c>
      <c r="M469" s="831">
        <v>508</v>
      </c>
      <c r="N469" s="822">
        <v>1</v>
      </c>
      <c r="O469" s="822">
        <v>254</v>
      </c>
      <c r="P469" s="831">
        <v>1</v>
      </c>
      <c r="Q469" s="831">
        <v>255</v>
      </c>
      <c r="R469" s="827">
        <v>0.50196850393700787</v>
      </c>
      <c r="S469" s="832">
        <v>255</v>
      </c>
    </row>
    <row r="470" spans="1:19" ht="14.45" customHeight="1" x14ac:dyDescent="0.2">
      <c r="A470" s="821" t="s">
        <v>5115</v>
      </c>
      <c r="B470" s="822" t="s">
        <v>5116</v>
      </c>
      <c r="C470" s="822" t="s">
        <v>590</v>
      </c>
      <c r="D470" s="822" t="s">
        <v>2436</v>
      </c>
      <c r="E470" s="822" t="s">
        <v>5034</v>
      </c>
      <c r="F470" s="822" t="s">
        <v>5124</v>
      </c>
      <c r="G470" s="822" t="s">
        <v>5125</v>
      </c>
      <c r="H470" s="831">
        <v>45</v>
      </c>
      <c r="I470" s="831">
        <v>11340</v>
      </c>
      <c r="J470" s="822">
        <v>1.1161417322834646</v>
      </c>
      <c r="K470" s="822">
        <v>252</v>
      </c>
      <c r="L470" s="831">
        <v>40</v>
      </c>
      <c r="M470" s="831">
        <v>10160</v>
      </c>
      <c r="N470" s="822">
        <v>1</v>
      </c>
      <c r="O470" s="822">
        <v>254</v>
      </c>
      <c r="P470" s="831">
        <v>83</v>
      </c>
      <c r="Q470" s="831">
        <v>21165</v>
      </c>
      <c r="R470" s="827">
        <v>2.0831692913385829</v>
      </c>
      <c r="S470" s="832">
        <v>255</v>
      </c>
    </row>
    <row r="471" spans="1:19" ht="14.45" customHeight="1" x14ac:dyDescent="0.2">
      <c r="A471" s="821" t="s">
        <v>5115</v>
      </c>
      <c r="B471" s="822" t="s">
        <v>5116</v>
      </c>
      <c r="C471" s="822" t="s">
        <v>590</v>
      </c>
      <c r="D471" s="822" t="s">
        <v>5007</v>
      </c>
      <c r="E471" s="822" t="s">
        <v>5034</v>
      </c>
      <c r="F471" s="822" t="s">
        <v>5124</v>
      </c>
      <c r="G471" s="822" t="s">
        <v>5125</v>
      </c>
      <c r="H471" s="831">
        <v>16</v>
      </c>
      <c r="I471" s="831">
        <v>4032</v>
      </c>
      <c r="J471" s="822">
        <v>7.9370078740157481</v>
      </c>
      <c r="K471" s="822">
        <v>252</v>
      </c>
      <c r="L471" s="831">
        <v>2</v>
      </c>
      <c r="M471" s="831">
        <v>508</v>
      </c>
      <c r="N471" s="822">
        <v>1</v>
      </c>
      <c r="O471" s="822">
        <v>254</v>
      </c>
      <c r="P471" s="831"/>
      <c r="Q471" s="831"/>
      <c r="R471" s="827"/>
      <c r="S471" s="832"/>
    </row>
    <row r="472" spans="1:19" ht="14.45" customHeight="1" x14ac:dyDescent="0.2">
      <c r="A472" s="821" t="s">
        <v>5115</v>
      </c>
      <c r="B472" s="822" t="s">
        <v>5116</v>
      </c>
      <c r="C472" s="822" t="s">
        <v>590</v>
      </c>
      <c r="D472" s="822" t="s">
        <v>2437</v>
      </c>
      <c r="E472" s="822" t="s">
        <v>5034</v>
      </c>
      <c r="F472" s="822" t="s">
        <v>5124</v>
      </c>
      <c r="G472" s="822" t="s">
        <v>5125</v>
      </c>
      <c r="H472" s="831">
        <v>11</v>
      </c>
      <c r="I472" s="831">
        <v>2772</v>
      </c>
      <c r="J472" s="822">
        <v>0.60629921259842523</v>
      </c>
      <c r="K472" s="822">
        <v>252</v>
      </c>
      <c r="L472" s="831">
        <v>18</v>
      </c>
      <c r="M472" s="831">
        <v>4572</v>
      </c>
      <c r="N472" s="822">
        <v>1</v>
      </c>
      <c r="O472" s="822">
        <v>254</v>
      </c>
      <c r="P472" s="831">
        <v>14</v>
      </c>
      <c r="Q472" s="831">
        <v>3570</v>
      </c>
      <c r="R472" s="827">
        <v>0.78083989501312334</v>
      </c>
      <c r="S472" s="832">
        <v>255</v>
      </c>
    </row>
    <row r="473" spans="1:19" ht="14.45" customHeight="1" x14ac:dyDescent="0.2">
      <c r="A473" s="821" t="s">
        <v>5115</v>
      </c>
      <c r="B473" s="822" t="s">
        <v>5116</v>
      </c>
      <c r="C473" s="822" t="s">
        <v>590</v>
      </c>
      <c r="D473" s="822" t="s">
        <v>5009</v>
      </c>
      <c r="E473" s="822" t="s">
        <v>5034</v>
      </c>
      <c r="F473" s="822" t="s">
        <v>5078</v>
      </c>
      <c r="G473" s="822" t="s">
        <v>5079</v>
      </c>
      <c r="H473" s="831"/>
      <c r="I473" s="831"/>
      <c r="J473" s="822"/>
      <c r="K473" s="822"/>
      <c r="L473" s="831">
        <v>1</v>
      </c>
      <c r="M473" s="831">
        <v>38</v>
      </c>
      <c r="N473" s="822">
        <v>1</v>
      </c>
      <c r="O473" s="822">
        <v>38</v>
      </c>
      <c r="P473" s="831"/>
      <c r="Q473" s="831"/>
      <c r="R473" s="827"/>
      <c r="S473" s="832"/>
    </row>
    <row r="474" spans="1:19" ht="14.45" customHeight="1" x14ac:dyDescent="0.2">
      <c r="A474" s="821" t="s">
        <v>5115</v>
      </c>
      <c r="B474" s="822" t="s">
        <v>5116</v>
      </c>
      <c r="C474" s="822" t="s">
        <v>590</v>
      </c>
      <c r="D474" s="822" t="s">
        <v>5009</v>
      </c>
      <c r="E474" s="822" t="s">
        <v>5034</v>
      </c>
      <c r="F474" s="822" t="s">
        <v>5124</v>
      </c>
      <c r="G474" s="822" t="s">
        <v>5125</v>
      </c>
      <c r="H474" s="831">
        <v>2</v>
      </c>
      <c r="I474" s="831">
        <v>504</v>
      </c>
      <c r="J474" s="822">
        <v>0.99212598425196852</v>
      </c>
      <c r="K474" s="822">
        <v>252</v>
      </c>
      <c r="L474" s="831">
        <v>2</v>
      </c>
      <c r="M474" s="831">
        <v>508</v>
      </c>
      <c r="N474" s="822">
        <v>1</v>
      </c>
      <c r="O474" s="822">
        <v>254</v>
      </c>
      <c r="P474" s="831">
        <v>11</v>
      </c>
      <c r="Q474" s="831">
        <v>2805</v>
      </c>
      <c r="R474" s="827">
        <v>5.521653543307087</v>
      </c>
      <c r="S474" s="832">
        <v>255</v>
      </c>
    </row>
    <row r="475" spans="1:19" ht="14.45" customHeight="1" x14ac:dyDescent="0.2">
      <c r="A475" s="821" t="s">
        <v>5115</v>
      </c>
      <c r="B475" s="822" t="s">
        <v>5116</v>
      </c>
      <c r="C475" s="822" t="s">
        <v>590</v>
      </c>
      <c r="D475" s="822" t="s">
        <v>2439</v>
      </c>
      <c r="E475" s="822" t="s">
        <v>5038</v>
      </c>
      <c r="F475" s="822" t="s">
        <v>5041</v>
      </c>
      <c r="G475" s="822" t="s">
        <v>5042</v>
      </c>
      <c r="H475" s="831">
        <v>0.2</v>
      </c>
      <c r="I475" s="831">
        <v>13.94</v>
      </c>
      <c r="J475" s="822">
        <v>6.8965517241379309E-2</v>
      </c>
      <c r="K475" s="822">
        <v>69.699999999999989</v>
      </c>
      <c r="L475" s="831">
        <v>2.9</v>
      </c>
      <c r="M475" s="831">
        <v>202.13</v>
      </c>
      <c r="N475" s="822">
        <v>1</v>
      </c>
      <c r="O475" s="822">
        <v>69.7</v>
      </c>
      <c r="P475" s="831"/>
      <c r="Q475" s="831"/>
      <c r="R475" s="827"/>
      <c r="S475" s="832"/>
    </row>
    <row r="476" spans="1:19" ht="14.45" customHeight="1" x14ac:dyDescent="0.2">
      <c r="A476" s="821" t="s">
        <v>5115</v>
      </c>
      <c r="B476" s="822" t="s">
        <v>5116</v>
      </c>
      <c r="C476" s="822" t="s">
        <v>590</v>
      </c>
      <c r="D476" s="822" t="s">
        <v>2439</v>
      </c>
      <c r="E476" s="822" t="s">
        <v>5038</v>
      </c>
      <c r="F476" s="822" t="s">
        <v>5043</v>
      </c>
      <c r="G476" s="822" t="s">
        <v>5044</v>
      </c>
      <c r="H476" s="831">
        <v>0.8</v>
      </c>
      <c r="I476" s="831">
        <v>228.08</v>
      </c>
      <c r="J476" s="822">
        <v>6.349224023940428E-2</v>
      </c>
      <c r="K476" s="822">
        <v>285.10000000000002</v>
      </c>
      <c r="L476" s="831">
        <v>12.6</v>
      </c>
      <c r="M476" s="831">
        <v>3592.25</v>
      </c>
      <c r="N476" s="822">
        <v>1</v>
      </c>
      <c r="O476" s="822">
        <v>285.09920634920638</v>
      </c>
      <c r="P476" s="831"/>
      <c r="Q476" s="831"/>
      <c r="R476" s="827"/>
      <c r="S476" s="832"/>
    </row>
    <row r="477" spans="1:19" ht="14.45" customHeight="1" x14ac:dyDescent="0.2">
      <c r="A477" s="821" t="s">
        <v>5115</v>
      </c>
      <c r="B477" s="822" t="s">
        <v>5116</v>
      </c>
      <c r="C477" s="822" t="s">
        <v>590</v>
      </c>
      <c r="D477" s="822" t="s">
        <v>2439</v>
      </c>
      <c r="E477" s="822" t="s">
        <v>5038</v>
      </c>
      <c r="F477" s="822" t="s">
        <v>5049</v>
      </c>
      <c r="G477" s="822" t="s">
        <v>676</v>
      </c>
      <c r="H477" s="831">
        <v>0.2</v>
      </c>
      <c r="I477" s="831">
        <v>12.96</v>
      </c>
      <c r="J477" s="822">
        <v>0.1959479891140006</v>
      </c>
      <c r="K477" s="822">
        <v>64.8</v>
      </c>
      <c r="L477" s="831">
        <v>1.1000000000000001</v>
      </c>
      <c r="M477" s="831">
        <v>66.14</v>
      </c>
      <c r="N477" s="822">
        <v>1</v>
      </c>
      <c r="O477" s="822">
        <v>60.127272727272725</v>
      </c>
      <c r="P477" s="831"/>
      <c r="Q477" s="831"/>
      <c r="R477" s="827"/>
      <c r="S477" s="832"/>
    </row>
    <row r="478" spans="1:19" ht="14.45" customHeight="1" x14ac:dyDescent="0.2">
      <c r="A478" s="821" t="s">
        <v>5115</v>
      </c>
      <c r="B478" s="822" t="s">
        <v>5116</v>
      </c>
      <c r="C478" s="822" t="s">
        <v>590</v>
      </c>
      <c r="D478" s="822" t="s">
        <v>2439</v>
      </c>
      <c r="E478" s="822" t="s">
        <v>5038</v>
      </c>
      <c r="F478" s="822" t="s">
        <v>5052</v>
      </c>
      <c r="G478" s="822" t="s">
        <v>669</v>
      </c>
      <c r="H478" s="831">
        <v>0.60000000000000009</v>
      </c>
      <c r="I478" s="831">
        <v>321.39</v>
      </c>
      <c r="J478" s="822">
        <v>8.5773533744689018E-2</v>
      </c>
      <c r="K478" s="822">
        <v>535.64999999999986</v>
      </c>
      <c r="L478" s="831">
        <v>7</v>
      </c>
      <c r="M478" s="831">
        <v>3746.96</v>
      </c>
      <c r="N478" s="822">
        <v>1</v>
      </c>
      <c r="O478" s="822">
        <v>535.28</v>
      </c>
      <c r="P478" s="831"/>
      <c r="Q478" s="831"/>
      <c r="R478" s="827"/>
      <c r="S478" s="832"/>
    </row>
    <row r="479" spans="1:19" ht="14.45" customHeight="1" x14ac:dyDescent="0.2">
      <c r="A479" s="821" t="s">
        <v>5115</v>
      </c>
      <c r="B479" s="822" t="s">
        <v>5116</v>
      </c>
      <c r="C479" s="822" t="s">
        <v>590</v>
      </c>
      <c r="D479" s="822" t="s">
        <v>2439</v>
      </c>
      <c r="E479" s="822" t="s">
        <v>5038</v>
      </c>
      <c r="F479" s="822" t="s">
        <v>5056</v>
      </c>
      <c r="G479" s="822" t="s">
        <v>678</v>
      </c>
      <c r="H479" s="831">
        <v>0.2</v>
      </c>
      <c r="I479" s="831">
        <v>48.68</v>
      </c>
      <c r="J479" s="822">
        <v>5.0626065976122146E-2</v>
      </c>
      <c r="K479" s="822">
        <v>243.39999999999998</v>
      </c>
      <c r="L479" s="831">
        <v>3.9499999999999993</v>
      </c>
      <c r="M479" s="831">
        <v>961.55999999999983</v>
      </c>
      <c r="N479" s="822">
        <v>1</v>
      </c>
      <c r="O479" s="822">
        <v>243.43291139240506</v>
      </c>
      <c r="P479" s="831"/>
      <c r="Q479" s="831"/>
      <c r="R479" s="827"/>
      <c r="S479" s="832"/>
    </row>
    <row r="480" spans="1:19" ht="14.45" customHeight="1" x14ac:dyDescent="0.2">
      <c r="A480" s="821" t="s">
        <v>5115</v>
      </c>
      <c r="B480" s="822" t="s">
        <v>5116</v>
      </c>
      <c r="C480" s="822" t="s">
        <v>590</v>
      </c>
      <c r="D480" s="822" t="s">
        <v>2439</v>
      </c>
      <c r="E480" s="822" t="s">
        <v>5038</v>
      </c>
      <c r="F480" s="822" t="s">
        <v>5119</v>
      </c>
      <c r="G480" s="822" t="s">
        <v>5120</v>
      </c>
      <c r="H480" s="831">
        <v>0.30000000000000004</v>
      </c>
      <c r="I480" s="831">
        <v>11.25</v>
      </c>
      <c r="J480" s="822"/>
      <c r="K480" s="822">
        <v>37.499999999999993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5115</v>
      </c>
      <c r="B481" s="822" t="s">
        <v>5116</v>
      </c>
      <c r="C481" s="822" t="s">
        <v>590</v>
      </c>
      <c r="D481" s="822" t="s">
        <v>2439</v>
      </c>
      <c r="E481" s="822" t="s">
        <v>5038</v>
      </c>
      <c r="F481" s="822" t="s">
        <v>5121</v>
      </c>
      <c r="G481" s="822" t="s">
        <v>1999</v>
      </c>
      <c r="H481" s="831"/>
      <c r="I481" s="831"/>
      <c r="J481" s="822"/>
      <c r="K481" s="822"/>
      <c r="L481" s="831">
        <v>3.5</v>
      </c>
      <c r="M481" s="831">
        <v>172.89999999999998</v>
      </c>
      <c r="N481" s="822">
        <v>1</v>
      </c>
      <c r="O481" s="822">
        <v>49.399999999999991</v>
      </c>
      <c r="P481" s="831"/>
      <c r="Q481" s="831"/>
      <c r="R481" s="827"/>
      <c r="S481" s="832"/>
    </row>
    <row r="482" spans="1:19" ht="14.45" customHeight="1" x14ac:dyDescent="0.2">
      <c r="A482" s="821" t="s">
        <v>5115</v>
      </c>
      <c r="B482" s="822" t="s">
        <v>5116</v>
      </c>
      <c r="C482" s="822" t="s">
        <v>590</v>
      </c>
      <c r="D482" s="822" t="s">
        <v>2439</v>
      </c>
      <c r="E482" s="822" t="s">
        <v>5061</v>
      </c>
      <c r="F482" s="822" t="s">
        <v>5064</v>
      </c>
      <c r="G482" s="822" t="s">
        <v>5065</v>
      </c>
      <c r="H482" s="831">
        <v>1</v>
      </c>
      <c r="I482" s="831">
        <v>242.64</v>
      </c>
      <c r="J482" s="822">
        <v>0.33333333333333331</v>
      </c>
      <c r="K482" s="822">
        <v>242.64</v>
      </c>
      <c r="L482" s="831">
        <v>3</v>
      </c>
      <c r="M482" s="831">
        <v>727.92</v>
      </c>
      <c r="N482" s="822">
        <v>1</v>
      </c>
      <c r="O482" s="822">
        <v>242.64</v>
      </c>
      <c r="P482" s="831"/>
      <c r="Q482" s="831"/>
      <c r="R482" s="827"/>
      <c r="S482" s="832"/>
    </row>
    <row r="483" spans="1:19" ht="14.45" customHeight="1" x14ac:dyDescent="0.2">
      <c r="A483" s="821" t="s">
        <v>5115</v>
      </c>
      <c r="B483" s="822" t="s">
        <v>5116</v>
      </c>
      <c r="C483" s="822" t="s">
        <v>590</v>
      </c>
      <c r="D483" s="822" t="s">
        <v>2439</v>
      </c>
      <c r="E483" s="822" t="s">
        <v>5061</v>
      </c>
      <c r="F483" s="822" t="s">
        <v>5066</v>
      </c>
      <c r="G483" s="822" t="s">
        <v>5067</v>
      </c>
      <c r="H483" s="831"/>
      <c r="I483" s="831"/>
      <c r="J483" s="822"/>
      <c r="K483" s="822"/>
      <c r="L483" s="831">
        <v>2</v>
      </c>
      <c r="M483" s="831">
        <v>485.28</v>
      </c>
      <c r="N483" s="822">
        <v>1</v>
      </c>
      <c r="O483" s="822">
        <v>242.64</v>
      </c>
      <c r="P483" s="831"/>
      <c r="Q483" s="831"/>
      <c r="R483" s="827"/>
      <c r="S483" s="832"/>
    </row>
    <row r="484" spans="1:19" ht="14.45" customHeight="1" x14ac:dyDescent="0.2">
      <c r="A484" s="821" t="s">
        <v>5115</v>
      </c>
      <c r="B484" s="822" t="s">
        <v>5116</v>
      </c>
      <c r="C484" s="822" t="s">
        <v>590</v>
      </c>
      <c r="D484" s="822" t="s">
        <v>2439</v>
      </c>
      <c r="E484" s="822" t="s">
        <v>5034</v>
      </c>
      <c r="F484" s="822" t="s">
        <v>5074</v>
      </c>
      <c r="G484" s="822" t="s">
        <v>5075</v>
      </c>
      <c r="H484" s="831"/>
      <c r="I484" s="831"/>
      <c r="J484" s="822"/>
      <c r="K484" s="822"/>
      <c r="L484" s="831">
        <v>3</v>
      </c>
      <c r="M484" s="831">
        <v>237</v>
      </c>
      <c r="N484" s="822">
        <v>1</v>
      </c>
      <c r="O484" s="822">
        <v>79</v>
      </c>
      <c r="P484" s="831"/>
      <c r="Q484" s="831"/>
      <c r="R484" s="827"/>
      <c r="S484" s="832"/>
    </row>
    <row r="485" spans="1:19" ht="14.45" customHeight="1" x14ac:dyDescent="0.2">
      <c r="A485" s="821" t="s">
        <v>5115</v>
      </c>
      <c r="B485" s="822" t="s">
        <v>5116</v>
      </c>
      <c r="C485" s="822" t="s">
        <v>590</v>
      </c>
      <c r="D485" s="822" t="s">
        <v>2439</v>
      </c>
      <c r="E485" s="822" t="s">
        <v>5034</v>
      </c>
      <c r="F485" s="822" t="s">
        <v>5076</v>
      </c>
      <c r="G485" s="822" t="s">
        <v>5077</v>
      </c>
      <c r="H485" s="831">
        <v>16</v>
      </c>
      <c r="I485" s="831">
        <v>2352</v>
      </c>
      <c r="J485" s="822">
        <v>6.6850467555353441E-2</v>
      </c>
      <c r="K485" s="822">
        <v>147</v>
      </c>
      <c r="L485" s="831">
        <v>233</v>
      </c>
      <c r="M485" s="831">
        <v>35183</v>
      </c>
      <c r="N485" s="822">
        <v>1</v>
      </c>
      <c r="O485" s="822">
        <v>151</v>
      </c>
      <c r="P485" s="831"/>
      <c r="Q485" s="831"/>
      <c r="R485" s="827"/>
      <c r="S485" s="832"/>
    </row>
    <row r="486" spans="1:19" ht="14.45" customHeight="1" x14ac:dyDescent="0.2">
      <c r="A486" s="821" t="s">
        <v>5115</v>
      </c>
      <c r="B486" s="822" t="s">
        <v>5116</v>
      </c>
      <c r="C486" s="822" t="s">
        <v>590</v>
      </c>
      <c r="D486" s="822" t="s">
        <v>2439</v>
      </c>
      <c r="E486" s="822" t="s">
        <v>5034</v>
      </c>
      <c r="F486" s="822" t="s">
        <v>5078</v>
      </c>
      <c r="G486" s="822" t="s">
        <v>5079</v>
      </c>
      <c r="H486" s="831">
        <v>1</v>
      </c>
      <c r="I486" s="831">
        <v>37</v>
      </c>
      <c r="J486" s="822">
        <v>5.1246537396121887E-2</v>
      </c>
      <c r="K486" s="822">
        <v>37</v>
      </c>
      <c r="L486" s="831">
        <v>19</v>
      </c>
      <c r="M486" s="831">
        <v>722</v>
      </c>
      <c r="N486" s="822">
        <v>1</v>
      </c>
      <c r="O486" s="822">
        <v>38</v>
      </c>
      <c r="P486" s="831">
        <v>9</v>
      </c>
      <c r="Q486" s="831">
        <v>342</v>
      </c>
      <c r="R486" s="827">
        <v>0.47368421052631576</v>
      </c>
      <c r="S486" s="832">
        <v>38</v>
      </c>
    </row>
    <row r="487" spans="1:19" ht="14.45" customHeight="1" x14ac:dyDescent="0.2">
      <c r="A487" s="821" t="s">
        <v>5115</v>
      </c>
      <c r="B487" s="822" t="s">
        <v>5116</v>
      </c>
      <c r="C487" s="822" t="s">
        <v>590</v>
      </c>
      <c r="D487" s="822" t="s">
        <v>2439</v>
      </c>
      <c r="E487" s="822" t="s">
        <v>5034</v>
      </c>
      <c r="F487" s="822" t="s">
        <v>5080</v>
      </c>
      <c r="G487" s="822" t="s">
        <v>5081</v>
      </c>
      <c r="H487" s="831"/>
      <c r="I487" s="831"/>
      <c r="J487" s="822"/>
      <c r="K487" s="822"/>
      <c r="L487" s="831">
        <v>21</v>
      </c>
      <c r="M487" s="831">
        <v>2751</v>
      </c>
      <c r="N487" s="822">
        <v>1</v>
      </c>
      <c r="O487" s="822">
        <v>131</v>
      </c>
      <c r="P487" s="831"/>
      <c r="Q487" s="831"/>
      <c r="R487" s="827"/>
      <c r="S487" s="832"/>
    </row>
    <row r="488" spans="1:19" ht="14.45" customHeight="1" x14ac:dyDescent="0.2">
      <c r="A488" s="821" t="s">
        <v>5115</v>
      </c>
      <c r="B488" s="822" t="s">
        <v>5116</v>
      </c>
      <c r="C488" s="822" t="s">
        <v>590</v>
      </c>
      <c r="D488" s="822" t="s">
        <v>2439</v>
      </c>
      <c r="E488" s="822" t="s">
        <v>5034</v>
      </c>
      <c r="F488" s="822" t="s">
        <v>5124</v>
      </c>
      <c r="G488" s="822" t="s">
        <v>5125</v>
      </c>
      <c r="H488" s="831">
        <v>69</v>
      </c>
      <c r="I488" s="831">
        <v>17388</v>
      </c>
      <c r="J488" s="822">
        <v>2.2082804165608332</v>
      </c>
      <c r="K488" s="822">
        <v>252</v>
      </c>
      <c r="L488" s="831">
        <v>31</v>
      </c>
      <c r="M488" s="831">
        <v>7874</v>
      </c>
      <c r="N488" s="822">
        <v>1</v>
      </c>
      <c r="O488" s="822">
        <v>254</v>
      </c>
      <c r="P488" s="831"/>
      <c r="Q488" s="831"/>
      <c r="R488" s="827"/>
      <c r="S488" s="832"/>
    </row>
    <row r="489" spans="1:19" ht="14.45" customHeight="1" x14ac:dyDescent="0.2">
      <c r="A489" s="821" t="s">
        <v>5115</v>
      </c>
      <c r="B489" s="822" t="s">
        <v>5116</v>
      </c>
      <c r="C489" s="822" t="s">
        <v>590</v>
      </c>
      <c r="D489" s="822" t="s">
        <v>2439</v>
      </c>
      <c r="E489" s="822" t="s">
        <v>5034</v>
      </c>
      <c r="F489" s="822" t="s">
        <v>5082</v>
      </c>
      <c r="G489" s="822" t="s">
        <v>5083</v>
      </c>
      <c r="H489" s="831"/>
      <c r="I489" s="831"/>
      <c r="J489" s="822"/>
      <c r="K489" s="822"/>
      <c r="L489" s="831">
        <v>25</v>
      </c>
      <c r="M489" s="831">
        <v>17675</v>
      </c>
      <c r="N489" s="822">
        <v>1</v>
      </c>
      <c r="O489" s="822">
        <v>707</v>
      </c>
      <c r="P489" s="831"/>
      <c r="Q489" s="831"/>
      <c r="R489" s="827"/>
      <c r="S489" s="832"/>
    </row>
    <row r="490" spans="1:19" ht="14.45" customHeight="1" x14ac:dyDescent="0.2">
      <c r="A490" s="821" t="s">
        <v>5115</v>
      </c>
      <c r="B490" s="822" t="s">
        <v>5116</v>
      </c>
      <c r="C490" s="822" t="s">
        <v>590</v>
      </c>
      <c r="D490" s="822" t="s">
        <v>2439</v>
      </c>
      <c r="E490" s="822" t="s">
        <v>5034</v>
      </c>
      <c r="F490" s="822" t="s">
        <v>5084</v>
      </c>
      <c r="G490" s="822" t="s">
        <v>5085</v>
      </c>
      <c r="H490" s="831">
        <v>1</v>
      </c>
      <c r="I490" s="831">
        <v>355</v>
      </c>
      <c r="J490" s="822">
        <v>0.99162011173184361</v>
      </c>
      <c r="K490" s="822">
        <v>355</v>
      </c>
      <c r="L490" s="831">
        <v>1</v>
      </c>
      <c r="M490" s="831">
        <v>358</v>
      </c>
      <c r="N490" s="822">
        <v>1</v>
      </c>
      <c r="O490" s="822">
        <v>358</v>
      </c>
      <c r="P490" s="831"/>
      <c r="Q490" s="831"/>
      <c r="R490" s="827"/>
      <c r="S490" s="832"/>
    </row>
    <row r="491" spans="1:19" ht="14.45" customHeight="1" x14ac:dyDescent="0.2">
      <c r="A491" s="821" t="s">
        <v>5115</v>
      </c>
      <c r="B491" s="822" t="s">
        <v>5116</v>
      </c>
      <c r="C491" s="822" t="s">
        <v>590</v>
      </c>
      <c r="D491" s="822" t="s">
        <v>2439</v>
      </c>
      <c r="E491" s="822" t="s">
        <v>5034</v>
      </c>
      <c r="F491" s="822" t="s">
        <v>5086</v>
      </c>
      <c r="G491" s="822" t="s">
        <v>5087</v>
      </c>
      <c r="H491" s="831">
        <v>10</v>
      </c>
      <c r="I491" s="831">
        <v>333.32</v>
      </c>
      <c r="J491" s="822">
        <v>7.0919299828297505E-2</v>
      </c>
      <c r="K491" s="822">
        <v>33.332000000000001</v>
      </c>
      <c r="L491" s="831">
        <v>141</v>
      </c>
      <c r="M491" s="831">
        <v>4699.99</v>
      </c>
      <c r="N491" s="822">
        <v>1</v>
      </c>
      <c r="O491" s="822">
        <v>33.333262411347519</v>
      </c>
      <c r="P491" s="831"/>
      <c r="Q491" s="831"/>
      <c r="R491" s="827"/>
      <c r="S491" s="832"/>
    </row>
    <row r="492" spans="1:19" ht="14.45" customHeight="1" x14ac:dyDescent="0.2">
      <c r="A492" s="821" t="s">
        <v>5115</v>
      </c>
      <c r="B492" s="822" t="s">
        <v>5116</v>
      </c>
      <c r="C492" s="822" t="s">
        <v>590</v>
      </c>
      <c r="D492" s="822" t="s">
        <v>2439</v>
      </c>
      <c r="E492" s="822" t="s">
        <v>5034</v>
      </c>
      <c r="F492" s="822" t="s">
        <v>5088</v>
      </c>
      <c r="G492" s="822" t="s">
        <v>5089</v>
      </c>
      <c r="H492" s="831">
        <v>32</v>
      </c>
      <c r="I492" s="831">
        <v>3872</v>
      </c>
      <c r="J492" s="822">
        <v>6.8400226116449969E-2</v>
      </c>
      <c r="K492" s="822">
        <v>121</v>
      </c>
      <c r="L492" s="831">
        <v>464</v>
      </c>
      <c r="M492" s="831">
        <v>56608</v>
      </c>
      <c r="N492" s="822">
        <v>1</v>
      </c>
      <c r="O492" s="822">
        <v>122</v>
      </c>
      <c r="P492" s="831"/>
      <c r="Q492" s="831"/>
      <c r="R492" s="827"/>
      <c r="S492" s="832"/>
    </row>
    <row r="493" spans="1:19" ht="14.45" customHeight="1" x14ac:dyDescent="0.2">
      <c r="A493" s="821" t="s">
        <v>5115</v>
      </c>
      <c r="B493" s="822" t="s">
        <v>5116</v>
      </c>
      <c r="C493" s="822" t="s">
        <v>590</v>
      </c>
      <c r="D493" s="822" t="s">
        <v>2439</v>
      </c>
      <c r="E493" s="822" t="s">
        <v>5034</v>
      </c>
      <c r="F493" s="822" t="s">
        <v>5092</v>
      </c>
      <c r="G493" s="822" t="s">
        <v>5093</v>
      </c>
      <c r="H493" s="831"/>
      <c r="I493" s="831"/>
      <c r="J493" s="822"/>
      <c r="K493" s="822"/>
      <c r="L493" s="831">
        <v>1</v>
      </c>
      <c r="M493" s="831">
        <v>75</v>
      </c>
      <c r="N493" s="822">
        <v>1</v>
      </c>
      <c r="O493" s="822">
        <v>75</v>
      </c>
      <c r="P493" s="831"/>
      <c r="Q493" s="831"/>
      <c r="R493" s="827"/>
      <c r="S493" s="832"/>
    </row>
    <row r="494" spans="1:19" ht="14.45" customHeight="1" x14ac:dyDescent="0.2">
      <c r="A494" s="821" t="s">
        <v>5115</v>
      </c>
      <c r="B494" s="822" t="s">
        <v>5116</v>
      </c>
      <c r="C494" s="822" t="s">
        <v>590</v>
      </c>
      <c r="D494" s="822" t="s">
        <v>2439</v>
      </c>
      <c r="E494" s="822" t="s">
        <v>5034</v>
      </c>
      <c r="F494" s="822" t="s">
        <v>5096</v>
      </c>
      <c r="G494" s="822" t="s">
        <v>5097</v>
      </c>
      <c r="H494" s="831">
        <v>4</v>
      </c>
      <c r="I494" s="831">
        <v>308</v>
      </c>
      <c r="J494" s="822">
        <v>6.5811965811965814E-2</v>
      </c>
      <c r="K494" s="822">
        <v>77</v>
      </c>
      <c r="L494" s="831">
        <v>60</v>
      </c>
      <c r="M494" s="831">
        <v>4680</v>
      </c>
      <c r="N494" s="822">
        <v>1</v>
      </c>
      <c r="O494" s="822">
        <v>78</v>
      </c>
      <c r="P494" s="831"/>
      <c r="Q494" s="831"/>
      <c r="R494" s="827"/>
      <c r="S494" s="832"/>
    </row>
    <row r="495" spans="1:19" ht="14.45" customHeight="1" x14ac:dyDescent="0.2">
      <c r="A495" s="821" t="s">
        <v>5115</v>
      </c>
      <c r="B495" s="822" t="s">
        <v>5116</v>
      </c>
      <c r="C495" s="822" t="s">
        <v>590</v>
      </c>
      <c r="D495" s="822" t="s">
        <v>2439</v>
      </c>
      <c r="E495" s="822" t="s">
        <v>5034</v>
      </c>
      <c r="F495" s="822" t="s">
        <v>5098</v>
      </c>
      <c r="G495" s="822" t="s">
        <v>5099</v>
      </c>
      <c r="H495" s="831">
        <v>2</v>
      </c>
      <c r="I495" s="831">
        <v>1240</v>
      </c>
      <c r="J495" s="822">
        <v>5.5376920328688815E-2</v>
      </c>
      <c r="K495" s="822">
        <v>620</v>
      </c>
      <c r="L495" s="831">
        <v>36</v>
      </c>
      <c r="M495" s="831">
        <v>22392</v>
      </c>
      <c r="N495" s="822">
        <v>1</v>
      </c>
      <c r="O495" s="822">
        <v>622</v>
      </c>
      <c r="P495" s="831"/>
      <c r="Q495" s="831"/>
      <c r="R495" s="827"/>
      <c r="S495" s="832"/>
    </row>
    <row r="496" spans="1:19" ht="14.45" customHeight="1" x14ac:dyDescent="0.2">
      <c r="A496" s="821" t="s">
        <v>5115</v>
      </c>
      <c r="B496" s="822" t="s">
        <v>5116</v>
      </c>
      <c r="C496" s="822" t="s">
        <v>590</v>
      </c>
      <c r="D496" s="822" t="s">
        <v>2439</v>
      </c>
      <c r="E496" s="822" t="s">
        <v>5034</v>
      </c>
      <c r="F496" s="822" t="s">
        <v>5102</v>
      </c>
      <c r="G496" s="822" t="s">
        <v>5103</v>
      </c>
      <c r="H496" s="831">
        <v>2</v>
      </c>
      <c r="I496" s="831">
        <v>748</v>
      </c>
      <c r="J496" s="822">
        <v>0.49734042553191488</v>
      </c>
      <c r="K496" s="822">
        <v>374</v>
      </c>
      <c r="L496" s="831">
        <v>4</v>
      </c>
      <c r="M496" s="831">
        <v>1504</v>
      </c>
      <c r="N496" s="822">
        <v>1</v>
      </c>
      <c r="O496" s="822">
        <v>376</v>
      </c>
      <c r="P496" s="831"/>
      <c r="Q496" s="831"/>
      <c r="R496" s="827"/>
      <c r="S496" s="832"/>
    </row>
    <row r="497" spans="1:19" ht="14.45" customHeight="1" x14ac:dyDescent="0.2">
      <c r="A497" s="821" t="s">
        <v>5115</v>
      </c>
      <c r="B497" s="822" t="s">
        <v>5116</v>
      </c>
      <c r="C497" s="822" t="s">
        <v>590</v>
      </c>
      <c r="D497" s="822" t="s">
        <v>2439</v>
      </c>
      <c r="E497" s="822" t="s">
        <v>5034</v>
      </c>
      <c r="F497" s="822" t="s">
        <v>5104</v>
      </c>
      <c r="G497" s="822" t="s">
        <v>5105</v>
      </c>
      <c r="H497" s="831">
        <v>9</v>
      </c>
      <c r="I497" s="831">
        <v>1602</v>
      </c>
      <c r="J497" s="822">
        <v>5.4906261781540254E-2</v>
      </c>
      <c r="K497" s="822">
        <v>178</v>
      </c>
      <c r="L497" s="831">
        <v>163</v>
      </c>
      <c r="M497" s="831">
        <v>29177</v>
      </c>
      <c r="N497" s="822">
        <v>1</v>
      </c>
      <c r="O497" s="822">
        <v>179</v>
      </c>
      <c r="P497" s="831"/>
      <c r="Q497" s="831"/>
      <c r="R497" s="827"/>
      <c r="S497" s="832"/>
    </row>
    <row r="498" spans="1:19" ht="14.45" customHeight="1" x14ac:dyDescent="0.2">
      <c r="A498" s="821" t="s">
        <v>5115</v>
      </c>
      <c r="B498" s="822" t="s">
        <v>5116</v>
      </c>
      <c r="C498" s="822" t="s">
        <v>590</v>
      </c>
      <c r="D498" s="822" t="s">
        <v>2441</v>
      </c>
      <c r="E498" s="822" t="s">
        <v>5038</v>
      </c>
      <c r="F498" s="822" t="s">
        <v>5043</v>
      </c>
      <c r="G498" s="822" t="s">
        <v>5044</v>
      </c>
      <c r="H498" s="831">
        <v>0.8</v>
      </c>
      <c r="I498" s="831">
        <v>294.16000000000003</v>
      </c>
      <c r="J498" s="822"/>
      <c r="K498" s="822">
        <v>367.7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5115</v>
      </c>
      <c r="B499" s="822" t="s">
        <v>5116</v>
      </c>
      <c r="C499" s="822" t="s">
        <v>590</v>
      </c>
      <c r="D499" s="822" t="s">
        <v>2441</v>
      </c>
      <c r="E499" s="822" t="s">
        <v>5038</v>
      </c>
      <c r="F499" s="822" t="s">
        <v>5046</v>
      </c>
      <c r="G499" s="822" t="s">
        <v>704</v>
      </c>
      <c r="H499" s="831">
        <v>1</v>
      </c>
      <c r="I499" s="831">
        <v>13.74</v>
      </c>
      <c r="J499" s="822"/>
      <c r="K499" s="822">
        <v>13.74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5115</v>
      </c>
      <c r="B500" s="822" t="s">
        <v>5116</v>
      </c>
      <c r="C500" s="822" t="s">
        <v>590</v>
      </c>
      <c r="D500" s="822" t="s">
        <v>2441</v>
      </c>
      <c r="E500" s="822" t="s">
        <v>5038</v>
      </c>
      <c r="F500" s="822" t="s">
        <v>5052</v>
      </c>
      <c r="G500" s="822" t="s">
        <v>669</v>
      </c>
      <c r="H500" s="831">
        <v>0.2</v>
      </c>
      <c r="I500" s="831">
        <v>130</v>
      </c>
      <c r="J500" s="822"/>
      <c r="K500" s="822">
        <v>650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5115</v>
      </c>
      <c r="B501" s="822" t="s">
        <v>5116</v>
      </c>
      <c r="C501" s="822" t="s">
        <v>590</v>
      </c>
      <c r="D501" s="822" t="s">
        <v>2441</v>
      </c>
      <c r="E501" s="822" t="s">
        <v>5038</v>
      </c>
      <c r="F501" s="822" t="s">
        <v>5056</v>
      </c>
      <c r="G501" s="822" t="s">
        <v>678</v>
      </c>
      <c r="H501" s="831">
        <v>0.2</v>
      </c>
      <c r="I501" s="831">
        <v>48.68</v>
      </c>
      <c r="J501" s="822"/>
      <c r="K501" s="822">
        <v>243.39999999999998</v>
      </c>
      <c r="L501" s="831"/>
      <c r="M501" s="831"/>
      <c r="N501" s="822"/>
      <c r="O501" s="822"/>
      <c r="P501" s="831"/>
      <c r="Q501" s="831"/>
      <c r="R501" s="827"/>
      <c r="S501" s="832"/>
    </row>
    <row r="502" spans="1:19" ht="14.45" customHeight="1" x14ac:dyDescent="0.2">
      <c r="A502" s="821" t="s">
        <v>5115</v>
      </c>
      <c r="B502" s="822" t="s">
        <v>5116</v>
      </c>
      <c r="C502" s="822" t="s">
        <v>590</v>
      </c>
      <c r="D502" s="822" t="s">
        <v>2441</v>
      </c>
      <c r="E502" s="822" t="s">
        <v>5038</v>
      </c>
      <c r="F502" s="822" t="s">
        <v>5119</v>
      </c>
      <c r="G502" s="822" t="s">
        <v>5120</v>
      </c>
      <c r="H502" s="831">
        <v>0.1</v>
      </c>
      <c r="I502" s="831">
        <v>3.75</v>
      </c>
      <c r="J502" s="822"/>
      <c r="K502" s="822">
        <v>37.5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5115</v>
      </c>
      <c r="B503" s="822" t="s">
        <v>5116</v>
      </c>
      <c r="C503" s="822" t="s">
        <v>590</v>
      </c>
      <c r="D503" s="822" t="s">
        <v>2441</v>
      </c>
      <c r="E503" s="822" t="s">
        <v>5034</v>
      </c>
      <c r="F503" s="822" t="s">
        <v>5076</v>
      </c>
      <c r="G503" s="822" t="s">
        <v>5077</v>
      </c>
      <c r="H503" s="831">
        <v>16</v>
      </c>
      <c r="I503" s="831">
        <v>2352</v>
      </c>
      <c r="J503" s="822"/>
      <c r="K503" s="822">
        <v>147</v>
      </c>
      <c r="L503" s="831"/>
      <c r="M503" s="831"/>
      <c r="N503" s="822"/>
      <c r="O503" s="822"/>
      <c r="P503" s="831"/>
      <c r="Q503" s="831"/>
      <c r="R503" s="827"/>
      <c r="S503" s="832"/>
    </row>
    <row r="504" spans="1:19" ht="14.45" customHeight="1" x14ac:dyDescent="0.2">
      <c r="A504" s="821" t="s">
        <v>5115</v>
      </c>
      <c r="B504" s="822" t="s">
        <v>5116</v>
      </c>
      <c r="C504" s="822" t="s">
        <v>590</v>
      </c>
      <c r="D504" s="822" t="s">
        <v>2441</v>
      </c>
      <c r="E504" s="822" t="s">
        <v>5034</v>
      </c>
      <c r="F504" s="822" t="s">
        <v>5078</v>
      </c>
      <c r="G504" s="822" t="s">
        <v>5079</v>
      </c>
      <c r="H504" s="831">
        <v>10</v>
      </c>
      <c r="I504" s="831">
        <v>370</v>
      </c>
      <c r="J504" s="822">
        <v>1.6228070175438596</v>
      </c>
      <c r="K504" s="822">
        <v>37</v>
      </c>
      <c r="L504" s="831">
        <v>6</v>
      </c>
      <c r="M504" s="831">
        <v>228</v>
      </c>
      <c r="N504" s="822">
        <v>1</v>
      </c>
      <c r="O504" s="822">
        <v>38</v>
      </c>
      <c r="P504" s="831"/>
      <c r="Q504" s="831"/>
      <c r="R504" s="827"/>
      <c r="S504" s="832"/>
    </row>
    <row r="505" spans="1:19" ht="14.45" customHeight="1" x14ac:dyDescent="0.2">
      <c r="A505" s="821" t="s">
        <v>5115</v>
      </c>
      <c r="B505" s="822" t="s">
        <v>5116</v>
      </c>
      <c r="C505" s="822" t="s">
        <v>590</v>
      </c>
      <c r="D505" s="822" t="s">
        <v>2441</v>
      </c>
      <c r="E505" s="822" t="s">
        <v>5034</v>
      </c>
      <c r="F505" s="822" t="s">
        <v>5080</v>
      </c>
      <c r="G505" s="822" t="s">
        <v>5081</v>
      </c>
      <c r="H505" s="831">
        <v>3</v>
      </c>
      <c r="I505" s="831">
        <v>390</v>
      </c>
      <c r="J505" s="822"/>
      <c r="K505" s="822">
        <v>130</v>
      </c>
      <c r="L505" s="831"/>
      <c r="M505" s="831"/>
      <c r="N505" s="822"/>
      <c r="O505" s="822"/>
      <c r="P505" s="831"/>
      <c r="Q505" s="831"/>
      <c r="R505" s="827"/>
      <c r="S505" s="832"/>
    </row>
    <row r="506" spans="1:19" ht="14.45" customHeight="1" x14ac:dyDescent="0.2">
      <c r="A506" s="821" t="s">
        <v>5115</v>
      </c>
      <c r="B506" s="822" t="s">
        <v>5116</v>
      </c>
      <c r="C506" s="822" t="s">
        <v>590</v>
      </c>
      <c r="D506" s="822" t="s">
        <v>2441</v>
      </c>
      <c r="E506" s="822" t="s">
        <v>5034</v>
      </c>
      <c r="F506" s="822" t="s">
        <v>5082</v>
      </c>
      <c r="G506" s="822" t="s">
        <v>5083</v>
      </c>
      <c r="H506" s="831">
        <v>22</v>
      </c>
      <c r="I506" s="831">
        <v>15444</v>
      </c>
      <c r="J506" s="822">
        <v>1.9858557284299858</v>
      </c>
      <c r="K506" s="822">
        <v>702</v>
      </c>
      <c r="L506" s="831">
        <v>11</v>
      </c>
      <c r="M506" s="831">
        <v>7777</v>
      </c>
      <c r="N506" s="822">
        <v>1</v>
      </c>
      <c r="O506" s="822">
        <v>707</v>
      </c>
      <c r="P506" s="831"/>
      <c r="Q506" s="831"/>
      <c r="R506" s="827"/>
      <c r="S506" s="832"/>
    </row>
    <row r="507" spans="1:19" ht="14.45" customHeight="1" x14ac:dyDescent="0.2">
      <c r="A507" s="821" t="s">
        <v>5115</v>
      </c>
      <c r="B507" s="822" t="s">
        <v>5116</v>
      </c>
      <c r="C507" s="822" t="s">
        <v>590</v>
      </c>
      <c r="D507" s="822" t="s">
        <v>2441</v>
      </c>
      <c r="E507" s="822" t="s">
        <v>5034</v>
      </c>
      <c r="F507" s="822" t="s">
        <v>5084</v>
      </c>
      <c r="G507" s="822" t="s">
        <v>5085</v>
      </c>
      <c r="H507" s="831"/>
      <c r="I507" s="831"/>
      <c r="J507" s="822"/>
      <c r="K507" s="822"/>
      <c r="L507" s="831">
        <v>1</v>
      </c>
      <c r="M507" s="831">
        <v>358</v>
      </c>
      <c r="N507" s="822">
        <v>1</v>
      </c>
      <c r="O507" s="822">
        <v>358</v>
      </c>
      <c r="P507" s="831"/>
      <c r="Q507" s="831"/>
      <c r="R507" s="827"/>
      <c r="S507" s="832"/>
    </row>
    <row r="508" spans="1:19" ht="14.45" customHeight="1" x14ac:dyDescent="0.2">
      <c r="A508" s="821" t="s">
        <v>5115</v>
      </c>
      <c r="B508" s="822" t="s">
        <v>5116</v>
      </c>
      <c r="C508" s="822" t="s">
        <v>590</v>
      </c>
      <c r="D508" s="822" t="s">
        <v>2441</v>
      </c>
      <c r="E508" s="822" t="s">
        <v>5034</v>
      </c>
      <c r="F508" s="822" t="s">
        <v>5086</v>
      </c>
      <c r="G508" s="822" t="s">
        <v>5087</v>
      </c>
      <c r="H508" s="831">
        <v>57</v>
      </c>
      <c r="I508" s="831">
        <v>1900.0099999999998</v>
      </c>
      <c r="J508" s="822">
        <v>0.91936264310530025</v>
      </c>
      <c r="K508" s="822">
        <v>33.333508771929822</v>
      </c>
      <c r="L508" s="831">
        <v>62</v>
      </c>
      <c r="M508" s="831">
        <v>2066.66</v>
      </c>
      <c r="N508" s="822">
        <v>1</v>
      </c>
      <c r="O508" s="822">
        <v>33.333225806451608</v>
      </c>
      <c r="P508" s="831"/>
      <c r="Q508" s="831"/>
      <c r="R508" s="827"/>
      <c r="S508" s="832"/>
    </row>
    <row r="509" spans="1:19" ht="14.45" customHeight="1" x14ac:dyDescent="0.2">
      <c r="A509" s="821" t="s">
        <v>5115</v>
      </c>
      <c r="B509" s="822" t="s">
        <v>5116</v>
      </c>
      <c r="C509" s="822" t="s">
        <v>590</v>
      </c>
      <c r="D509" s="822" t="s">
        <v>2441</v>
      </c>
      <c r="E509" s="822" t="s">
        <v>5034</v>
      </c>
      <c r="F509" s="822" t="s">
        <v>5088</v>
      </c>
      <c r="G509" s="822" t="s">
        <v>5089</v>
      </c>
      <c r="H509" s="831">
        <v>32</v>
      </c>
      <c r="I509" s="831">
        <v>3872</v>
      </c>
      <c r="J509" s="822"/>
      <c r="K509" s="822">
        <v>121</v>
      </c>
      <c r="L509" s="831"/>
      <c r="M509" s="831"/>
      <c r="N509" s="822"/>
      <c r="O509" s="822"/>
      <c r="P509" s="831"/>
      <c r="Q509" s="831"/>
      <c r="R509" s="827"/>
      <c r="S509" s="832"/>
    </row>
    <row r="510" spans="1:19" ht="14.45" customHeight="1" x14ac:dyDescent="0.2">
      <c r="A510" s="821" t="s">
        <v>5115</v>
      </c>
      <c r="B510" s="822" t="s">
        <v>5116</v>
      </c>
      <c r="C510" s="822" t="s">
        <v>590</v>
      </c>
      <c r="D510" s="822" t="s">
        <v>2441</v>
      </c>
      <c r="E510" s="822" t="s">
        <v>5034</v>
      </c>
      <c r="F510" s="822" t="s">
        <v>5096</v>
      </c>
      <c r="G510" s="822" t="s">
        <v>5097</v>
      </c>
      <c r="H510" s="831">
        <v>4</v>
      </c>
      <c r="I510" s="831">
        <v>308</v>
      </c>
      <c r="J510" s="822"/>
      <c r="K510" s="822">
        <v>77</v>
      </c>
      <c r="L510" s="831"/>
      <c r="M510" s="831"/>
      <c r="N510" s="822"/>
      <c r="O510" s="822"/>
      <c r="P510" s="831"/>
      <c r="Q510" s="831"/>
      <c r="R510" s="827"/>
      <c r="S510" s="832"/>
    </row>
    <row r="511" spans="1:19" ht="14.45" customHeight="1" x14ac:dyDescent="0.2">
      <c r="A511" s="821" t="s">
        <v>5115</v>
      </c>
      <c r="B511" s="822" t="s">
        <v>5116</v>
      </c>
      <c r="C511" s="822" t="s">
        <v>590</v>
      </c>
      <c r="D511" s="822" t="s">
        <v>2441</v>
      </c>
      <c r="E511" s="822" t="s">
        <v>5034</v>
      </c>
      <c r="F511" s="822" t="s">
        <v>5098</v>
      </c>
      <c r="G511" s="822" t="s">
        <v>5099</v>
      </c>
      <c r="H511" s="831">
        <v>1</v>
      </c>
      <c r="I511" s="831">
        <v>620</v>
      </c>
      <c r="J511" s="822"/>
      <c r="K511" s="822">
        <v>620</v>
      </c>
      <c r="L511" s="831"/>
      <c r="M511" s="831"/>
      <c r="N511" s="822"/>
      <c r="O511" s="822"/>
      <c r="P511" s="831"/>
      <c r="Q511" s="831"/>
      <c r="R511" s="827"/>
      <c r="S511" s="832"/>
    </row>
    <row r="512" spans="1:19" ht="14.45" customHeight="1" x14ac:dyDescent="0.2">
      <c r="A512" s="821" t="s">
        <v>5115</v>
      </c>
      <c r="B512" s="822" t="s">
        <v>5116</v>
      </c>
      <c r="C512" s="822" t="s">
        <v>590</v>
      </c>
      <c r="D512" s="822" t="s">
        <v>2441</v>
      </c>
      <c r="E512" s="822" t="s">
        <v>5034</v>
      </c>
      <c r="F512" s="822" t="s">
        <v>5104</v>
      </c>
      <c r="G512" s="822" t="s">
        <v>5105</v>
      </c>
      <c r="H512" s="831">
        <v>35</v>
      </c>
      <c r="I512" s="831">
        <v>6230</v>
      </c>
      <c r="J512" s="822">
        <v>0.54381983240223464</v>
      </c>
      <c r="K512" s="822">
        <v>178</v>
      </c>
      <c r="L512" s="831">
        <v>64</v>
      </c>
      <c r="M512" s="831">
        <v>11456</v>
      </c>
      <c r="N512" s="822">
        <v>1</v>
      </c>
      <c r="O512" s="822">
        <v>179</v>
      </c>
      <c r="P512" s="831"/>
      <c r="Q512" s="831"/>
      <c r="R512" s="827"/>
      <c r="S512" s="832"/>
    </row>
    <row r="513" spans="1:19" ht="14.45" customHeight="1" x14ac:dyDescent="0.2">
      <c r="A513" s="821" t="s">
        <v>5115</v>
      </c>
      <c r="B513" s="822" t="s">
        <v>5116</v>
      </c>
      <c r="C513" s="822" t="s">
        <v>590</v>
      </c>
      <c r="D513" s="822" t="s">
        <v>5012</v>
      </c>
      <c r="E513" s="822" t="s">
        <v>5034</v>
      </c>
      <c r="F513" s="822" t="s">
        <v>5078</v>
      </c>
      <c r="G513" s="822" t="s">
        <v>5079</v>
      </c>
      <c r="H513" s="831"/>
      <c r="I513" s="831"/>
      <c r="J513" s="822"/>
      <c r="K513" s="822"/>
      <c r="L513" s="831"/>
      <c r="M513" s="831"/>
      <c r="N513" s="822"/>
      <c r="O513" s="822"/>
      <c r="P513" s="831">
        <v>2</v>
      </c>
      <c r="Q513" s="831">
        <v>76</v>
      </c>
      <c r="R513" s="827"/>
      <c r="S513" s="832">
        <v>38</v>
      </c>
    </row>
    <row r="514" spans="1:19" ht="14.45" customHeight="1" x14ac:dyDescent="0.2">
      <c r="A514" s="821" t="s">
        <v>5115</v>
      </c>
      <c r="B514" s="822" t="s">
        <v>5116</v>
      </c>
      <c r="C514" s="822" t="s">
        <v>590</v>
      </c>
      <c r="D514" s="822" t="s">
        <v>5012</v>
      </c>
      <c r="E514" s="822" t="s">
        <v>5034</v>
      </c>
      <c r="F514" s="822" t="s">
        <v>5124</v>
      </c>
      <c r="G514" s="822" t="s">
        <v>5125</v>
      </c>
      <c r="H514" s="831">
        <v>1</v>
      </c>
      <c r="I514" s="831">
        <v>252</v>
      </c>
      <c r="J514" s="822">
        <v>2.9180176007410838E-2</v>
      </c>
      <c r="K514" s="822">
        <v>252</v>
      </c>
      <c r="L514" s="831">
        <v>34</v>
      </c>
      <c r="M514" s="831">
        <v>8636</v>
      </c>
      <c r="N514" s="822">
        <v>1</v>
      </c>
      <c r="O514" s="822">
        <v>254</v>
      </c>
      <c r="P514" s="831">
        <v>5</v>
      </c>
      <c r="Q514" s="831">
        <v>1275</v>
      </c>
      <c r="R514" s="827">
        <v>0.14763779527559054</v>
      </c>
      <c r="S514" s="832">
        <v>255</v>
      </c>
    </row>
    <row r="515" spans="1:19" ht="14.45" customHeight="1" x14ac:dyDescent="0.2">
      <c r="A515" s="821" t="s">
        <v>5115</v>
      </c>
      <c r="B515" s="822" t="s">
        <v>5116</v>
      </c>
      <c r="C515" s="822" t="s">
        <v>590</v>
      </c>
      <c r="D515" s="822" t="s">
        <v>2444</v>
      </c>
      <c r="E515" s="822" t="s">
        <v>5034</v>
      </c>
      <c r="F515" s="822" t="s">
        <v>5078</v>
      </c>
      <c r="G515" s="822" t="s">
        <v>5079</v>
      </c>
      <c r="H515" s="831"/>
      <c r="I515" s="831"/>
      <c r="J515" s="822"/>
      <c r="K515" s="822"/>
      <c r="L515" s="831">
        <v>2</v>
      </c>
      <c r="M515" s="831">
        <v>76</v>
      </c>
      <c r="N515" s="822">
        <v>1</v>
      </c>
      <c r="O515" s="822">
        <v>38</v>
      </c>
      <c r="P515" s="831"/>
      <c r="Q515" s="831"/>
      <c r="R515" s="827"/>
      <c r="S515" s="832"/>
    </row>
    <row r="516" spans="1:19" ht="14.45" customHeight="1" x14ac:dyDescent="0.2">
      <c r="A516" s="821" t="s">
        <v>5115</v>
      </c>
      <c r="B516" s="822" t="s">
        <v>5116</v>
      </c>
      <c r="C516" s="822" t="s">
        <v>590</v>
      </c>
      <c r="D516" s="822" t="s">
        <v>2444</v>
      </c>
      <c r="E516" s="822" t="s">
        <v>5034</v>
      </c>
      <c r="F516" s="822" t="s">
        <v>5124</v>
      </c>
      <c r="G516" s="822" t="s">
        <v>5125</v>
      </c>
      <c r="H516" s="831">
        <v>30</v>
      </c>
      <c r="I516" s="831">
        <v>7560</v>
      </c>
      <c r="J516" s="822">
        <v>0.28619018776499089</v>
      </c>
      <c r="K516" s="822">
        <v>252</v>
      </c>
      <c r="L516" s="831">
        <v>104</v>
      </c>
      <c r="M516" s="831">
        <v>26416</v>
      </c>
      <c r="N516" s="822">
        <v>1</v>
      </c>
      <c r="O516" s="822">
        <v>254</v>
      </c>
      <c r="P516" s="831">
        <v>67</v>
      </c>
      <c r="Q516" s="831">
        <v>17085</v>
      </c>
      <c r="R516" s="827">
        <v>0.64676711084191396</v>
      </c>
      <c r="S516" s="832">
        <v>255</v>
      </c>
    </row>
    <row r="517" spans="1:19" ht="14.45" customHeight="1" x14ac:dyDescent="0.2">
      <c r="A517" s="821" t="s">
        <v>5115</v>
      </c>
      <c r="B517" s="822" t="s">
        <v>5116</v>
      </c>
      <c r="C517" s="822" t="s">
        <v>590</v>
      </c>
      <c r="D517" s="822" t="s">
        <v>2444</v>
      </c>
      <c r="E517" s="822" t="s">
        <v>5034</v>
      </c>
      <c r="F517" s="822" t="s">
        <v>5129</v>
      </c>
      <c r="G517" s="822" t="s">
        <v>5130</v>
      </c>
      <c r="H517" s="831"/>
      <c r="I517" s="831"/>
      <c r="J517" s="822"/>
      <c r="K517" s="822"/>
      <c r="L517" s="831"/>
      <c r="M517" s="831"/>
      <c r="N517" s="822"/>
      <c r="O517" s="822"/>
      <c r="P517" s="831">
        <v>1</v>
      </c>
      <c r="Q517" s="831">
        <v>725</v>
      </c>
      <c r="R517" s="827"/>
      <c r="S517" s="832">
        <v>725</v>
      </c>
    </row>
    <row r="518" spans="1:19" ht="14.45" customHeight="1" x14ac:dyDescent="0.2">
      <c r="A518" s="821" t="s">
        <v>5115</v>
      </c>
      <c r="B518" s="822" t="s">
        <v>5116</v>
      </c>
      <c r="C518" s="822" t="s">
        <v>590</v>
      </c>
      <c r="D518" s="822" t="s">
        <v>5013</v>
      </c>
      <c r="E518" s="822" t="s">
        <v>5034</v>
      </c>
      <c r="F518" s="822" t="s">
        <v>5078</v>
      </c>
      <c r="G518" s="822" t="s">
        <v>5079</v>
      </c>
      <c r="H518" s="831"/>
      <c r="I518" s="831"/>
      <c r="J518" s="822"/>
      <c r="K518" s="822"/>
      <c r="L518" s="831"/>
      <c r="M518" s="831"/>
      <c r="N518" s="822"/>
      <c r="O518" s="822"/>
      <c r="P518" s="831">
        <v>1</v>
      </c>
      <c r="Q518" s="831">
        <v>38</v>
      </c>
      <c r="R518" s="827"/>
      <c r="S518" s="832">
        <v>38</v>
      </c>
    </row>
    <row r="519" spans="1:19" ht="14.45" customHeight="1" x14ac:dyDescent="0.2">
      <c r="A519" s="821" t="s">
        <v>5115</v>
      </c>
      <c r="B519" s="822" t="s">
        <v>5116</v>
      </c>
      <c r="C519" s="822" t="s">
        <v>590</v>
      </c>
      <c r="D519" s="822" t="s">
        <v>5013</v>
      </c>
      <c r="E519" s="822" t="s">
        <v>5034</v>
      </c>
      <c r="F519" s="822" t="s">
        <v>5124</v>
      </c>
      <c r="G519" s="822" t="s">
        <v>5125</v>
      </c>
      <c r="H519" s="831">
        <v>24</v>
      </c>
      <c r="I519" s="831">
        <v>6048</v>
      </c>
      <c r="J519" s="822">
        <v>0.45790430042398544</v>
      </c>
      <c r="K519" s="822">
        <v>252</v>
      </c>
      <c r="L519" s="831">
        <v>52</v>
      </c>
      <c r="M519" s="831">
        <v>13208</v>
      </c>
      <c r="N519" s="822">
        <v>1</v>
      </c>
      <c r="O519" s="822">
        <v>254</v>
      </c>
      <c r="P519" s="831">
        <v>25</v>
      </c>
      <c r="Q519" s="831">
        <v>6375</v>
      </c>
      <c r="R519" s="827">
        <v>0.48266202301635375</v>
      </c>
      <c r="S519" s="832">
        <v>255</v>
      </c>
    </row>
    <row r="520" spans="1:19" ht="14.45" customHeight="1" x14ac:dyDescent="0.2">
      <c r="A520" s="821" t="s">
        <v>5115</v>
      </c>
      <c r="B520" s="822" t="s">
        <v>5116</v>
      </c>
      <c r="C520" s="822" t="s">
        <v>590</v>
      </c>
      <c r="D520" s="822" t="s">
        <v>5014</v>
      </c>
      <c r="E520" s="822" t="s">
        <v>5034</v>
      </c>
      <c r="F520" s="822" t="s">
        <v>5124</v>
      </c>
      <c r="G520" s="822" t="s">
        <v>5125</v>
      </c>
      <c r="H520" s="831">
        <v>9</v>
      </c>
      <c r="I520" s="831">
        <v>2268</v>
      </c>
      <c r="J520" s="822">
        <v>0.20765427577366782</v>
      </c>
      <c r="K520" s="822">
        <v>252</v>
      </c>
      <c r="L520" s="831">
        <v>43</v>
      </c>
      <c r="M520" s="831">
        <v>10922</v>
      </c>
      <c r="N520" s="822">
        <v>1</v>
      </c>
      <c r="O520" s="822">
        <v>254</v>
      </c>
      <c r="P520" s="831">
        <v>14</v>
      </c>
      <c r="Q520" s="831">
        <v>3570</v>
      </c>
      <c r="R520" s="827">
        <v>0.32686321186595862</v>
      </c>
      <c r="S520" s="832">
        <v>255</v>
      </c>
    </row>
    <row r="521" spans="1:19" ht="14.45" customHeight="1" x14ac:dyDescent="0.2">
      <c r="A521" s="821" t="s">
        <v>5115</v>
      </c>
      <c r="B521" s="822" t="s">
        <v>5116</v>
      </c>
      <c r="C521" s="822" t="s">
        <v>590</v>
      </c>
      <c r="D521" s="822" t="s">
        <v>2445</v>
      </c>
      <c r="E521" s="822" t="s">
        <v>5034</v>
      </c>
      <c r="F521" s="822" t="s">
        <v>5124</v>
      </c>
      <c r="G521" s="822" t="s">
        <v>5125</v>
      </c>
      <c r="H521" s="831">
        <v>24</v>
      </c>
      <c r="I521" s="831">
        <v>6048</v>
      </c>
      <c r="J521" s="822">
        <v>11.905511811023622</v>
      </c>
      <c r="K521" s="822">
        <v>252</v>
      </c>
      <c r="L521" s="831">
        <v>2</v>
      </c>
      <c r="M521" s="831">
        <v>508</v>
      </c>
      <c r="N521" s="822">
        <v>1</v>
      </c>
      <c r="O521" s="822">
        <v>254</v>
      </c>
      <c r="P521" s="831">
        <v>8</v>
      </c>
      <c r="Q521" s="831">
        <v>2040</v>
      </c>
      <c r="R521" s="827">
        <v>4.015748031496063</v>
      </c>
      <c r="S521" s="832">
        <v>255</v>
      </c>
    </row>
    <row r="522" spans="1:19" ht="14.45" customHeight="1" x14ac:dyDescent="0.2">
      <c r="A522" s="821" t="s">
        <v>5115</v>
      </c>
      <c r="B522" s="822" t="s">
        <v>5116</v>
      </c>
      <c r="C522" s="822" t="s">
        <v>590</v>
      </c>
      <c r="D522" s="822" t="s">
        <v>2446</v>
      </c>
      <c r="E522" s="822" t="s">
        <v>5034</v>
      </c>
      <c r="F522" s="822" t="s">
        <v>5078</v>
      </c>
      <c r="G522" s="822" t="s">
        <v>5079</v>
      </c>
      <c r="H522" s="831">
        <v>2</v>
      </c>
      <c r="I522" s="831">
        <v>74</v>
      </c>
      <c r="J522" s="822"/>
      <c r="K522" s="822">
        <v>37</v>
      </c>
      <c r="L522" s="831"/>
      <c r="M522" s="831"/>
      <c r="N522" s="822"/>
      <c r="O522" s="822"/>
      <c r="P522" s="831">
        <v>3</v>
      </c>
      <c r="Q522" s="831">
        <v>114</v>
      </c>
      <c r="R522" s="827"/>
      <c r="S522" s="832">
        <v>38</v>
      </c>
    </row>
    <row r="523" spans="1:19" ht="14.45" customHeight="1" x14ac:dyDescent="0.2">
      <c r="A523" s="821" t="s">
        <v>5115</v>
      </c>
      <c r="B523" s="822" t="s">
        <v>5116</v>
      </c>
      <c r="C523" s="822" t="s">
        <v>590</v>
      </c>
      <c r="D523" s="822" t="s">
        <v>2446</v>
      </c>
      <c r="E523" s="822" t="s">
        <v>5034</v>
      </c>
      <c r="F523" s="822" t="s">
        <v>5124</v>
      </c>
      <c r="G523" s="822" t="s">
        <v>5125</v>
      </c>
      <c r="H523" s="831">
        <v>366</v>
      </c>
      <c r="I523" s="831">
        <v>92232</v>
      </c>
      <c r="J523" s="822">
        <v>1.7976144071100024</v>
      </c>
      <c r="K523" s="822">
        <v>252</v>
      </c>
      <c r="L523" s="831">
        <v>202</v>
      </c>
      <c r="M523" s="831">
        <v>51308</v>
      </c>
      <c r="N523" s="822">
        <v>1</v>
      </c>
      <c r="O523" s="822">
        <v>254</v>
      </c>
      <c r="P523" s="831">
        <v>75</v>
      </c>
      <c r="Q523" s="831">
        <v>19125</v>
      </c>
      <c r="R523" s="827">
        <v>0.37274888906213455</v>
      </c>
      <c r="S523" s="832">
        <v>255</v>
      </c>
    </row>
    <row r="524" spans="1:19" ht="14.45" customHeight="1" x14ac:dyDescent="0.2">
      <c r="A524" s="821" t="s">
        <v>5115</v>
      </c>
      <c r="B524" s="822" t="s">
        <v>5116</v>
      </c>
      <c r="C524" s="822" t="s">
        <v>590</v>
      </c>
      <c r="D524" s="822" t="s">
        <v>2448</v>
      </c>
      <c r="E524" s="822" t="s">
        <v>5038</v>
      </c>
      <c r="F524" s="822" t="s">
        <v>5041</v>
      </c>
      <c r="G524" s="822" t="s">
        <v>5042</v>
      </c>
      <c r="H524" s="831">
        <v>6.2</v>
      </c>
      <c r="I524" s="831">
        <v>432.14</v>
      </c>
      <c r="J524" s="822">
        <v>0.95384615384615379</v>
      </c>
      <c r="K524" s="822">
        <v>69.7</v>
      </c>
      <c r="L524" s="831">
        <v>6.5</v>
      </c>
      <c r="M524" s="831">
        <v>453.05</v>
      </c>
      <c r="N524" s="822">
        <v>1</v>
      </c>
      <c r="O524" s="822">
        <v>69.7</v>
      </c>
      <c r="P524" s="831"/>
      <c r="Q524" s="831"/>
      <c r="R524" s="827"/>
      <c r="S524" s="832"/>
    </row>
    <row r="525" spans="1:19" ht="14.45" customHeight="1" x14ac:dyDescent="0.2">
      <c r="A525" s="821" t="s">
        <v>5115</v>
      </c>
      <c r="B525" s="822" t="s">
        <v>5116</v>
      </c>
      <c r="C525" s="822" t="s">
        <v>590</v>
      </c>
      <c r="D525" s="822" t="s">
        <v>2448</v>
      </c>
      <c r="E525" s="822" t="s">
        <v>5038</v>
      </c>
      <c r="F525" s="822" t="s">
        <v>5043</v>
      </c>
      <c r="G525" s="822" t="s">
        <v>5044</v>
      </c>
      <c r="H525" s="831">
        <v>9.6000000000000014</v>
      </c>
      <c r="I525" s="831">
        <v>3397.7599999999998</v>
      </c>
      <c r="J525" s="822">
        <v>0.65482325461280211</v>
      </c>
      <c r="K525" s="822">
        <v>353.93333333333328</v>
      </c>
      <c r="L525" s="831">
        <v>18.2</v>
      </c>
      <c r="M525" s="831">
        <v>5188.82</v>
      </c>
      <c r="N525" s="822">
        <v>1</v>
      </c>
      <c r="O525" s="822">
        <v>285.10000000000002</v>
      </c>
      <c r="P525" s="831"/>
      <c r="Q525" s="831"/>
      <c r="R525" s="827"/>
      <c r="S525" s="832"/>
    </row>
    <row r="526" spans="1:19" ht="14.45" customHeight="1" x14ac:dyDescent="0.2">
      <c r="A526" s="821" t="s">
        <v>5115</v>
      </c>
      <c r="B526" s="822" t="s">
        <v>5116</v>
      </c>
      <c r="C526" s="822" t="s">
        <v>590</v>
      </c>
      <c r="D526" s="822" t="s">
        <v>2448</v>
      </c>
      <c r="E526" s="822" t="s">
        <v>5038</v>
      </c>
      <c r="F526" s="822" t="s">
        <v>5045</v>
      </c>
      <c r="G526" s="822" t="s">
        <v>700</v>
      </c>
      <c r="H526" s="831"/>
      <c r="I526" s="831"/>
      <c r="J526" s="822"/>
      <c r="K526" s="822"/>
      <c r="L526" s="831">
        <v>0.1</v>
      </c>
      <c r="M526" s="831">
        <v>5.0599999999999996</v>
      </c>
      <c r="N526" s="822">
        <v>1</v>
      </c>
      <c r="O526" s="822">
        <v>50.599999999999994</v>
      </c>
      <c r="P526" s="831"/>
      <c r="Q526" s="831"/>
      <c r="R526" s="827"/>
      <c r="S526" s="832"/>
    </row>
    <row r="527" spans="1:19" ht="14.45" customHeight="1" x14ac:dyDescent="0.2">
      <c r="A527" s="821" t="s">
        <v>5115</v>
      </c>
      <c r="B527" s="822" t="s">
        <v>5116</v>
      </c>
      <c r="C527" s="822" t="s">
        <v>590</v>
      </c>
      <c r="D527" s="822" t="s">
        <v>2448</v>
      </c>
      <c r="E527" s="822" t="s">
        <v>5038</v>
      </c>
      <c r="F527" s="822" t="s">
        <v>5046</v>
      </c>
      <c r="G527" s="822" t="s">
        <v>704</v>
      </c>
      <c r="H527" s="831">
        <v>16</v>
      </c>
      <c r="I527" s="831">
        <v>218.73</v>
      </c>
      <c r="J527" s="822">
        <v>2.3371086654557112</v>
      </c>
      <c r="K527" s="822">
        <v>13.670624999999999</v>
      </c>
      <c r="L527" s="831">
        <v>7</v>
      </c>
      <c r="M527" s="831">
        <v>93.589999999999989</v>
      </c>
      <c r="N527" s="822">
        <v>1</v>
      </c>
      <c r="O527" s="822">
        <v>13.37</v>
      </c>
      <c r="P527" s="831"/>
      <c r="Q527" s="831"/>
      <c r="R527" s="827"/>
      <c r="S527" s="832"/>
    </row>
    <row r="528" spans="1:19" ht="14.45" customHeight="1" x14ac:dyDescent="0.2">
      <c r="A528" s="821" t="s">
        <v>5115</v>
      </c>
      <c r="B528" s="822" t="s">
        <v>5116</v>
      </c>
      <c r="C528" s="822" t="s">
        <v>590</v>
      </c>
      <c r="D528" s="822" t="s">
        <v>2448</v>
      </c>
      <c r="E528" s="822" t="s">
        <v>5038</v>
      </c>
      <c r="F528" s="822" t="s">
        <v>5049</v>
      </c>
      <c r="G528" s="822" t="s">
        <v>676</v>
      </c>
      <c r="H528" s="831">
        <v>2.6</v>
      </c>
      <c r="I528" s="831">
        <v>213.14</v>
      </c>
      <c r="J528" s="822">
        <v>0.66835998745688308</v>
      </c>
      <c r="K528" s="822">
        <v>81.976923076923072</v>
      </c>
      <c r="L528" s="831">
        <v>5.3</v>
      </c>
      <c r="M528" s="831">
        <v>318.89999999999998</v>
      </c>
      <c r="N528" s="822">
        <v>1</v>
      </c>
      <c r="O528" s="822">
        <v>60.169811320754718</v>
      </c>
      <c r="P528" s="831"/>
      <c r="Q528" s="831"/>
      <c r="R528" s="827"/>
      <c r="S528" s="832"/>
    </row>
    <row r="529" spans="1:19" ht="14.45" customHeight="1" x14ac:dyDescent="0.2">
      <c r="A529" s="821" t="s">
        <v>5115</v>
      </c>
      <c r="B529" s="822" t="s">
        <v>5116</v>
      </c>
      <c r="C529" s="822" t="s">
        <v>590</v>
      </c>
      <c r="D529" s="822" t="s">
        <v>2448</v>
      </c>
      <c r="E529" s="822" t="s">
        <v>5038</v>
      </c>
      <c r="F529" s="822" t="s">
        <v>5050</v>
      </c>
      <c r="G529" s="822" t="s">
        <v>5051</v>
      </c>
      <c r="H529" s="831"/>
      <c r="I529" s="831"/>
      <c r="J529" s="822"/>
      <c r="K529" s="822"/>
      <c r="L529" s="831">
        <v>0.5</v>
      </c>
      <c r="M529" s="831">
        <v>25.89</v>
      </c>
      <c r="N529" s="822">
        <v>1</v>
      </c>
      <c r="O529" s="822">
        <v>51.78</v>
      </c>
      <c r="P529" s="831"/>
      <c r="Q529" s="831"/>
      <c r="R529" s="827"/>
      <c r="S529" s="832"/>
    </row>
    <row r="530" spans="1:19" ht="14.45" customHeight="1" x14ac:dyDescent="0.2">
      <c r="A530" s="821" t="s">
        <v>5115</v>
      </c>
      <c r="B530" s="822" t="s">
        <v>5116</v>
      </c>
      <c r="C530" s="822" t="s">
        <v>590</v>
      </c>
      <c r="D530" s="822" t="s">
        <v>2448</v>
      </c>
      <c r="E530" s="822" t="s">
        <v>5038</v>
      </c>
      <c r="F530" s="822" t="s">
        <v>5052</v>
      </c>
      <c r="G530" s="822" t="s">
        <v>669</v>
      </c>
      <c r="H530" s="831">
        <v>2.6</v>
      </c>
      <c r="I530" s="831">
        <v>1690</v>
      </c>
      <c r="J530" s="822">
        <v>0.83118160580351663</v>
      </c>
      <c r="K530" s="822">
        <v>650</v>
      </c>
      <c r="L530" s="831">
        <v>3.8000000000000003</v>
      </c>
      <c r="M530" s="831">
        <v>2033.2499999999998</v>
      </c>
      <c r="N530" s="822">
        <v>1</v>
      </c>
      <c r="O530" s="822">
        <v>535.06578947368416</v>
      </c>
      <c r="P530" s="831"/>
      <c r="Q530" s="831"/>
      <c r="R530" s="827"/>
      <c r="S530" s="832"/>
    </row>
    <row r="531" spans="1:19" ht="14.45" customHeight="1" x14ac:dyDescent="0.2">
      <c r="A531" s="821" t="s">
        <v>5115</v>
      </c>
      <c r="B531" s="822" t="s">
        <v>5116</v>
      </c>
      <c r="C531" s="822" t="s">
        <v>590</v>
      </c>
      <c r="D531" s="822" t="s">
        <v>2448</v>
      </c>
      <c r="E531" s="822" t="s">
        <v>5038</v>
      </c>
      <c r="F531" s="822" t="s">
        <v>5053</v>
      </c>
      <c r="G531" s="822" t="s">
        <v>674</v>
      </c>
      <c r="H531" s="831">
        <v>5</v>
      </c>
      <c r="I531" s="831">
        <v>84</v>
      </c>
      <c r="J531" s="822">
        <v>0.3125</v>
      </c>
      <c r="K531" s="822">
        <v>16.8</v>
      </c>
      <c r="L531" s="831">
        <v>16</v>
      </c>
      <c r="M531" s="831">
        <v>268.8</v>
      </c>
      <c r="N531" s="822">
        <v>1</v>
      </c>
      <c r="O531" s="822">
        <v>16.8</v>
      </c>
      <c r="P531" s="831"/>
      <c r="Q531" s="831"/>
      <c r="R531" s="827"/>
      <c r="S531" s="832"/>
    </row>
    <row r="532" spans="1:19" ht="14.45" customHeight="1" x14ac:dyDescent="0.2">
      <c r="A532" s="821" t="s">
        <v>5115</v>
      </c>
      <c r="B532" s="822" t="s">
        <v>5116</v>
      </c>
      <c r="C532" s="822" t="s">
        <v>590</v>
      </c>
      <c r="D532" s="822" t="s">
        <v>2448</v>
      </c>
      <c r="E532" s="822" t="s">
        <v>5038</v>
      </c>
      <c r="F532" s="822" t="s">
        <v>5054</v>
      </c>
      <c r="G532" s="822" t="s">
        <v>678</v>
      </c>
      <c r="H532" s="831"/>
      <c r="I532" s="831"/>
      <c r="J532" s="822"/>
      <c r="K532" s="822"/>
      <c r="L532" s="831">
        <v>0.02</v>
      </c>
      <c r="M532" s="831">
        <v>2.4300000000000002</v>
      </c>
      <c r="N532" s="822">
        <v>1</v>
      </c>
      <c r="O532" s="822">
        <v>121.5</v>
      </c>
      <c r="P532" s="831"/>
      <c r="Q532" s="831"/>
      <c r="R532" s="827"/>
      <c r="S532" s="832"/>
    </row>
    <row r="533" spans="1:19" ht="14.45" customHeight="1" x14ac:dyDescent="0.2">
      <c r="A533" s="821" t="s">
        <v>5115</v>
      </c>
      <c r="B533" s="822" t="s">
        <v>5116</v>
      </c>
      <c r="C533" s="822" t="s">
        <v>590</v>
      </c>
      <c r="D533" s="822" t="s">
        <v>2448</v>
      </c>
      <c r="E533" s="822" t="s">
        <v>5038</v>
      </c>
      <c r="F533" s="822" t="s">
        <v>5055</v>
      </c>
      <c r="G533" s="822" t="s">
        <v>678</v>
      </c>
      <c r="H533" s="831"/>
      <c r="I533" s="831"/>
      <c r="J533" s="822"/>
      <c r="K533" s="822"/>
      <c r="L533" s="831">
        <v>0.18</v>
      </c>
      <c r="M533" s="831">
        <v>36.119999999999997</v>
      </c>
      <c r="N533" s="822">
        <v>1</v>
      </c>
      <c r="O533" s="822">
        <v>200.66666666666666</v>
      </c>
      <c r="P533" s="831"/>
      <c r="Q533" s="831"/>
      <c r="R533" s="827"/>
      <c r="S533" s="832"/>
    </row>
    <row r="534" spans="1:19" ht="14.45" customHeight="1" x14ac:dyDescent="0.2">
      <c r="A534" s="821" t="s">
        <v>5115</v>
      </c>
      <c r="B534" s="822" t="s">
        <v>5116</v>
      </c>
      <c r="C534" s="822" t="s">
        <v>590</v>
      </c>
      <c r="D534" s="822" t="s">
        <v>2448</v>
      </c>
      <c r="E534" s="822" t="s">
        <v>5038</v>
      </c>
      <c r="F534" s="822" t="s">
        <v>5056</v>
      </c>
      <c r="G534" s="822" t="s">
        <v>678</v>
      </c>
      <c r="H534" s="831">
        <v>3.7</v>
      </c>
      <c r="I534" s="831">
        <v>900.57999999999993</v>
      </c>
      <c r="J534" s="822">
        <v>0.38938443378890786</v>
      </c>
      <c r="K534" s="822">
        <v>243.39999999999998</v>
      </c>
      <c r="L534" s="831">
        <v>9.4999999999999982</v>
      </c>
      <c r="M534" s="831">
        <v>2312.8300000000004</v>
      </c>
      <c r="N534" s="822">
        <v>1</v>
      </c>
      <c r="O534" s="822">
        <v>243.45578947368429</v>
      </c>
      <c r="P534" s="831"/>
      <c r="Q534" s="831"/>
      <c r="R534" s="827"/>
      <c r="S534" s="832"/>
    </row>
    <row r="535" spans="1:19" ht="14.45" customHeight="1" x14ac:dyDescent="0.2">
      <c r="A535" s="821" t="s">
        <v>5115</v>
      </c>
      <c r="B535" s="822" t="s">
        <v>5116</v>
      </c>
      <c r="C535" s="822" t="s">
        <v>590</v>
      </c>
      <c r="D535" s="822" t="s">
        <v>2448</v>
      </c>
      <c r="E535" s="822" t="s">
        <v>5038</v>
      </c>
      <c r="F535" s="822" t="s">
        <v>5119</v>
      </c>
      <c r="G535" s="822" t="s">
        <v>5120</v>
      </c>
      <c r="H535" s="831">
        <v>1.3</v>
      </c>
      <c r="I535" s="831">
        <v>48.75</v>
      </c>
      <c r="J535" s="822"/>
      <c r="K535" s="822">
        <v>37.5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5115</v>
      </c>
      <c r="B536" s="822" t="s">
        <v>5116</v>
      </c>
      <c r="C536" s="822" t="s">
        <v>590</v>
      </c>
      <c r="D536" s="822" t="s">
        <v>2448</v>
      </c>
      <c r="E536" s="822" t="s">
        <v>5038</v>
      </c>
      <c r="F536" s="822" t="s">
        <v>5058</v>
      </c>
      <c r="G536" s="822" t="s">
        <v>5059</v>
      </c>
      <c r="H536" s="831"/>
      <c r="I536" s="831"/>
      <c r="J536" s="822"/>
      <c r="K536" s="822"/>
      <c r="L536" s="831">
        <v>0.2</v>
      </c>
      <c r="M536" s="831">
        <v>6.04</v>
      </c>
      <c r="N536" s="822">
        <v>1</v>
      </c>
      <c r="O536" s="822">
        <v>30.2</v>
      </c>
      <c r="P536" s="831"/>
      <c r="Q536" s="831"/>
      <c r="R536" s="827"/>
      <c r="S536" s="832"/>
    </row>
    <row r="537" spans="1:19" ht="14.45" customHeight="1" x14ac:dyDescent="0.2">
      <c r="A537" s="821" t="s">
        <v>5115</v>
      </c>
      <c r="B537" s="822" t="s">
        <v>5116</v>
      </c>
      <c r="C537" s="822" t="s">
        <v>590</v>
      </c>
      <c r="D537" s="822" t="s">
        <v>2448</v>
      </c>
      <c r="E537" s="822" t="s">
        <v>5038</v>
      </c>
      <c r="F537" s="822" t="s">
        <v>5121</v>
      </c>
      <c r="G537" s="822" t="s">
        <v>1999</v>
      </c>
      <c r="H537" s="831"/>
      <c r="I537" s="831"/>
      <c r="J537" s="822"/>
      <c r="K537" s="822"/>
      <c r="L537" s="831">
        <v>2</v>
      </c>
      <c r="M537" s="831">
        <v>98.8</v>
      </c>
      <c r="N537" s="822">
        <v>1</v>
      </c>
      <c r="O537" s="822">
        <v>49.4</v>
      </c>
      <c r="P537" s="831"/>
      <c r="Q537" s="831"/>
      <c r="R537" s="827"/>
      <c r="S537" s="832"/>
    </row>
    <row r="538" spans="1:19" ht="14.45" customHeight="1" x14ac:dyDescent="0.2">
      <c r="A538" s="821" t="s">
        <v>5115</v>
      </c>
      <c r="B538" s="822" t="s">
        <v>5116</v>
      </c>
      <c r="C538" s="822" t="s">
        <v>590</v>
      </c>
      <c r="D538" s="822" t="s">
        <v>2448</v>
      </c>
      <c r="E538" s="822" t="s">
        <v>5061</v>
      </c>
      <c r="F538" s="822" t="s">
        <v>5062</v>
      </c>
      <c r="G538" s="822" t="s">
        <v>5063</v>
      </c>
      <c r="H538" s="831">
        <v>1</v>
      </c>
      <c r="I538" s="831">
        <v>242.64</v>
      </c>
      <c r="J538" s="822">
        <v>0.5</v>
      </c>
      <c r="K538" s="822">
        <v>242.64</v>
      </c>
      <c r="L538" s="831">
        <v>2</v>
      </c>
      <c r="M538" s="831">
        <v>485.28</v>
      </c>
      <c r="N538" s="822">
        <v>1</v>
      </c>
      <c r="O538" s="822">
        <v>242.64</v>
      </c>
      <c r="P538" s="831"/>
      <c r="Q538" s="831"/>
      <c r="R538" s="827"/>
      <c r="S538" s="832"/>
    </row>
    <row r="539" spans="1:19" ht="14.45" customHeight="1" x14ac:dyDescent="0.2">
      <c r="A539" s="821" t="s">
        <v>5115</v>
      </c>
      <c r="B539" s="822" t="s">
        <v>5116</v>
      </c>
      <c r="C539" s="822" t="s">
        <v>590</v>
      </c>
      <c r="D539" s="822" t="s">
        <v>2448</v>
      </c>
      <c r="E539" s="822" t="s">
        <v>5061</v>
      </c>
      <c r="F539" s="822" t="s">
        <v>5064</v>
      </c>
      <c r="G539" s="822" t="s">
        <v>5065</v>
      </c>
      <c r="H539" s="831">
        <v>7</v>
      </c>
      <c r="I539" s="831">
        <v>1698.48</v>
      </c>
      <c r="J539" s="822">
        <v>0.35</v>
      </c>
      <c r="K539" s="822">
        <v>242.64000000000001</v>
      </c>
      <c r="L539" s="831">
        <v>20</v>
      </c>
      <c r="M539" s="831">
        <v>4852.8</v>
      </c>
      <c r="N539" s="822">
        <v>1</v>
      </c>
      <c r="O539" s="822">
        <v>242.64000000000001</v>
      </c>
      <c r="P539" s="831"/>
      <c r="Q539" s="831"/>
      <c r="R539" s="827"/>
      <c r="S539" s="832"/>
    </row>
    <row r="540" spans="1:19" ht="14.45" customHeight="1" x14ac:dyDescent="0.2">
      <c r="A540" s="821" t="s">
        <v>5115</v>
      </c>
      <c r="B540" s="822" t="s">
        <v>5116</v>
      </c>
      <c r="C540" s="822" t="s">
        <v>590</v>
      </c>
      <c r="D540" s="822" t="s">
        <v>2448</v>
      </c>
      <c r="E540" s="822" t="s">
        <v>5061</v>
      </c>
      <c r="F540" s="822" t="s">
        <v>5066</v>
      </c>
      <c r="G540" s="822" t="s">
        <v>5067</v>
      </c>
      <c r="H540" s="831"/>
      <c r="I540" s="831"/>
      <c r="J540" s="822"/>
      <c r="K540" s="822"/>
      <c r="L540" s="831">
        <v>1</v>
      </c>
      <c r="M540" s="831">
        <v>242.64</v>
      </c>
      <c r="N540" s="822">
        <v>1</v>
      </c>
      <c r="O540" s="822">
        <v>242.64</v>
      </c>
      <c r="P540" s="831"/>
      <c r="Q540" s="831"/>
      <c r="R540" s="827"/>
      <c r="S540" s="832"/>
    </row>
    <row r="541" spans="1:19" ht="14.45" customHeight="1" x14ac:dyDescent="0.2">
      <c r="A541" s="821" t="s">
        <v>5115</v>
      </c>
      <c r="B541" s="822" t="s">
        <v>5116</v>
      </c>
      <c r="C541" s="822" t="s">
        <v>590</v>
      </c>
      <c r="D541" s="822" t="s">
        <v>2448</v>
      </c>
      <c r="E541" s="822" t="s">
        <v>5061</v>
      </c>
      <c r="F541" s="822" t="s">
        <v>5068</v>
      </c>
      <c r="G541" s="822" t="s">
        <v>5069</v>
      </c>
      <c r="H541" s="831">
        <v>6</v>
      </c>
      <c r="I541" s="831">
        <v>2334</v>
      </c>
      <c r="J541" s="822"/>
      <c r="K541" s="822">
        <v>389</v>
      </c>
      <c r="L541" s="831"/>
      <c r="M541" s="831"/>
      <c r="N541" s="822"/>
      <c r="O541" s="822"/>
      <c r="P541" s="831"/>
      <c r="Q541" s="831"/>
      <c r="R541" s="827"/>
      <c r="S541" s="832"/>
    </row>
    <row r="542" spans="1:19" ht="14.45" customHeight="1" x14ac:dyDescent="0.2">
      <c r="A542" s="821" t="s">
        <v>5115</v>
      </c>
      <c r="B542" s="822" t="s">
        <v>5116</v>
      </c>
      <c r="C542" s="822" t="s">
        <v>590</v>
      </c>
      <c r="D542" s="822" t="s">
        <v>2448</v>
      </c>
      <c r="E542" s="822" t="s">
        <v>5061</v>
      </c>
      <c r="F542" s="822" t="s">
        <v>5070</v>
      </c>
      <c r="G542" s="822" t="s">
        <v>5069</v>
      </c>
      <c r="H542" s="831">
        <v>160</v>
      </c>
      <c r="I542" s="831">
        <v>71840</v>
      </c>
      <c r="J542" s="822">
        <v>1.118881118881119</v>
      </c>
      <c r="K542" s="822">
        <v>449</v>
      </c>
      <c r="L542" s="831">
        <v>143</v>
      </c>
      <c r="M542" s="831">
        <v>64207</v>
      </c>
      <c r="N542" s="822">
        <v>1</v>
      </c>
      <c r="O542" s="822">
        <v>449</v>
      </c>
      <c r="P542" s="831"/>
      <c r="Q542" s="831"/>
      <c r="R542" s="827"/>
      <c r="S542" s="832"/>
    </row>
    <row r="543" spans="1:19" ht="14.45" customHeight="1" x14ac:dyDescent="0.2">
      <c r="A543" s="821" t="s">
        <v>5115</v>
      </c>
      <c r="B543" s="822" t="s">
        <v>5116</v>
      </c>
      <c r="C543" s="822" t="s">
        <v>590</v>
      </c>
      <c r="D543" s="822" t="s">
        <v>2448</v>
      </c>
      <c r="E543" s="822" t="s">
        <v>5061</v>
      </c>
      <c r="F543" s="822" t="s">
        <v>5071</v>
      </c>
      <c r="G543" s="822" t="s">
        <v>5069</v>
      </c>
      <c r="H543" s="831">
        <v>26</v>
      </c>
      <c r="I543" s="831">
        <v>13000</v>
      </c>
      <c r="J543" s="822">
        <v>0.78787878787878785</v>
      </c>
      <c r="K543" s="822">
        <v>500</v>
      </c>
      <c r="L543" s="831">
        <v>33</v>
      </c>
      <c r="M543" s="831">
        <v>16500</v>
      </c>
      <c r="N543" s="822">
        <v>1</v>
      </c>
      <c r="O543" s="822">
        <v>500</v>
      </c>
      <c r="P543" s="831"/>
      <c r="Q543" s="831"/>
      <c r="R543" s="827"/>
      <c r="S543" s="832"/>
    </row>
    <row r="544" spans="1:19" ht="14.45" customHeight="1" x14ac:dyDescent="0.2">
      <c r="A544" s="821" t="s">
        <v>5115</v>
      </c>
      <c r="B544" s="822" t="s">
        <v>5116</v>
      </c>
      <c r="C544" s="822" t="s">
        <v>590</v>
      </c>
      <c r="D544" s="822" t="s">
        <v>2448</v>
      </c>
      <c r="E544" s="822" t="s">
        <v>5034</v>
      </c>
      <c r="F544" s="822" t="s">
        <v>5074</v>
      </c>
      <c r="G544" s="822" t="s">
        <v>5075</v>
      </c>
      <c r="H544" s="831">
        <v>31</v>
      </c>
      <c r="I544" s="831">
        <v>2418</v>
      </c>
      <c r="J544" s="822">
        <v>1.7004219409282701</v>
      </c>
      <c r="K544" s="822">
        <v>78</v>
      </c>
      <c r="L544" s="831">
        <v>18</v>
      </c>
      <c r="M544" s="831">
        <v>1422</v>
      </c>
      <c r="N544" s="822">
        <v>1</v>
      </c>
      <c r="O544" s="822">
        <v>79</v>
      </c>
      <c r="P544" s="831"/>
      <c r="Q544" s="831"/>
      <c r="R544" s="827"/>
      <c r="S544" s="832"/>
    </row>
    <row r="545" spans="1:19" ht="14.45" customHeight="1" x14ac:dyDescent="0.2">
      <c r="A545" s="821" t="s">
        <v>5115</v>
      </c>
      <c r="B545" s="822" t="s">
        <v>5116</v>
      </c>
      <c r="C545" s="822" t="s">
        <v>590</v>
      </c>
      <c r="D545" s="822" t="s">
        <v>2448</v>
      </c>
      <c r="E545" s="822" t="s">
        <v>5034</v>
      </c>
      <c r="F545" s="822" t="s">
        <v>5076</v>
      </c>
      <c r="G545" s="822" t="s">
        <v>5077</v>
      </c>
      <c r="H545" s="831">
        <v>295</v>
      </c>
      <c r="I545" s="831">
        <v>43365</v>
      </c>
      <c r="J545" s="822">
        <v>0.62431615318168732</v>
      </c>
      <c r="K545" s="822">
        <v>147</v>
      </c>
      <c r="L545" s="831">
        <v>460</v>
      </c>
      <c r="M545" s="831">
        <v>69460</v>
      </c>
      <c r="N545" s="822">
        <v>1</v>
      </c>
      <c r="O545" s="822">
        <v>151</v>
      </c>
      <c r="P545" s="831"/>
      <c r="Q545" s="831"/>
      <c r="R545" s="827"/>
      <c r="S545" s="832"/>
    </row>
    <row r="546" spans="1:19" ht="14.45" customHeight="1" x14ac:dyDescent="0.2">
      <c r="A546" s="821" t="s">
        <v>5115</v>
      </c>
      <c r="B546" s="822" t="s">
        <v>5116</v>
      </c>
      <c r="C546" s="822" t="s">
        <v>590</v>
      </c>
      <c r="D546" s="822" t="s">
        <v>2448</v>
      </c>
      <c r="E546" s="822" t="s">
        <v>5034</v>
      </c>
      <c r="F546" s="822" t="s">
        <v>5078</v>
      </c>
      <c r="G546" s="822" t="s">
        <v>5079</v>
      </c>
      <c r="H546" s="831">
        <v>30</v>
      </c>
      <c r="I546" s="831">
        <v>1110</v>
      </c>
      <c r="J546" s="822">
        <v>0.63501144164759726</v>
      </c>
      <c r="K546" s="822">
        <v>37</v>
      </c>
      <c r="L546" s="831">
        <v>46</v>
      </c>
      <c r="M546" s="831">
        <v>1748</v>
      </c>
      <c r="N546" s="822">
        <v>1</v>
      </c>
      <c r="O546" s="822">
        <v>38</v>
      </c>
      <c r="P546" s="831"/>
      <c r="Q546" s="831"/>
      <c r="R546" s="827"/>
      <c r="S546" s="832"/>
    </row>
    <row r="547" spans="1:19" ht="14.45" customHeight="1" x14ac:dyDescent="0.2">
      <c r="A547" s="821" t="s">
        <v>5115</v>
      </c>
      <c r="B547" s="822" t="s">
        <v>5116</v>
      </c>
      <c r="C547" s="822" t="s">
        <v>590</v>
      </c>
      <c r="D547" s="822" t="s">
        <v>2448</v>
      </c>
      <c r="E547" s="822" t="s">
        <v>5034</v>
      </c>
      <c r="F547" s="822" t="s">
        <v>5080</v>
      </c>
      <c r="G547" s="822" t="s">
        <v>5081</v>
      </c>
      <c r="H547" s="831">
        <v>10</v>
      </c>
      <c r="I547" s="831">
        <v>1300</v>
      </c>
      <c r="J547" s="822">
        <v>0.23627771719374774</v>
      </c>
      <c r="K547" s="822">
        <v>130</v>
      </c>
      <c r="L547" s="831">
        <v>42</v>
      </c>
      <c r="M547" s="831">
        <v>5502</v>
      </c>
      <c r="N547" s="822">
        <v>1</v>
      </c>
      <c r="O547" s="822">
        <v>131</v>
      </c>
      <c r="P547" s="831"/>
      <c r="Q547" s="831"/>
      <c r="R547" s="827"/>
      <c r="S547" s="832"/>
    </row>
    <row r="548" spans="1:19" ht="14.45" customHeight="1" x14ac:dyDescent="0.2">
      <c r="A548" s="821" t="s">
        <v>5115</v>
      </c>
      <c r="B548" s="822" t="s">
        <v>5116</v>
      </c>
      <c r="C548" s="822" t="s">
        <v>590</v>
      </c>
      <c r="D548" s="822" t="s">
        <v>2448</v>
      </c>
      <c r="E548" s="822" t="s">
        <v>5034</v>
      </c>
      <c r="F548" s="822" t="s">
        <v>5124</v>
      </c>
      <c r="G548" s="822" t="s">
        <v>5125</v>
      </c>
      <c r="H548" s="831">
        <v>1</v>
      </c>
      <c r="I548" s="831">
        <v>252</v>
      </c>
      <c r="J548" s="822"/>
      <c r="K548" s="822">
        <v>252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5115</v>
      </c>
      <c r="B549" s="822" t="s">
        <v>5116</v>
      </c>
      <c r="C549" s="822" t="s">
        <v>590</v>
      </c>
      <c r="D549" s="822" t="s">
        <v>2448</v>
      </c>
      <c r="E549" s="822" t="s">
        <v>5034</v>
      </c>
      <c r="F549" s="822" t="s">
        <v>5082</v>
      </c>
      <c r="G549" s="822" t="s">
        <v>5083</v>
      </c>
      <c r="H549" s="831">
        <v>17</v>
      </c>
      <c r="I549" s="831">
        <v>11934</v>
      </c>
      <c r="J549" s="822">
        <v>0.54450882876306061</v>
      </c>
      <c r="K549" s="822">
        <v>702</v>
      </c>
      <c r="L549" s="831">
        <v>31</v>
      </c>
      <c r="M549" s="831">
        <v>21917</v>
      </c>
      <c r="N549" s="822">
        <v>1</v>
      </c>
      <c r="O549" s="822">
        <v>707</v>
      </c>
      <c r="P549" s="831"/>
      <c r="Q549" s="831"/>
      <c r="R549" s="827"/>
      <c r="S549" s="832"/>
    </row>
    <row r="550" spans="1:19" ht="14.45" customHeight="1" x14ac:dyDescent="0.2">
      <c r="A550" s="821" t="s">
        <v>5115</v>
      </c>
      <c r="B550" s="822" t="s">
        <v>5116</v>
      </c>
      <c r="C550" s="822" t="s">
        <v>590</v>
      </c>
      <c r="D550" s="822" t="s">
        <v>2448</v>
      </c>
      <c r="E550" s="822" t="s">
        <v>5034</v>
      </c>
      <c r="F550" s="822" t="s">
        <v>5084</v>
      </c>
      <c r="G550" s="822" t="s">
        <v>5085</v>
      </c>
      <c r="H550" s="831"/>
      <c r="I550" s="831"/>
      <c r="J550" s="822"/>
      <c r="K550" s="822"/>
      <c r="L550" s="831">
        <v>2</v>
      </c>
      <c r="M550" s="831">
        <v>716</v>
      </c>
      <c r="N550" s="822">
        <v>1</v>
      </c>
      <c r="O550" s="822">
        <v>358</v>
      </c>
      <c r="P550" s="831"/>
      <c r="Q550" s="831"/>
      <c r="R550" s="827"/>
      <c r="S550" s="832"/>
    </row>
    <row r="551" spans="1:19" ht="14.45" customHeight="1" x14ac:dyDescent="0.2">
      <c r="A551" s="821" t="s">
        <v>5115</v>
      </c>
      <c r="B551" s="822" t="s">
        <v>5116</v>
      </c>
      <c r="C551" s="822" t="s">
        <v>590</v>
      </c>
      <c r="D551" s="822" t="s">
        <v>2448</v>
      </c>
      <c r="E551" s="822" t="s">
        <v>5034</v>
      </c>
      <c r="F551" s="822" t="s">
        <v>5086</v>
      </c>
      <c r="G551" s="822" t="s">
        <v>5087</v>
      </c>
      <c r="H551" s="831">
        <v>232</v>
      </c>
      <c r="I551" s="831">
        <v>7733.33</v>
      </c>
      <c r="J551" s="822">
        <v>0.89922441860465119</v>
      </c>
      <c r="K551" s="822">
        <v>33.333318965517243</v>
      </c>
      <c r="L551" s="831">
        <v>258</v>
      </c>
      <c r="M551" s="831">
        <v>8600</v>
      </c>
      <c r="N551" s="822">
        <v>1</v>
      </c>
      <c r="O551" s="822">
        <v>33.333333333333336</v>
      </c>
      <c r="P551" s="831"/>
      <c r="Q551" s="831"/>
      <c r="R551" s="827"/>
      <c r="S551" s="832"/>
    </row>
    <row r="552" spans="1:19" ht="14.45" customHeight="1" x14ac:dyDescent="0.2">
      <c r="A552" s="821" t="s">
        <v>5115</v>
      </c>
      <c r="B552" s="822" t="s">
        <v>5116</v>
      </c>
      <c r="C552" s="822" t="s">
        <v>590</v>
      </c>
      <c r="D552" s="822" t="s">
        <v>2448</v>
      </c>
      <c r="E552" s="822" t="s">
        <v>5034</v>
      </c>
      <c r="F552" s="822" t="s">
        <v>5088</v>
      </c>
      <c r="G552" s="822" t="s">
        <v>5089</v>
      </c>
      <c r="H552" s="831">
        <v>617</v>
      </c>
      <c r="I552" s="831">
        <v>74657</v>
      </c>
      <c r="J552" s="822">
        <v>0.67025478965040486</v>
      </c>
      <c r="K552" s="822">
        <v>121</v>
      </c>
      <c r="L552" s="831">
        <v>913</v>
      </c>
      <c r="M552" s="831">
        <v>111386</v>
      </c>
      <c r="N552" s="822">
        <v>1</v>
      </c>
      <c r="O552" s="822">
        <v>122</v>
      </c>
      <c r="P552" s="831"/>
      <c r="Q552" s="831"/>
      <c r="R552" s="827"/>
      <c r="S552" s="832"/>
    </row>
    <row r="553" spans="1:19" ht="14.45" customHeight="1" x14ac:dyDescent="0.2">
      <c r="A553" s="821" t="s">
        <v>5115</v>
      </c>
      <c r="B553" s="822" t="s">
        <v>5116</v>
      </c>
      <c r="C553" s="822" t="s">
        <v>590</v>
      </c>
      <c r="D553" s="822" t="s">
        <v>2448</v>
      </c>
      <c r="E553" s="822" t="s">
        <v>5034</v>
      </c>
      <c r="F553" s="822" t="s">
        <v>5096</v>
      </c>
      <c r="G553" s="822" t="s">
        <v>5097</v>
      </c>
      <c r="H553" s="831">
        <v>82</v>
      </c>
      <c r="I553" s="831">
        <v>6314</v>
      </c>
      <c r="J553" s="822">
        <v>0.63241185897435892</v>
      </c>
      <c r="K553" s="822">
        <v>77</v>
      </c>
      <c r="L553" s="831">
        <v>128</v>
      </c>
      <c r="M553" s="831">
        <v>9984</v>
      </c>
      <c r="N553" s="822">
        <v>1</v>
      </c>
      <c r="O553" s="822">
        <v>78</v>
      </c>
      <c r="P553" s="831"/>
      <c r="Q553" s="831"/>
      <c r="R553" s="827"/>
      <c r="S553" s="832"/>
    </row>
    <row r="554" spans="1:19" ht="14.45" customHeight="1" x14ac:dyDescent="0.2">
      <c r="A554" s="821" t="s">
        <v>5115</v>
      </c>
      <c r="B554" s="822" t="s">
        <v>5116</v>
      </c>
      <c r="C554" s="822" t="s">
        <v>590</v>
      </c>
      <c r="D554" s="822" t="s">
        <v>2448</v>
      </c>
      <c r="E554" s="822" t="s">
        <v>5034</v>
      </c>
      <c r="F554" s="822" t="s">
        <v>5098</v>
      </c>
      <c r="G554" s="822" t="s">
        <v>5099</v>
      </c>
      <c r="H554" s="831">
        <v>11</v>
      </c>
      <c r="I554" s="831">
        <v>6820</v>
      </c>
      <c r="J554" s="822">
        <v>0.52212524881335176</v>
      </c>
      <c r="K554" s="822">
        <v>620</v>
      </c>
      <c r="L554" s="831">
        <v>21</v>
      </c>
      <c r="M554" s="831">
        <v>13062</v>
      </c>
      <c r="N554" s="822">
        <v>1</v>
      </c>
      <c r="O554" s="822">
        <v>622</v>
      </c>
      <c r="P554" s="831"/>
      <c r="Q554" s="831"/>
      <c r="R554" s="827"/>
      <c r="S554" s="832"/>
    </row>
    <row r="555" spans="1:19" ht="14.45" customHeight="1" x14ac:dyDescent="0.2">
      <c r="A555" s="821" t="s">
        <v>5115</v>
      </c>
      <c r="B555" s="822" t="s">
        <v>5116</v>
      </c>
      <c r="C555" s="822" t="s">
        <v>590</v>
      </c>
      <c r="D555" s="822" t="s">
        <v>2448</v>
      </c>
      <c r="E555" s="822" t="s">
        <v>5034</v>
      </c>
      <c r="F555" s="822" t="s">
        <v>5102</v>
      </c>
      <c r="G555" s="822" t="s">
        <v>5103</v>
      </c>
      <c r="H555" s="831">
        <v>6</v>
      </c>
      <c r="I555" s="831">
        <v>2244</v>
      </c>
      <c r="J555" s="822">
        <v>0.31410974244120943</v>
      </c>
      <c r="K555" s="822">
        <v>374</v>
      </c>
      <c r="L555" s="831">
        <v>19</v>
      </c>
      <c r="M555" s="831">
        <v>7144</v>
      </c>
      <c r="N555" s="822">
        <v>1</v>
      </c>
      <c r="O555" s="822">
        <v>376</v>
      </c>
      <c r="P555" s="831"/>
      <c r="Q555" s="831"/>
      <c r="R555" s="827"/>
      <c r="S555" s="832"/>
    </row>
    <row r="556" spans="1:19" ht="14.45" customHeight="1" x14ac:dyDescent="0.2">
      <c r="A556" s="821" t="s">
        <v>5115</v>
      </c>
      <c r="B556" s="822" t="s">
        <v>5116</v>
      </c>
      <c r="C556" s="822" t="s">
        <v>590</v>
      </c>
      <c r="D556" s="822" t="s">
        <v>2448</v>
      </c>
      <c r="E556" s="822" t="s">
        <v>5034</v>
      </c>
      <c r="F556" s="822" t="s">
        <v>5104</v>
      </c>
      <c r="G556" s="822" t="s">
        <v>5105</v>
      </c>
      <c r="H556" s="831">
        <v>222</v>
      </c>
      <c r="I556" s="831">
        <v>39516</v>
      </c>
      <c r="J556" s="822">
        <v>0.7745957071449574</v>
      </c>
      <c r="K556" s="822">
        <v>178</v>
      </c>
      <c r="L556" s="831">
        <v>285</v>
      </c>
      <c r="M556" s="831">
        <v>51015</v>
      </c>
      <c r="N556" s="822">
        <v>1</v>
      </c>
      <c r="O556" s="822">
        <v>179</v>
      </c>
      <c r="P556" s="831"/>
      <c r="Q556" s="831"/>
      <c r="R556" s="827"/>
      <c r="S556" s="832"/>
    </row>
    <row r="557" spans="1:19" ht="14.45" customHeight="1" x14ac:dyDescent="0.2">
      <c r="A557" s="821" t="s">
        <v>5115</v>
      </c>
      <c r="B557" s="822" t="s">
        <v>5116</v>
      </c>
      <c r="C557" s="822" t="s">
        <v>590</v>
      </c>
      <c r="D557" s="822" t="s">
        <v>2448</v>
      </c>
      <c r="E557" s="822" t="s">
        <v>5034</v>
      </c>
      <c r="F557" s="822" t="s">
        <v>5106</v>
      </c>
      <c r="G557" s="822" t="s">
        <v>5107</v>
      </c>
      <c r="H557" s="831">
        <v>50</v>
      </c>
      <c r="I557" s="831">
        <v>64900</v>
      </c>
      <c r="J557" s="822">
        <v>1.1068474460646371</v>
      </c>
      <c r="K557" s="822">
        <v>1298</v>
      </c>
      <c r="L557" s="831">
        <v>45</v>
      </c>
      <c r="M557" s="831">
        <v>58635</v>
      </c>
      <c r="N557" s="822">
        <v>1</v>
      </c>
      <c r="O557" s="822">
        <v>1303</v>
      </c>
      <c r="P557" s="831"/>
      <c r="Q557" s="831"/>
      <c r="R557" s="827"/>
      <c r="S557" s="832"/>
    </row>
    <row r="558" spans="1:19" ht="14.45" customHeight="1" x14ac:dyDescent="0.2">
      <c r="A558" s="821" t="s">
        <v>5115</v>
      </c>
      <c r="B558" s="822" t="s">
        <v>5116</v>
      </c>
      <c r="C558" s="822" t="s">
        <v>590</v>
      </c>
      <c r="D558" s="822" t="s">
        <v>5015</v>
      </c>
      <c r="E558" s="822" t="s">
        <v>5034</v>
      </c>
      <c r="F558" s="822" t="s">
        <v>5086</v>
      </c>
      <c r="G558" s="822" t="s">
        <v>5087</v>
      </c>
      <c r="H558" s="831">
        <v>1</v>
      </c>
      <c r="I558" s="831">
        <v>33.33</v>
      </c>
      <c r="J558" s="822"/>
      <c r="K558" s="822">
        <v>33.33</v>
      </c>
      <c r="L558" s="831"/>
      <c r="M558" s="831"/>
      <c r="N558" s="822"/>
      <c r="O558" s="822"/>
      <c r="P558" s="831"/>
      <c r="Q558" s="831"/>
      <c r="R558" s="827"/>
      <c r="S558" s="832"/>
    </row>
    <row r="559" spans="1:19" ht="14.45" customHeight="1" x14ac:dyDescent="0.2">
      <c r="A559" s="821" t="s">
        <v>5115</v>
      </c>
      <c r="B559" s="822" t="s">
        <v>5116</v>
      </c>
      <c r="C559" s="822" t="s">
        <v>590</v>
      </c>
      <c r="D559" s="822" t="s">
        <v>5015</v>
      </c>
      <c r="E559" s="822" t="s">
        <v>5034</v>
      </c>
      <c r="F559" s="822" t="s">
        <v>5104</v>
      </c>
      <c r="G559" s="822" t="s">
        <v>5105</v>
      </c>
      <c r="H559" s="831">
        <v>1</v>
      </c>
      <c r="I559" s="831">
        <v>178</v>
      </c>
      <c r="J559" s="822"/>
      <c r="K559" s="822">
        <v>178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5115</v>
      </c>
      <c r="B560" s="822" t="s">
        <v>5116</v>
      </c>
      <c r="C560" s="822" t="s">
        <v>590</v>
      </c>
      <c r="D560" s="822" t="s">
        <v>5016</v>
      </c>
      <c r="E560" s="822" t="s">
        <v>5034</v>
      </c>
      <c r="F560" s="822" t="s">
        <v>5124</v>
      </c>
      <c r="G560" s="822" t="s">
        <v>5125</v>
      </c>
      <c r="H560" s="831">
        <v>6</v>
      </c>
      <c r="I560" s="831">
        <v>1512</v>
      </c>
      <c r="J560" s="822"/>
      <c r="K560" s="822">
        <v>252</v>
      </c>
      <c r="L560" s="831"/>
      <c r="M560" s="831"/>
      <c r="N560" s="822"/>
      <c r="O560" s="822"/>
      <c r="P560" s="831"/>
      <c r="Q560" s="831"/>
      <c r="R560" s="827"/>
      <c r="S560" s="832"/>
    </row>
    <row r="561" spans="1:19" ht="14.45" customHeight="1" x14ac:dyDescent="0.2">
      <c r="A561" s="821" t="s">
        <v>5115</v>
      </c>
      <c r="B561" s="822" t="s">
        <v>5116</v>
      </c>
      <c r="C561" s="822" t="s">
        <v>590</v>
      </c>
      <c r="D561" s="822" t="s">
        <v>5017</v>
      </c>
      <c r="E561" s="822" t="s">
        <v>5034</v>
      </c>
      <c r="F561" s="822" t="s">
        <v>5124</v>
      </c>
      <c r="G561" s="822" t="s">
        <v>5125</v>
      </c>
      <c r="H561" s="831">
        <v>4</v>
      </c>
      <c r="I561" s="831">
        <v>1008</v>
      </c>
      <c r="J561" s="822">
        <v>0.24803149606299213</v>
      </c>
      <c r="K561" s="822">
        <v>252</v>
      </c>
      <c r="L561" s="831">
        <v>16</v>
      </c>
      <c r="M561" s="831">
        <v>4064</v>
      </c>
      <c r="N561" s="822">
        <v>1</v>
      </c>
      <c r="O561" s="822">
        <v>254</v>
      </c>
      <c r="P561" s="831"/>
      <c r="Q561" s="831"/>
      <c r="R561" s="827"/>
      <c r="S561" s="832"/>
    </row>
    <row r="562" spans="1:19" ht="14.45" customHeight="1" x14ac:dyDescent="0.2">
      <c r="A562" s="821" t="s">
        <v>5115</v>
      </c>
      <c r="B562" s="822" t="s">
        <v>5116</v>
      </c>
      <c r="C562" s="822" t="s">
        <v>590</v>
      </c>
      <c r="D562" s="822" t="s">
        <v>5018</v>
      </c>
      <c r="E562" s="822" t="s">
        <v>5034</v>
      </c>
      <c r="F562" s="822" t="s">
        <v>5124</v>
      </c>
      <c r="G562" s="822" t="s">
        <v>5125</v>
      </c>
      <c r="H562" s="831"/>
      <c r="I562" s="831"/>
      <c r="J562" s="822"/>
      <c r="K562" s="822"/>
      <c r="L562" s="831">
        <v>1</v>
      </c>
      <c r="M562" s="831">
        <v>254</v>
      </c>
      <c r="N562" s="822">
        <v>1</v>
      </c>
      <c r="O562" s="822">
        <v>254</v>
      </c>
      <c r="P562" s="831"/>
      <c r="Q562" s="831"/>
      <c r="R562" s="827"/>
      <c r="S562" s="832"/>
    </row>
    <row r="563" spans="1:19" ht="14.45" customHeight="1" x14ac:dyDescent="0.2">
      <c r="A563" s="821" t="s">
        <v>5115</v>
      </c>
      <c r="B563" s="822" t="s">
        <v>5116</v>
      </c>
      <c r="C563" s="822" t="s">
        <v>590</v>
      </c>
      <c r="D563" s="822" t="s">
        <v>5019</v>
      </c>
      <c r="E563" s="822" t="s">
        <v>5034</v>
      </c>
      <c r="F563" s="822" t="s">
        <v>5124</v>
      </c>
      <c r="G563" s="822" t="s">
        <v>5125</v>
      </c>
      <c r="H563" s="831"/>
      <c r="I563" s="831"/>
      <c r="J563" s="822"/>
      <c r="K563" s="822"/>
      <c r="L563" s="831">
        <v>1</v>
      </c>
      <c r="M563" s="831">
        <v>254</v>
      </c>
      <c r="N563" s="822">
        <v>1</v>
      </c>
      <c r="O563" s="822">
        <v>254</v>
      </c>
      <c r="P563" s="831"/>
      <c r="Q563" s="831"/>
      <c r="R563" s="827"/>
      <c r="S563" s="832"/>
    </row>
    <row r="564" spans="1:19" ht="14.45" customHeight="1" x14ac:dyDescent="0.2">
      <c r="A564" s="821" t="s">
        <v>5115</v>
      </c>
      <c r="B564" s="822" t="s">
        <v>5116</v>
      </c>
      <c r="C564" s="822" t="s">
        <v>590</v>
      </c>
      <c r="D564" s="822" t="s">
        <v>5019</v>
      </c>
      <c r="E564" s="822" t="s">
        <v>5034</v>
      </c>
      <c r="F564" s="822" t="s">
        <v>5084</v>
      </c>
      <c r="G564" s="822" t="s">
        <v>5085</v>
      </c>
      <c r="H564" s="831"/>
      <c r="I564" s="831"/>
      <c r="J564" s="822"/>
      <c r="K564" s="822"/>
      <c r="L564" s="831">
        <v>1</v>
      </c>
      <c r="M564" s="831">
        <v>358</v>
      </c>
      <c r="N564" s="822">
        <v>1</v>
      </c>
      <c r="O564" s="822">
        <v>358</v>
      </c>
      <c r="P564" s="831"/>
      <c r="Q564" s="831"/>
      <c r="R564" s="827"/>
      <c r="S564" s="832"/>
    </row>
    <row r="565" spans="1:19" ht="14.45" customHeight="1" x14ac:dyDescent="0.2">
      <c r="A565" s="821" t="s">
        <v>5115</v>
      </c>
      <c r="B565" s="822" t="s">
        <v>5116</v>
      </c>
      <c r="C565" s="822" t="s">
        <v>590</v>
      </c>
      <c r="D565" s="822" t="s">
        <v>5019</v>
      </c>
      <c r="E565" s="822" t="s">
        <v>5034</v>
      </c>
      <c r="F565" s="822" t="s">
        <v>5086</v>
      </c>
      <c r="G565" s="822" t="s">
        <v>5087</v>
      </c>
      <c r="H565" s="831"/>
      <c r="I565" s="831"/>
      <c r="J565" s="822"/>
      <c r="K565" s="822"/>
      <c r="L565" s="831">
        <v>1</v>
      </c>
      <c r="M565" s="831">
        <v>33.33</v>
      </c>
      <c r="N565" s="822">
        <v>1</v>
      </c>
      <c r="O565" s="822">
        <v>33.33</v>
      </c>
      <c r="P565" s="831"/>
      <c r="Q565" s="831"/>
      <c r="R565" s="827"/>
      <c r="S565" s="832"/>
    </row>
    <row r="566" spans="1:19" ht="14.45" customHeight="1" x14ac:dyDescent="0.2">
      <c r="A566" s="821" t="s">
        <v>5115</v>
      </c>
      <c r="B566" s="822" t="s">
        <v>5116</v>
      </c>
      <c r="C566" s="822" t="s">
        <v>590</v>
      </c>
      <c r="D566" s="822" t="s">
        <v>2449</v>
      </c>
      <c r="E566" s="822" t="s">
        <v>5034</v>
      </c>
      <c r="F566" s="822" t="s">
        <v>5124</v>
      </c>
      <c r="G566" s="822" t="s">
        <v>5125</v>
      </c>
      <c r="H566" s="831">
        <v>66</v>
      </c>
      <c r="I566" s="831">
        <v>16632</v>
      </c>
      <c r="J566" s="822">
        <v>1.0913385826771653</v>
      </c>
      <c r="K566" s="822">
        <v>252</v>
      </c>
      <c r="L566" s="831">
        <v>60</v>
      </c>
      <c r="M566" s="831">
        <v>15240</v>
      </c>
      <c r="N566" s="822">
        <v>1</v>
      </c>
      <c r="O566" s="822">
        <v>254</v>
      </c>
      <c r="P566" s="831">
        <v>55</v>
      </c>
      <c r="Q566" s="831">
        <v>14025</v>
      </c>
      <c r="R566" s="827">
        <v>0.92027559055118113</v>
      </c>
      <c r="S566" s="832">
        <v>255</v>
      </c>
    </row>
    <row r="567" spans="1:19" ht="14.45" customHeight="1" x14ac:dyDescent="0.2">
      <c r="A567" s="821" t="s">
        <v>5115</v>
      </c>
      <c r="B567" s="822" t="s">
        <v>5116</v>
      </c>
      <c r="C567" s="822" t="s">
        <v>590</v>
      </c>
      <c r="D567" s="822" t="s">
        <v>2450</v>
      </c>
      <c r="E567" s="822" t="s">
        <v>5034</v>
      </c>
      <c r="F567" s="822" t="s">
        <v>5078</v>
      </c>
      <c r="G567" s="822" t="s">
        <v>5079</v>
      </c>
      <c r="H567" s="831">
        <v>6</v>
      </c>
      <c r="I567" s="831">
        <v>222</v>
      </c>
      <c r="J567" s="822">
        <v>0.97368421052631582</v>
      </c>
      <c r="K567" s="822">
        <v>37</v>
      </c>
      <c r="L567" s="831">
        <v>6</v>
      </c>
      <c r="M567" s="831">
        <v>228</v>
      </c>
      <c r="N567" s="822">
        <v>1</v>
      </c>
      <c r="O567" s="822">
        <v>38</v>
      </c>
      <c r="P567" s="831">
        <v>1</v>
      </c>
      <c r="Q567" s="831">
        <v>38</v>
      </c>
      <c r="R567" s="827">
        <v>0.16666666666666666</v>
      </c>
      <c r="S567" s="832">
        <v>38</v>
      </c>
    </row>
    <row r="568" spans="1:19" ht="14.45" customHeight="1" x14ac:dyDescent="0.2">
      <c r="A568" s="821" t="s">
        <v>5115</v>
      </c>
      <c r="B568" s="822" t="s">
        <v>5116</v>
      </c>
      <c r="C568" s="822" t="s">
        <v>590</v>
      </c>
      <c r="D568" s="822" t="s">
        <v>2450</v>
      </c>
      <c r="E568" s="822" t="s">
        <v>5034</v>
      </c>
      <c r="F568" s="822" t="s">
        <v>5124</v>
      </c>
      <c r="G568" s="822" t="s">
        <v>5125</v>
      </c>
      <c r="H568" s="831">
        <v>1</v>
      </c>
      <c r="I568" s="831">
        <v>252</v>
      </c>
      <c r="J568" s="822">
        <v>0.99212598425196852</v>
      </c>
      <c r="K568" s="822">
        <v>252</v>
      </c>
      <c r="L568" s="831">
        <v>1</v>
      </c>
      <c r="M568" s="831">
        <v>254</v>
      </c>
      <c r="N568" s="822">
        <v>1</v>
      </c>
      <c r="O568" s="822">
        <v>254</v>
      </c>
      <c r="P568" s="831"/>
      <c r="Q568" s="831"/>
      <c r="R568" s="827"/>
      <c r="S568" s="832"/>
    </row>
    <row r="569" spans="1:19" ht="14.45" customHeight="1" x14ac:dyDescent="0.2">
      <c r="A569" s="821" t="s">
        <v>5115</v>
      </c>
      <c r="B569" s="822" t="s">
        <v>5116</v>
      </c>
      <c r="C569" s="822" t="s">
        <v>590</v>
      </c>
      <c r="D569" s="822" t="s">
        <v>2450</v>
      </c>
      <c r="E569" s="822" t="s">
        <v>5034</v>
      </c>
      <c r="F569" s="822" t="s">
        <v>5084</v>
      </c>
      <c r="G569" s="822" t="s">
        <v>5085</v>
      </c>
      <c r="H569" s="831"/>
      <c r="I569" s="831"/>
      <c r="J569" s="822"/>
      <c r="K569" s="822"/>
      <c r="L569" s="831">
        <v>1</v>
      </c>
      <c r="M569" s="831">
        <v>358</v>
      </c>
      <c r="N569" s="822">
        <v>1</v>
      </c>
      <c r="O569" s="822">
        <v>358</v>
      </c>
      <c r="P569" s="831"/>
      <c r="Q569" s="831"/>
      <c r="R569" s="827"/>
      <c r="S569" s="832"/>
    </row>
    <row r="570" spans="1:19" ht="14.45" customHeight="1" x14ac:dyDescent="0.2">
      <c r="A570" s="821" t="s">
        <v>5115</v>
      </c>
      <c r="B570" s="822" t="s">
        <v>5116</v>
      </c>
      <c r="C570" s="822" t="s">
        <v>590</v>
      </c>
      <c r="D570" s="822" t="s">
        <v>2451</v>
      </c>
      <c r="E570" s="822" t="s">
        <v>5034</v>
      </c>
      <c r="F570" s="822" t="s">
        <v>5078</v>
      </c>
      <c r="G570" s="822" t="s">
        <v>5079</v>
      </c>
      <c r="H570" s="831">
        <v>2</v>
      </c>
      <c r="I570" s="831">
        <v>74</v>
      </c>
      <c r="J570" s="822">
        <v>0.38947368421052631</v>
      </c>
      <c r="K570" s="822">
        <v>37</v>
      </c>
      <c r="L570" s="831">
        <v>5</v>
      </c>
      <c r="M570" s="831">
        <v>190</v>
      </c>
      <c r="N570" s="822">
        <v>1</v>
      </c>
      <c r="O570" s="822">
        <v>38</v>
      </c>
      <c r="P570" s="831">
        <v>1</v>
      </c>
      <c r="Q570" s="831">
        <v>38</v>
      </c>
      <c r="R570" s="827">
        <v>0.2</v>
      </c>
      <c r="S570" s="832">
        <v>38</v>
      </c>
    </row>
    <row r="571" spans="1:19" ht="14.45" customHeight="1" x14ac:dyDescent="0.2">
      <c r="A571" s="821" t="s">
        <v>5115</v>
      </c>
      <c r="B571" s="822" t="s">
        <v>5116</v>
      </c>
      <c r="C571" s="822" t="s">
        <v>590</v>
      </c>
      <c r="D571" s="822" t="s">
        <v>2451</v>
      </c>
      <c r="E571" s="822" t="s">
        <v>5034</v>
      </c>
      <c r="F571" s="822" t="s">
        <v>5124</v>
      </c>
      <c r="G571" s="822" t="s">
        <v>5125</v>
      </c>
      <c r="H571" s="831">
        <v>43</v>
      </c>
      <c r="I571" s="831">
        <v>10836</v>
      </c>
      <c r="J571" s="822">
        <v>0.82041187159297391</v>
      </c>
      <c r="K571" s="822">
        <v>252</v>
      </c>
      <c r="L571" s="831">
        <v>52</v>
      </c>
      <c r="M571" s="831">
        <v>13208</v>
      </c>
      <c r="N571" s="822">
        <v>1</v>
      </c>
      <c r="O571" s="822">
        <v>254</v>
      </c>
      <c r="P571" s="831">
        <v>16</v>
      </c>
      <c r="Q571" s="831">
        <v>4080</v>
      </c>
      <c r="R571" s="827">
        <v>0.30890369473046636</v>
      </c>
      <c r="S571" s="832">
        <v>255</v>
      </c>
    </row>
    <row r="572" spans="1:19" ht="14.45" customHeight="1" x14ac:dyDescent="0.2">
      <c r="A572" s="821" t="s">
        <v>5115</v>
      </c>
      <c r="B572" s="822" t="s">
        <v>5116</v>
      </c>
      <c r="C572" s="822" t="s">
        <v>590</v>
      </c>
      <c r="D572" s="822" t="s">
        <v>2452</v>
      </c>
      <c r="E572" s="822" t="s">
        <v>5034</v>
      </c>
      <c r="F572" s="822" t="s">
        <v>5124</v>
      </c>
      <c r="G572" s="822" t="s">
        <v>5125</v>
      </c>
      <c r="H572" s="831">
        <v>86</v>
      </c>
      <c r="I572" s="831">
        <v>21672</v>
      </c>
      <c r="J572" s="822">
        <v>2.2453377538334025</v>
      </c>
      <c r="K572" s="822">
        <v>252</v>
      </c>
      <c r="L572" s="831">
        <v>38</v>
      </c>
      <c r="M572" s="831">
        <v>9652</v>
      </c>
      <c r="N572" s="822">
        <v>1</v>
      </c>
      <c r="O572" s="822">
        <v>254</v>
      </c>
      <c r="P572" s="831">
        <v>91</v>
      </c>
      <c r="Q572" s="831">
        <v>23205</v>
      </c>
      <c r="R572" s="827">
        <v>2.4041649399088274</v>
      </c>
      <c r="S572" s="832">
        <v>255</v>
      </c>
    </row>
    <row r="573" spans="1:19" ht="14.45" customHeight="1" x14ac:dyDescent="0.2">
      <c r="A573" s="821" t="s">
        <v>5115</v>
      </c>
      <c r="B573" s="822" t="s">
        <v>5116</v>
      </c>
      <c r="C573" s="822" t="s">
        <v>590</v>
      </c>
      <c r="D573" s="822" t="s">
        <v>2453</v>
      </c>
      <c r="E573" s="822" t="s">
        <v>5034</v>
      </c>
      <c r="F573" s="822" t="s">
        <v>5124</v>
      </c>
      <c r="G573" s="822" t="s">
        <v>5125</v>
      </c>
      <c r="H573" s="831">
        <v>35</v>
      </c>
      <c r="I573" s="831">
        <v>8820</v>
      </c>
      <c r="J573" s="822">
        <v>0.38582677165354329</v>
      </c>
      <c r="K573" s="822">
        <v>252</v>
      </c>
      <c r="L573" s="831">
        <v>90</v>
      </c>
      <c r="M573" s="831">
        <v>22860</v>
      </c>
      <c r="N573" s="822">
        <v>1</v>
      </c>
      <c r="O573" s="822">
        <v>254</v>
      </c>
      <c r="P573" s="831">
        <v>27</v>
      </c>
      <c r="Q573" s="831">
        <v>6885</v>
      </c>
      <c r="R573" s="827">
        <v>0.30118110236220474</v>
      </c>
      <c r="S573" s="832">
        <v>255</v>
      </c>
    </row>
    <row r="574" spans="1:19" ht="14.45" customHeight="1" x14ac:dyDescent="0.2">
      <c r="A574" s="821" t="s">
        <v>5115</v>
      </c>
      <c r="B574" s="822" t="s">
        <v>5116</v>
      </c>
      <c r="C574" s="822" t="s">
        <v>590</v>
      </c>
      <c r="D574" s="822" t="s">
        <v>2454</v>
      </c>
      <c r="E574" s="822" t="s">
        <v>5034</v>
      </c>
      <c r="F574" s="822" t="s">
        <v>5078</v>
      </c>
      <c r="G574" s="822" t="s">
        <v>5079</v>
      </c>
      <c r="H574" s="831"/>
      <c r="I574" s="831"/>
      <c r="J574" s="822"/>
      <c r="K574" s="822"/>
      <c r="L574" s="831">
        <v>5</v>
      </c>
      <c r="M574" s="831">
        <v>190</v>
      </c>
      <c r="N574" s="822">
        <v>1</v>
      </c>
      <c r="O574" s="822">
        <v>38</v>
      </c>
      <c r="P574" s="831"/>
      <c r="Q574" s="831"/>
      <c r="R574" s="827"/>
      <c r="S574" s="832"/>
    </row>
    <row r="575" spans="1:19" ht="14.45" customHeight="1" x14ac:dyDescent="0.2">
      <c r="A575" s="821" t="s">
        <v>5115</v>
      </c>
      <c r="B575" s="822" t="s">
        <v>5116</v>
      </c>
      <c r="C575" s="822" t="s">
        <v>590</v>
      </c>
      <c r="D575" s="822" t="s">
        <v>2454</v>
      </c>
      <c r="E575" s="822" t="s">
        <v>5034</v>
      </c>
      <c r="F575" s="822" t="s">
        <v>5124</v>
      </c>
      <c r="G575" s="822" t="s">
        <v>5125</v>
      </c>
      <c r="H575" s="831"/>
      <c r="I575" s="831"/>
      <c r="J575" s="822"/>
      <c r="K575" s="822"/>
      <c r="L575" s="831"/>
      <c r="M575" s="831"/>
      <c r="N575" s="822"/>
      <c r="O575" s="822"/>
      <c r="P575" s="831">
        <v>2</v>
      </c>
      <c r="Q575" s="831">
        <v>510</v>
      </c>
      <c r="R575" s="827"/>
      <c r="S575" s="832">
        <v>255</v>
      </c>
    </row>
    <row r="576" spans="1:19" ht="14.45" customHeight="1" x14ac:dyDescent="0.2">
      <c r="A576" s="821" t="s">
        <v>5115</v>
      </c>
      <c r="B576" s="822" t="s">
        <v>5116</v>
      </c>
      <c r="C576" s="822" t="s">
        <v>590</v>
      </c>
      <c r="D576" s="822" t="s">
        <v>5023</v>
      </c>
      <c r="E576" s="822" t="s">
        <v>5034</v>
      </c>
      <c r="F576" s="822" t="s">
        <v>5124</v>
      </c>
      <c r="G576" s="822" t="s">
        <v>5125</v>
      </c>
      <c r="H576" s="831"/>
      <c r="I576" s="831"/>
      <c r="J576" s="822"/>
      <c r="K576" s="822"/>
      <c r="L576" s="831">
        <v>2</v>
      </c>
      <c r="M576" s="831">
        <v>508</v>
      </c>
      <c r="N576" s="822">
        <v>1</v>
      </c>
      <c r="O576" s="822">
        <v>254</v>
      </c>
      <c r="P576" s="831"/>
      <c r="Q576" s="831"/>
      <c r="R576" s="827"/>
      <c r="S576" s="832"/>
    </row>
    <row r="577" spans="1:19" ht="14.45" customHeight="1" x14ac:dyDescent="0.2">
      <c r="A577" s="821" t="s">
        <v>5115</v>
      </c>
      <c r="B577" s="822" t="s">
        <v>5116</v>
      </c>
      <c r="C577" s="822" t="s">
        <v>590</v>
      </c>
      <c r="D577" s="822" t="s">
        <v>5024</v>
      </c>
      <c r="E577" s="822" t="s">
        <v>5034</v>
      </c>
      <c r="F577" s="822" t="s">
        <v>5124</v>
      </c>
      <c r="G577" s="822" t="s">
        <v>5125</v>
      </c>
      <c r="H577" s="831">
        <v>2</v>
      </c>
      <c r="I577" s="831">
        <v>504</v>
      </c>
      <c r="J577" s="822"/>
      <c r="K577" s="822">
        <v>252</v>
      </c>
      <c r="L577" s="831"/>
      <c r="M577" s="831"/>
      <c r="N577" s="822"/>
      <c r="O577" s="822"/>
      <c r="P577" s="831"/>
      <c r="Q577" s="831"/>
      <c r="R577" s="827"/>
      <c r="S577" s="832"/>
    </row>
    <row r="578" spans="1:19" ht="14.45" customHeight="1" x14ac:dyDescent="0.2">
      <c r="A578" s="821" t="s">
        <v>5115</v>
      </c>
      <c r="B578" s="822" t="s">
        <v>5116</v>
      </c>
      <c r="C578" s="822" t="s">
        <v>590</v>
      </c>
      <c r="D578" s="822" t="s">
        <v>2455</v>
      </c>
      <c r="E578" s="822" t="s">
        <v>5034</v>
      </c>
      <c r="F578" s="822" t="s">
        <v>5078</v>
      </c>
      <c r="G578" s="822" t="s">
        <v>5079</v>
      </c>
      <c r="H578" s="831">
        <v>1</v>
      </c>
      <c r="I578" s="831">
        <v>37</v>
      </c>
      <c r="J578" s="822">
        <v>0.97368421052631582</v>
      </c>
      <c r="K578" s="822">
        <v>37</v>
      </c>
      <c r="L578" s="831">
        <v>1</v>
      </c>
      <c r="M578" s="831">
        <v>38</v>
      </c>
      <c r="N578" s="822">
        <v>1</v>
      </c>
      <c r="O578" s="822">
        <v>38</v>
      </c>
      <c r="P578" s="831">
        <v>3</v>
      </c>
      <c r="Q578" s="831">
        <v>114</v>
      </c>
      <c r="R578" s="827">
        <v>3</v>
      </c>
      <c r="S578" s="832">
        <v>38</v>
      </c>
    </row>
    <row r="579" spans="1:19" ht="14.45" customHeight="1" x14ac:dyDescent="0.2">
      <c r="A579" s="821" t="s">
        <v>5115</v>
      </c>
      <c r="B579" s="822" t="s">
        <v>5116</v>
      </c>
      <c r="C579" s="822" t="s">
        <v>590</v>
      </c>
      <c r="D579" s="822" t="s">
        <v>5025</v>
      </c>
      <c r="E579" s="822" t="s">
        <v>5034</v>
      </c>
      <c r="F579" s="822" t="s">
        <v>5124</v>
      </c>
      <c r="G579" s="822" t="s">
        <v>5125</v>
      </c>
      <c r="H579" s="831">
        <v>27</v>
      </c>
      <c r="I579" s="831">
        <v>6804</v>
      </c>
      <c r="J579" s="822">
        <v>0.54668166479190106</v>
      </c>
      <c r="K579" s="822">
        <v>252</v>
      </c>
      <c r="L579" s="831">
        <v>49</v>
      </c>
      <c r="M579" s="831">
        <v>12446</v>
      </c>
      <c r="N579" s="822">
        <v>1</v>
      </c>
      <c r="O579" s="822">
        <v>254</v>
      </c>
      <c r="P579" s="831">
        <v>38</v>
      </c>
      <c r="Q579" s="831">
        <v>9690</v>
      </c>
      <c r="R579" s="827">
        <v>0.77856339386148155</v>
      </c>
      <c r="S579" s="832">
        <v>255</v>
      </c>
    </row>
    <row r="580" spans="1:19" ht="14.45" customHeight="1" x14ac:dyDescent="0.2">
      <c r="A580" s="821" t="s">
        <v>5115</v>
      </c>
      <c r="B580" s="822" t="s">
        <v>5116</v>
      </c>
      <c r="C580" s="822" t="s">
        <v>590</v>
      </c>
      <c r="D580" s="822" t="s">
        <v>2456</v>
      </c>
      <c r="E580" s="822" t="s">
        <v>5034</v>
      </c>
      <c r="F580" s="822" t="s">
        <v>5078</v>
      </c>
      <c r="G580" s="822" t="s">
        <v>5079</v>
      </c>
      <c r="H580" s="831"/>
      <c r="I580" s="831"/>
      <c r="J580" s="822"/>
      <c r="K580" s="822"/>
      <c r="L580" s="831">
        <v>1</v>
      </c>
      <c r="M580" s="831">
        <v>38</v>
      </c>
      <c r="N580" s="822">
        <v>1</v>
      </c>
      <c r="O580" s="822">
        <v>38</v>
      </c>
      <c r="P580" s="831"/>
      <c r="Q580" s="831"/>
      <c r="R580" s="827"/>
      <c r="S580" s="832"/>
    </row>
    <row r="581" spans="1:19" ht="14.45" customHeight="1" x14ac:dyDescent="0.2">
      <c r="A581" s="821" t="s">
        <v>5115</v>
      </c>
      <c r="B581" s="822" t="s">
        <v>5116</v>
      </c>
      <c r="C581" s="822" t="s">
        <v>590</v>
      </c>
      <c r="D581" s="822" t="s">
        <v>2456</v>
      </c>
      <c r="E581" s="822" t="s">
        <v>5034</v>
      </c>
      <c r="F581" s="822" t="s">
        <v>5124</v>
      </c>
      <c r="G581" s="822" t="s">
        <v>5125</v>
      </c>
      <c r="H581" s="831">
        <v>26</v>
      </c>
      <c r="I581" s="831">
        <v>6552</v>
      </c>
      <c r="J581" s="822">
        <v>0.28661417322834648</v>
      </c>
      <c r="K581" s="822">
        <v>252</v>
      </c>
      <c r="L581" s="831">
        <v>90</v>
      </c>
      <c r="M581" s="831">
        <v>22860</v>
      </c>
      <c r="N581" s="822">
        <v>1</v>
      </c>
      <c r="O581" s="822">
        <v>254</v>
      </c>
      <c r="P581" s="831">
        <v>51</v>
      </c>
      <c r="Q581" s="831">
        <v>13005</v>
      </c>
      <c r="R581" s="827">
        <v>0.56889763779527558</v>
      </c>
      <c r="S581" s="832">
        <v>255</v>
      </c>
    </row>
    <row r="582" spans="1:19" ht="14.45" customHeight="1" x14ac:dyDescent="0.2">
      <c r="A582" s="821" t="s">
        <v>5115</v>
      </c>
      <c r="B582" s="822" t="s">
        <v>5116</v>
      </c>
      <c r="C582" s="822" t="s">
        <v>590</v>
      </c>
      <c r="D582" s="822" t="s">
        <v>5026</v>
      </c>
      <c r="E582" s="822" t="s">
        <v>5034</v>
      </c>
      <c r="F582" s="822" t="s">
        <v>5078</v>
      </c>
      <c r="G582" s="822" t="s">
        <v>5079</v>
      </c>
      <c r="H582" s="831">
        <v>2</v>
      </c>
      <c r="I582" s="831">
        <v>74</v>
      </c>
      <c r="J582" s="822">
        <v>0.97368421052631582</v>
      </c>
      <c r="K582" s="822">
        <v>37</v>
      </c>
      <c r="L582" s="831">
        <v>2</v>
      </c>
      <c r="M582" s="831">
        <v>76</v>
      </c>
      <c r="N582" s="822">
        <v>1</v>
      </c>
      <c r="O582" s="822">
        <v>38</v>
      </c>
      <c r="P582" s="831"/>
      <c r="Q582" s="831"/>
      <c r="R582" s="827"/>
      <c r="S582" s="832"/>
    </row>
    <row r="583" spans="1:19" ht="14.45" customHeight="1" x14ac:dyDescent="0.2">
      <c r="A583" s="821" t="s">
        <v>5115</v>
      </c>
      <c r="B583" s="822" t="s">
        <v>5116</v>
      </c>
      <c r="C583" s="822" t="s">
        <v>590</v>
      </c>
      <c r="D583" s="822" t="s">
        <v>5026</v>
      </c>
      <c r="E583" s="822" t="s">
        <v>5034</v>
      </c>
      <c r="F583" s="822" t="s">
        <v>5124</v>
      </c>
      <c r="G583" s="822" t="s">
        <v>5125</v>
      </c>
      <c r="H583" s="831"/>
      <c r="I583" s="831"/>
      <c r="J583" s="822"/>
      <c r="K583" s="822"/>
      <c r="L583" s="831">
        <v>10</v>
      </c>
      <c r="M583" s="831">
        <v>2540</v>
      </c>
      <c r="N583" s="822">
        <v>1</v>
      </c>
      <c r="O583" s="822">
        <v>254</v>
      </c>
      <c r="P583" s="831"/>
      <c r="Q583" s="831"/>
      <c r="R583" s="827"/>
      <c r="S583" s="832"/>
    </row>
    <row r="584" spans="1:19" ht="14.45" customHeight="1" x14ac:dyDescent="0.2">
      <c r="A584" s="821" t="s">
        <v>5115</v>
      </c>
      <c r="B584" s="822" t="s">
        <v>5116</v>
      </c>
      <c r="C584" s="822" t="s">
        <v>590</v>
      </c>
      <c r="D584" s="822" t="s">
        <v>2459</v>
      </c>
      <c r="E584" s="822" t="s">
        <v>5034</v>
      </c>
      <c r="F584" s="822" t="s">
        <v>5078</v>
      </c>
      <c r="G584" s="822" t="s">
        <v>5079</v>
      </c>
      <c r="H584" s="831">
        <v>5</v>
      </c>
      <c r="I584" s="831">
        <v>185</v>
      </c>
      <c r="J584" s="822">
        <v>0.97368421052631582</v>
      </c>
      <c r="K584" s="822">
        <v>37</v>
      </c>
      <c r="L584" s="831">
        <v>5</v>
      </c>
      <c r="M584" s="831">
        <v>190</v>
      </c>
      <c r="N584" s="822">
        <v>1</v>
      </c>
      <c r="O584" s="822">
        <v>38</v>
      </c>
      <c r="P584" s="831">
        <v>1</v>
      </c>
      <c r="Q584" s="831">
        <v>38</v>
      </c>
      <c r="R584" s="827">
        <v>0.2</v>
      </c>
      <c r="S584" s="832">
        <v>38</v>
      </c>
    </row>
    <row r="585" spans="1:19" ht="14.45" customHeight="1" x14ac:dyDescent="0.2">
      <c r="A585" s="821" t="s">
        <v>5115</v>
      </c>
      <c r="B585" s="822" t="s">
        <v>5116</v>
      </c>
      <c r="C585" s="822" t="s">
        <v>590</v>
      </c>
      <c r="D585" s="822" t="s">
        <v>2461</v>
      </c>
      <c r="E585" s="822" t="s">
        <v>5034</v>
      </c>
      <c r="F585" s="822" t="s">
        <v>5078</v>
      </c>
      <c r="G585" s="822" t="s">
        <v>5079</v>
      </c>
      <c r="H585" s="831">
        <v>2</v>
      </c>
      <c r="I585" s="831">
        <v>74</v>
      </c>
      <c r="J585" s="822"/>
      <c r="K585" s="822">
        <v>37</v>
      </c>
      <c r="L585" s="831"/>
      <c r="M585" s="831"/>
      <c r="N585" s="822"/>
      <c r="O585" s="822"/>
      <c r="P585" s="831">
        <v>9</v>
      </c>
      <c r="Q585" s="831">
        <v>342</v>
      </c>
      <c r="R585" s="827"/>
      <c r="S585" s="832">
        <v>38</v>
      </c>
    </row>
    <row r="586" spans="1:19" ht="14.45" customHeight="1" x14ac:dyDescent="0.2">
      <c r="A586" s="821" t="s">
        <v>5115</v>
      </c>
      <c r="B586" s="822" t="s">
        <v>5116</v>
      </c>
      <c r="C586" s="822" t="s">
        <v>590</v>
      </c>
      <c r="D586" s="822" t="s">
        <v>2461</v>
      </c>
      <c r="E586" s="822" t="s">
        <v>5034</v>
      </c>
      <c r="F586" s="822" t="s">
        <v>5124</v>
      </c>
      <c r="G586" s="822" t="s">
        <v>5125</v>
      </c>
      <c r="H586" s="831">
        <v>26</v>
      </c>
      <c r="I586" s="831">
        <v>6552</v>
      </c>
      <c r="J586" s="822">
        <v>0.29649742058104805</v>
      </c>
      <c r="K586" s="822">
        <v>252</v>
      </c>
      <c r="L586" s="831">
        <v>87</v>
      </c>
      <c r="M586" s="831">
        <v>22098</v>
      </c>
      <c r="N586" s="822">
        <v>1</v>
      </c>
      <c r="O586" s="822">
        <v>254</v>
      </c>
      <c r="P586" s="831">
        <v>97</v>
      </c>
      <c r="Q586" s="831">
        <v>24735</v>
      </c>
      <c r="R586" s="827">
        <v>1.1193320662503394</v>
      </c>
      <c r="S586" s="832">
        <v>255</v>
      </c>
    </row>
    <row r="587" spans="1:19" ht="14.45" customHeight="1" x14ac:dyDescent="0.2">
      <c r="A587" s="821" t="s">
        <v>5115</v>
      </c>
      <c r="B587" s="822" t="s">
        <v>5116</v>
      </c>
      <c r="C587" s="822" t="s">
        <v>590</v>
      </c>
      <c r="D587" s="822" t="s">
        <v>5030</v>
      </c>
      <c r="E587" s="822" t="s">
        <v>5034</v>
      </c>
      <c r="F587" s="822" t="s">
        <v>5124</v>
      </c>
      <c r="G587" s="822" t="s">
        <v>5125</v>
      </c>
      <c r="H587" s="831">
        <v>130</v>
      </c>
      <c r="I587" s="831">
        <v>32760</v>
      </c>
      <c r="J587" s="822"/>
      <c r="K587" s="822">
        <v>252</v>
      </c>
      <c r="L587" s="831"/>
      <c r="M587" s="831"/>
      <c r="N587" s="822"/>
      <c r="O587" s="822"/>
      <c r="P587" s="831"/>
      <c r="Q587" s="831"/>
      <c r="R587" s="827"/>
      <c r="S587" s="832"/>
    </row>
    <row r="588" spans="1:19" ht="14.45" customHeight="1" x14ac:dyDescent="0.2">
      <c r="A588" s="821" t="s">
        <v>5115</v>
      </c>
      <c r="B588" s="822" t="s">
        <v>5116</v>
      </c>
      <c r="C588" s="822" t="s">
        <v>590</v>
      </c>
      <c r="D588" s="822" t="s">
        <v>5003</v>
      </c>
      <c r="E588" s="822" t="s">
        <v>5034</v>
      </c>
      <c r="F588" s="822" t="s">
        <v>5124</v>
      </c>
      <c r="G588" s="822" t="s">
        <v>5125</v>
      </c>
      <c r="H588" s="831"/>
      <c r="I588" s="831"/>
      <c r="J588" s="822"/>
      <c r="K588" s="822"/>
      <c r="L588" s="831"/>
      <c r="M588" s="831"/>
      <c r="N588" s="822"/>
      <c r="O588" s="822"/>
      <c r="P588" s="831">
        <v>13</v>
      </c>
      <c r="Q588" s="831">
        <v>3315</v>
      </c>
      <c r="R588" s="827"/>
      <c r="S588" s="832">
        <v>255</v>
      </c>
    </row>
    <row r="589" spans="1:19" ht="14.45" customHeight="1" x14ac:dyDescent="0.2">
      <c r="A589" s="821" t="s">
        <v>5115</v>
      </c>
      <c r="B589" s="822" t="s">
        <v>5116</v>
      </c>
      <c r="C589" s="822" t="s">
        <v>590</v>
      </c>
      <c r="D589" s="822" t="s">
        <v>5008</v>
      </c>
      <c r="E589" s="822" t="s">
        <v>5034</v>
      </c>
      <c r="F589" s="822" t="s">
        <v>5124</v>
      </c>
      <c r="G589" s="822" t="s">
        <v>5125</v>
      </c>
      <c r="H589" s="831">
        <v>59</v>
      </c>
      <c r="I589" s="831">
        <v>14868</v>
      </c>
      <c r="J589" s="822">
        <v>0.56284070260448216</v>
      </c>
      <c r="K589" s="822">
        <v>252</v>
      </c>
      <c r="L589" s="831">
        <v>104</v>
      </c>
      <c r="M589" s="831">
        <v>26416</v>
      </c>
      <c r="N589" s="822">
        <v>1</v>
      </c>
      <c r="O589" s="822">
        <v>254</v>
      </c>
      <c r="P589" s="831">
        <v>82</v>
      </c>
      <c r="Q589" s="831">
        <v>20910</v>
      </c>
      <c r="R589" s="827">
        <v>0.79156571774682016</v>
      </c>
      <c r="S589" s="832">
        <v>255</v>
      </c>
    </row>
    <row r="590" spans="1:19" ht="14.45" customHeight="1" x14ac:dyDescent="0.2">
      <c r="A590" s="821" t="s">
        <v>5115</v>
      </c>
      <c r="B590" s="822" t="s">
        <v>5116</v>
      </c>
      <c r="C590" s="822" t="s">
        <v>590</v>
      </c>
      <c r="D590" s="822" t="s">
        <v>5028</v>
      </c>
      <c r="E590" s="822" t="s">
        <v>5034</v>
      </c>
      <c r="F590" s="822" t="s">
        <v>5124</v>
      </c>
      <c r="G590" s="822" t="s">
        <v>5125</v>
      </c>
      <c r="H590" s="831">
        <v>10</v>
      </c>
      <c r="I590" s="831">
        <v>2520</v>
      </c>
      <c r="J590" s="822"/>
      <c r="K590" s="822">
        <v>252</v>
      </c>
      <c r="L590" s="831"/>
      <c r="M590" s="831"/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5115</v>
      </c>
      <c r="B591" s="822" t="s">
        <v>5116</v>
      </c>
      <c r="C591" s="822" t="s">
        <v>590</v>
      </c>
      <c r="D591" s="822" t="s">
        <v>5029</v>
      </c>
      <c r="E591" s="822" t="s">
        <v>5034</v>
      </c>
      <c r="F591" s="822" t="s">
        <v>5124</v>
      </c>
      <c r="G591" s="822" t="s">
        <v>5125</v>
      </c>
      <c r="H591" s="831"/>
      <c r="I591" s="831"/>
      <c r="J591" s="822"/>
      <c r="K591" s="822"/>
      <c r="L591" s="831">
        <v>43</v>
      </c>
      <c r="M591" s="831">
        <v>10922</v>
      </c>
      <c r="N591" s="822">
        <v>1</v>
      </c>
      <c r="O591" s="822">
        <v>254</v>
      </c>
      <c r="P591" s="831">
        <v>54</v>
      </c>
      <c r="Q591" s="831">
        <v>13770</v>
      </c>
      <c r="R591" s="827">
        <v>1.2607581029115547</v>
      </c>
      <c r="S591" s="832">
        <v>255</v>
      </c>
    </row>
    <row r="592" spans="1:19" ht="14.45" customHeight="1" x14ac:dyDescent="0.2">
      <c r="A592" s="821" t="s">
        <v>5115</v>
      </c>
      <c r="B592" s="822" t="s">
        <v>5116</v>
      </c>
      <c r="C592" s="822" t="s">
        <v>590</v>
      </c>
      <c r="D592" s="822" t="s">
        <v>5011</v>
      </c>
      <c r="E592" s="822" t="s">
        <v>5034</v>
      </c>
      <c r="F592" s="822" t="s">
        <v>5124</v>
      </c>
      <c r="G592" s="822" t="s">
        <v>5125</v>
      </c>
      <c r="H592" s="831">
        <v>9</v>
      </c>
      <c r="I592" s="831">
        <v>2268</v>
      </c>
      <c r="J592" s="822">
        <v>0.38822321122903114</v>
      </c>
      <c r="K592" s="822">
        <v>252</v>
      </c>
      <c r="L592" s="831">
        <v>23</v>
      </c>
      <c r="M592" s="831">
        <v>5842</v>
      </c>
      <c r="N592" s="822">
        <v>1</v>
      </c>
      <c r="O592" s="822">
        <v>254</v>
      </c>
      <c r="P592" s="831">
        <v>183</v>
      </c>
      <c r="Q592" s="831">
        <v>46665</v>
      </c>
      <c r="R592" s="827">
        <v>7.9878466278671691</v>
      </c>
      <c r="S592" s="832">
        <v>255</v>
      </c>
    </row>
    <row r="593" spans="1:19" ht="14.45" customHeight="1" x14ac:dyDescent="0.2">
      <c r="A593" s="821" t="s">
        <v>5115</v>
      </c>
      <c r="B593" s="822" t="s">
        <v>5116</v>
      </c>
      <c r="C593" s="822" t="s">
        <v>590</v>
      </c>
      <c r="D593" s="822" t="s">
        <v>2440</v>
      </c>
      <c r="E593" s="822" t="s">
        <v>5034</v>
      </c>
      <c r="F593" s="822" t="s">
        <v>5078</v>
      </c>
      <c r="G593" s="822" t="s">
        <v>5079</v>
      </c>
      <c r="H593" s="831">
        <v>2</v>
      </c>
      <c r="I593" s="831">
        <v>74</v>
      </c>
      <c r="J593" s="822">
        <v>1.9473684210526316</v>
      </c>
      <c r="K593" s="822">
        <v>37</v>
      </c>
      <c r="L593" s="831">
        <v>1</v>
      </c>
      <c r="M593" s="831">
        <v>38</v>
      </c>
      <c r="N593" s="822">
        <v>1</v>
      </c>
      <c r="O593" s="822">
        <v>38</v>
      </c>
      <c r="P593" s="831">
        <v>3</v>
      </c>
      <c r="Q593" s="831">
        <v>114</v>
      </c>
      <c r="R593" s="827">
        <v>3</v>
      </c>
      <c r="S593" s="832">
        <v>38</v>
      </c>
    </row>
    <row r="594" spans="1:19" ht="14.45" customHeight="1" x14ac:dyDescent="0.2">
      <c r="A594" s="821" t="s">
        <v>5115</v>
      </c>
      <c r="B594" s="822" t="s">
        <v>5116</v>
      </c>
      <c r="C594" s="822" t="s">
        <v>590</v>
      </c>
      <c r="D594" s="822" t="s">
        <v>2440</v>
      </c>
      <c r="E594" s="822" t="s">
        <v>5034</v>
      </c>
      <c r="F594" s="822" t="s">
        <v>5124</v>
      </c>
      <c r="G594" s="822" t="s">
        <v>5125</v>
      </c>
      <c r="H594" s="831">
        <v>98</v>
      </c>
      <c r="I594" s="831">
        <v>24696</v>
      </c>
      <c r="J594" s="822">
        <v>1.2153543307086614</v>
      </c>
      <c r="K594" s="822">
        <v>252</v>
      </c>
      <c r="L594" s="831">
        <v>80</v>
      </c>
      <c r="M594" s="831">
        <v>20320</v>
      </c>
      <c r="N594" s="822">
        <v>1</v>
      </c>
      <c r="O594" s="822">
        <v>254</v>
      </c>
      <c r="P594" s="831">
        <v>148</v>
      </c>
      <c r="Q594" s="831">
        <v>37740</v>
      </c>
      <c r="R594" s="827">
        <v>1.8572834645669292</v>
      </c>
      <c r="S594" s="832">
        <v>255</v>
      </c>
    </row>
    <row r="595" spans="1:19" ht="14.45" customHeight="1" x14ac:dyDescent="0.2">
      <c r="A595" s="821" t="s">
        <v>5115</v>
      </c>
      <c r="B595" s="822" t="s">
        <v>5116</v>
      </c>
      <c r="C595" s="822" t="s">
        <v>590</v>
      </c>
      <c r="D595" s="822" t="s">
        <v>2447</v>
      </c>
      <c r="E595" s="822" t="s">
        <v>5034</v>
      </c>
      <c r="F595" s="822" t="s">
        <v>5078</v>
      </c>
      <c r="G595" s="822" t="s">
        <v>5079</v>
      </c>
      <c r="H595" s="831">
        <v>8</v>
      </c>
      <c r="I595" s="831">
        <v>296</v>
      </c>
      <c r="J595" s="822">
        <v>1.2982456140350878</v>
      </c>
      <c r="K595" s="822">
        <v>37</v>
      </c>
      <c r="L595" s="831">
        <v>6</v>
      </c>
      <c r="M595" s="831">
        <v>228</v>
      </c>
      <c r="N595" s="822">
        <v>1</v>
      </c>
      <c r="O595" s="822">
        <v>38</v>
      </c>
      <c r="P595" s="831">
        <v>4</v>
      </c>
      <c r="Q595" s="831">
        <v>152</v>
      </c>
      <c r="R595" s="827">
        <v>0.66666666666666663</v>
      </c>
      <c r="S595" s="832">
        <v>38</v>
      </c>
    </row>
    <row r="596" spans="1:19" ht="14.45" customHeight="1" x14ac:dyDescent="0.2">
      <c r="A596" s="821" t="s">
        <v>5115</v>
      </c>
      <c r="B596" s="822" t="s">
        <v>5116</v>
      </c>
      <c r="C596" s="822" t="s">
        <v>590</v>
      </c>
      <c r="D596" s="822" t="s">
        <v>2447</v>
      </c>
      <c r="E596" s="822" t="s">
        <v>5034</v>
      </c>
      <c r="F596" s="822" t="s">
        <v>5124</v>
      </c>
      <c r="G596" s="822" t="s">
        <v>5125</v>
      </c>
      <c r="H596" s="831">
        <v>391</v>
      </c>
      <c r="I596" s="831">
        <v>98532</v>
      </c>
      <c r="J596" s="822">
        <v>1.3516420203572115</v>
      </c>
      <c r="K596" s="822">
        <v>252</v>
      </c>
      <c r="L596" s="831">
        <v>287</v>
      </c>
      <c r="M596" s="831">
        <v>72898</v>
      </c>
      <c r="N596" s="822">
        <v>1</v>
      </c>
      <c r="O596" s="822">
        <v>254</v>
      </c>
      <c r="P596" s="831">
        <v>132</v>
      </c>
      <c r="Q596" s="831">
        <v>33660</v>
      </c>
      <c r="R596" s="827">
        <v>0.46174106285494804</v>
      </c>
      <c r="S596" s="832">
        <v>255</v>
      </c>
    </row>
    <row r="597" spans="1:19" ht="14.45" customHeight="1" x14ac:dyDescent="0.2">
      <c r="A597" s="821" t="s">
        <v>5115</v>
      </c>
      <c r="B597" s="822" t="s">
        <v>5116</v>
      </c>
      <c r="C597" s="822" t="s">
        <v>590</v>
      </c>
      <c r="D597" s="822" t="s">
        <v>5004</v>
      </c>
      <c r="E597" s="822" t="s">
        <v>5034</v>
      </c>
      <c r="F597" s="822" t="s">
        <v>5078</v>
      </c>
      <c r="G597" s="822" t="s">
        <v>5079</v>
      </c>
      <c r="H597" s="831">
        <v>5</v>
      </c>
      <c r="I597" s="831">
        <v>185</v>
      </c>
      <c r="J597" s="822"/>
      <c r="K597" s="822">
        <v>37</v>
      </c>
      <c r="L597" s="831"/>
      <c r="M597" s="831"/>
      <c r="N597" s="822"/>
      <c r="O597" s="822"/>
      <c r="P597" s="831"/>
      <c r="Q597" s="831"/>
      <c r="R597" s="827"/>
      <c r="S597" s="832"/>
    </row>
    <row r="598" spans="1:19" ht="14.45" customHeight="1" x14ac:dyDescent="0.2">
      <c r="A598" s="821" t="s">
        <v>5115</v>
      </c>
      <c r="B598" s="822" t="s">
        <v>5116</v>
      </c>
      <c r="C598" s="822" t="s">
        <v>590</v>
      </c>
      <c r="D598" s="822" t="s">
        <v>5004</v>
      </c>
      <c r="E598" s="822" t="s">
        <v>5034</v>
      </c>
      <c r="F598" s="822" t="s">
        <v>5124</v>
      </c>
      <c r="G598" s="822" t="s">
        <v>5125</v>
      </c>
      <c r="H598" s="831">
        <v>512</v>
      </c>
      <c r="I598" s="831">
        <v>129024</v>
      </c>
      <c r="J598" s="822"/>
      <c r="K598" s="822">
        <v>252</v>
      </c>
      <c r="L598" s="831"/>
      <c r="M598" s="831"/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5115</v>
      </c>
      <c r="B599" s="822" t="s">
        <v>5116</v>
      </c>
      <c r="C599" s="822" t="s">
        <v>590</v>
      </c>
      <c r="D599" s="822" t="s">
        <v>5002</v>
      </c>
      <c r="E599" s="822" t="s">
        <v>5034</v>
      </c>
      <c r="F599" s="822" t="s">
        <v>5124</v>
      </c>
      <c r="G599" s="822" t="s">
        <v>5125</v>
      </c>
      <c r="H599" s="831"/>
      <c r="I599" s="831"/>
      <c r="J599" s="822"/>
      <c r="K599" s="822"/>
      <c r="L599" s="831">
        <v>58</v>
      </c>
      <c r="M599" s="831">
        <v>14732</v>
      </c>
      <c r="N599" s="822">
        <v>1</v>
      </c>
      <c r="O599" s="822">
        <v>254</v>
      </c>
      <c r="P599" s="831">
        <v>2</v>
      </c>
      <c r="Q599" s="831">
        <v>510</v>
      </c>
      <c r="R599" s="827">
        <v>3.4618517512897094E-2</v>
      </c>
      <c r="S599" s="832">
        <v>255</v>
      </c>
    </row>
    <row r="600" spans="1:19" ht="14.45" customHeight="1" x14ac:dyDescent="0.2">
      <c r="A600" s="821" t="s">
        <v>5115</v>
      </c>
      <c r="B600" s="822" t="s">
        <v>5116</v>
      </c>
      <c r="C600" s="822" t="s">
        <v>590</v>
      </c>
      <c r="D600" s="822" t="s">
        <v>2460</v>
      </c>
      <c r="E600" s="822" t="s">
        <v>5034</v>
      </c>
      <c r="F600" s="822" t="s">
        <v>5124</v>
      </c>
      <c r="G600" s="822" t="s">
        <v>5125</v>
      </c>
      <c r="H600" s="831"/>
      <c r="I600" s="831"/>
      <c r="J600" s="822"/>
      <c r="K600" s="822"/>
      <c r="L600" s="831">
        <v>15</v>
      </c>
      <c r="M600" s="831">
        <v>3810</v>
      </c>
      <c r="N600" s="822">
        <v>1</v>
      </c>
      <c r="O600" s="822">
        <v>254</v>
      </c>
      <c r="P600" s="831">
        <v>120</v>
      </c>
      <c r="Q600" s="831">
        <v>30600</v>
      </c>
      <c r="R600" s="827">
        <v>8.0314960629921259</v>
      </c>
      <c r="S600" s="832">
        <v>255</v>
      </c>
    </row>
    <row r="601" spans="1:19" ht="14.45" customHeight="1" x14ac:dyDescent="0.2">
      <c r="A601" s="821" t="s">
        <v>5115</v>
      </c>
      <c r="B601" s="822" t="s">
        <v>5116</v>
      </c>
      <c r="C601" s="822" t="s">
        <v>590</v>
      </c>
      <c r="D601" s="822" t="s">
        <v>5027</v>
      </c>
      <c r="E601" s="822" t="s">
        <v>5034</v>
      </c>
      <c r="F601" s="822" t="s">
        <v>5124</v>
      </c>
      <c r="G601" s="822" t="s">
        <v>5125</v>
      </c>
      <c r="H601" s="831">
        <v>21</v>
      </c>
      <c r="I601" s="831">
        <v>5292</v>
      </c>
      <c r="J601" s="822">
        <v>0.47351467430207589</v>
      </c>
      <c r="K601" s="822">
        <v>252</v>
      </c>
      <c r="L601" s="831">
        <v>44</v>
      </c>
      <c r="M601" s="831">
        <v>11176</v>
      </c>
      <c r="N601" s="822">
        <v>1</v>
      </c>
      <c r="O601" s="822">
        <v>254</v>
      </c>
      <c r="P601" s="831">
        <v>24</v>
      </c>
      <c r="Q601" s="831">
        <v>6120</v>
      </c>
      <c r="R601" s="827">
        <v>0.54760200429491768</v>
      </c>
      <c r="S601" s="832">
        <v>255</v>
      </c>
    </row>
    <row r="602" spans="1:19" ht="14.45" customHeight="1" x14ac:dyDescent="0.2">
      <c r="A602" s="821" t="s">
        <v>5115</v>
      </c>
      <c r="B602" s="822" t="s">
        <v>5116</v>
      </c>
      <c r="C602" s="822" t="s">
        <v>590</v>
      </c>
      <c r="D602" s="822" t="s">
        <v>5027</v>
      </c>
      <c r="E602" s="822" t="s">
        <v>5034</v>
      </c>
      <c r="F602" s="822" t="s">
        <v>5131</v>
      </c>
      <c r="G602" s="822" t="s">
        <v>5132</v>
      </c>
      <c r="H602" s="831">
        <v>4</v>
      </c>
      <c r="I602" s="831">
        <v>464</v>
      </c>
      <c r="J602" s="822">
        <v>0.5714285714285714</v>
      </c>
      <c r="K602" s="822">
        <v>116</v>
      </c>
      <c r="L602" s="831">
        <v>7</v>
      </c>
      <c r="M602" s="831">
        <v>812</v>
      </c>
      <c r="N602" s="822">
        <v>1</v>
      </c>
      <c r="O602" s="822">
        <v>116</v>
      </c>
      <c r="P602" s="831">
        <v>5</v>
      </c>
      <c r="Q602" s="831">
        <v>585</v>
      </c>
      <c r="R602" s="827">
        <v>0.72044334975369462</v>
      </c>
      <c r="S602" s="832">
        <v>117</v>
      </c>
    </row>
    <row r="603" spans="1:19" ht="14.45" customHeight="1" x14ac:dyDescent="0.2">
      <c r="A603" s="821" t="s">
        <v>5115</v>
      </c>
      <c r="B603" s="822" t="s">
        <v>5116</v>
      </c>
      <c r="C603" s="822" t="s">
        <v>590</v>
      </c>
      <c r="D603" s="822" t="s">
        <v>2423</v>
      </c>
      <c r="E603" s="822" t="s">
        <v>5034</v>
      </c>
      <c r="F603" s="822" t="s">
        <v>5124</v>
      </c>
      <c r="G603" s="822" t="s">
        <v>5125</v>
      </c>
      <c r="H603" s="831"/>
      <c r="I603" s="831"/>
      <c r="J603" s="822"/>
      <c r="K603" s="822"/>
      <c r="L603" s="831"/>
      <c r="M603" s="831"/>
      <c r="N603" s="822"/>
      <c r="O603" s="822"/>
      <c r="P603" s="831">
        <v>100</v>
      </c>
      <c r="Q603" s="831">
        <v>25500</v>
      </c>
      <c r="R603" s="827"/>
      <c r="S603" s="832">
        <v>255</v>
      </c>
    </row>
    <row r="604" spans="1:19" ht="14.45" customHeight="1" x14ac:dyDescent="0.2">
      <c r="A604" s="821" t="s">
        <v>5115</v>
      </c>
      <c r="B604" s="822" t="s">
        <v>5116</v>
      </c>
      <c r="C604" s="822" t="s">
        <v>590</v>
      </c>
      <c r="D604" s="822" t="s">
        <v>2438</v>
      </c>
      <c r="E604" s="822" t="s">
        <v>5034</v>
      </c>
      <c r="F604" s="822" t="s">
        <v>5124</v>
      </c>
      <c r="G604" s="822" t="s">
        <v>5125</v>
      </c>
      <c r="H604" s="831"/>
      <c r="I604" s="831"/>
      <c r="J604" s="822"/>
      <c r="K604" s="822"/>
      <c r="L604" s="831"/>
      <c r="M604" s="831"/>
      <c r="N604" s="822"/>
      <c r="O604" s="822"/>
      <c r="P604" s="831">
        <v>199</v>
      </c>
      <c r="Q604" s="831">
        <v>50745</v>
      </c>
      <c r="R604" s="827"/>
      <c r="S604" s="832">
        <v>255</v>
      </c>
    </row>
    <row r="605" spans="1:19" ht="14.45" customHeight="1" x14ac:dyDescent="0.2">
      <c r="A605" s="821" t="s">
        <v>5115</v>
      </c>
      <c r="B605" s="822" t="s">
        <v>5116</v>
      </c>
      <c r="C605" s="822" t="s">
        <v>590</v>
      </c>
      <c r="D605" s="822" t="s">
        <v>2422</v>
      </c>
      <c r="E605" s="822" t="s">
        <v>5034</v>
      </c>
      <c r="F605" s="822" t="s">
        <v>5124</v>
      </c>
      <c r="G605" s="822" t="s">
        <v>5125</v>
      </c>
      <c r="H605" s="831"/>
      <c r="I605" s="831"/>
      <c r="J605" s="822"/>
      <c r="K605" s="822"/>
      <c r="L605" s="831"/>
      <c r="M605" s="831"/>
      <c r="N605" s="822"/>
      <c r="O605" s="822"/>
      <c r="P605" s="831">
        <v>44</v>
      </c>
      <c r="Q605" s="831">
        <v>11220</v>
      </c>
      <c r="R605" s="827"/>
      <c r="S605" s="832">
        <v>255</v>
      </c>
    </row>
    <row r="606" spans="1:19" ht="14.45" customHeight="1" x14ac:dyDescent="0.2">
      <c r="A606" s="821" t="s">
        <v>5115</v>
      </c>
      <c r="B606" s="822" t="s">
        <v>5116</v>
      </c>
      <c r="C606" s="822" t="s">
        <v>590</v>
      </c>
      <c r="D606" s="822" t="s">
        <v>2458</v>
      </c>
      <c r="E606" s="822" t="s">
        <v>5034</v>
      </c>
      <c r="F606" s="822" t="s">
        <v>5124</v>
      </c>
      <c r="G606" s="822" t="s">
        <v>5125</v>
      </c>
      <c r="H606" s="831"/>
      <c r="I606" s="831"/>
      <c r="J606" s="822"/>
      <c r="K606" s="822"/>
      <c r="L606" s="831"/>
      <c r="M606" s="831"/>
      <c r="N606" s="822"/>
      <c r="O606" s="822"/>
      <c r="P606" s="831">
        <v>140</v>
      </c>
      <c r="Q606" s="831">
        <v>35700</v>
      </c>
      <c r="R606" s="827"/>
      <c r="S606" s="832">
        <v>255</v>
      </c>
    </row>
    <row r="607" spans="1:19" ht="14.45" customHeight="1" x14ac:dyDescent="0.2">
      <c r="A607" s="821" t="s">
        <v>5115</v>
      </c>
      <c r="B607" s="822" t="s">
        <v>5116</v>
      </c>
      <c r="C607" s="822" t="s">
        <v>590</v>
      </c>
      <c r="D607" s="822" t="s">
        <v>2434</v>
      </c>
      <c r="E607" s="822" t="s">
        <v>5034</v>
      </c>
      <c r="F607" s="822" t="s">
        <v>5124</v>
      </c>
      <c r="G607" s="822" t="s">
        <v>5125</v>
      </c>
      <c r="H607" s="831"/>
      <c r="I607" s="831"/>
      <c r="J607" s="822"/>
      <c r="K607" s="822"/>
      <c r="L607" s="831"/>
      <c r="M607" s="831"/>
      <c r="N607" s="822"/>
      <c r="O607" s="822"/>
      <c r="P607" s="831">
        <v>46</v>
      </c>
      <c r="Q607" s="831">
        <v>11730</v>
      </c>
      <c r="R607" s="827"/>
      <c r="S607" s="832">
        <v>255</v>
      </c>
    </row>
    <row r="608" spans="1:19" ht="14.45" customHeight="1" x14ac:dyDescent="0.2">
      <c r="A608" s="821" t="s">
        <v>5115</v>
      </c>
      <c r="B608" s="822" t="s">
        <v>5116</v>
      </c>
      <c r="C608" s="822" t="s">
        <v>598</v>
      </c>
      <c r="D608" s="822" t="s">
        <v>2418</v>
      </c>
      <c r="E608" s="822" t="s">
        <v>5061</v>
      </c>
      <c r="F608" s="822" t="s">
        <v>5133</v>
      </c>
      <c r="G608" s="822" t="s">
        <v>5134</v>
      </c>
      <c r="H608" s="831">
        <v>1</v>
      </c>
      <c r="I608" s="831">
        <v>904.75</v>
      </c>
      <c r="J608" s="822"/>
      <c r="K608" s="822">
        <v>904.75</v>
      </c>
      <c r="L608" s="831"/>
      <c r="M608" s="831"/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5115</v>
      </c>
      <c r="B609" s="822" t="s">
        <v>5116</v>
      </c>
      <c r="C609" s="822" t="s">
        <v>598</v>
      </c>
      <c r="D609" s="822" t="s">
        <v>2418</v>
      </c>
      <c r="E609" s="822" t="s">
        <v>5034</v>
      </c>
      <c r="F609" s="822" t="s">
        <v>5124</v>
      </c>
      <c r="G609" s="822" t="s">
        <v>5125</v>
      </c>
      <c r="H609" s="831">
        <v>16</v>
      </c>
      <c r="I609" s="831">
        <v>4032</v>
      </c>
      <c r="J609" s="822"/>
      <c r="K609" s="822">
        <v>252</v>
      </c>
      <c r="L609" s="831"/>
      <c r="M609" s="831"/>
      <c r="N609" s="822"/>
      <c r="O609" s="822"/>
      <c r="P609" s="831">
        <v>6</v>
      </c>
      <c r="Q609" s="831">
        <v>1530</v>
      </c>
      <c r="R609" s="827"/>
      <c r="S609" s="832">
        <v>255</v>
      </c>
    </row>
    <row r="610" spans="1:19" ht="14.45" customHeight="1" x14ac:dyDescent="0.2">
      <c r="A610" s="821" t="s">
        <v>5115</v>
      </c>
      <c r="B610" s="822" t="s">
        <v>5116</v>
      </c>
      <c r="C610" s="822" t="s">
        <v>598</v>
      </c>
      <c r="D610" s="822" t="s">
        <v>2418</v>
      </c>
      <c r="E610" s="822" t="s">
        <v>5034</v>
      </c>
      <c r="F610" s="822" t="s">
        <v>5126</v>
      </c>
      <c r="G610" s="822" t="s">
        <v>5127</v>
      </c>
      <c r="H610" s="831">
        <v>65</v>
      </c>
      <c r="I610" s="831">
        <v>8255</v>
      </c>
      <c r="J610" s="822"/>
      <c r="K610" s="822">
        <v>127</v>
      </c>
      <c r="L610" s="831"/>
      <c r="M610" s="831"/>
      <c r="N610" s="822"/>
      <c r="O610" s="822"/>
      <c r="P610" s="831">
        <v>28</v>
      </c>
      <c r="Q610" s="831">
        <v>3556</v>
      </c>
      <c r="R610" s="827"/>
      <c r="S610" s="832">
        <v>127</v>
      </c>
    </row>
    <row r="611" spans="1:19" ht="14.45" customHeight="1" x14ac:dyDescent="0.2">
      <c r="A611" s="821" t="s">
        <v>5115</v>
      </c>
      <c r="B611" s="822" t="s">
        <v>5116</v>
      </c>
      <c r="C611" s="822" t="s">
        <v>598</v>
      </c>
      <c r="D611" s="822" t="s">
        <v>2418</v>
      </c>
      <c r="E611" s="822" t="s">
        <v>5034</v>
      </c>
      <c r="F611" s="822" t="s">
        <v>5141</v>
      </c>
      <c r="G611" s="822" t="s">
        <v>5138</v>
      </c>
      <c r="H611" s="831">
        <v>2</v>
      </c>
      <c r="I611" s="831">
        <v>1138</v>
      </c>
      <c r="J611" s="822">
        <v>0.99301919720767884</v>
      </c>
      <c r="K611" s="822">
        <v>569</v>
      </c>
      <c r="L611" s="831">
        <v>2</v>
      </c>
      <c r="M611" s="831">
        <v>1146</v>
      </c>
      <c r="N611" s="822">
        <v>1</v>
      </c>
      <c r="O611" s="822">
        <v>573</v>
      </c>
      <c r="P611" s="831"/>
      <c r="Q611" s="831"/>
      <c r="R611" s="827"/>
      <c r="S611" s="832"/>
    </row>
    <row r="612" spans="1:19" ht="14.45" customHeight="1" x14ac:dyDescent="0.2">
      <c r="A612" s="821" t="s">
        <v>5115</v>
      </c>
      <c r="B612" s="822" t="s">
        <v>5116</v>
      </c>
      <c r="C612" s="822" t="s">
        <v>598</v>
      </c>
      <c r="D612" s="822" t="s">
        <v>2418</v>
      </c>
      <c r="E612" s="822" t="s">
        <v>5034</v>
      </c>
      <c r="F612" s="822" t="s">
        <v>5144</v>
      </c>
      <c r="G612" s="822" t="s">
        <v>5099</v>
      </c>
      <c r="H612" s="831">
        <v>1</v>
      </c>
      <c r="I612" s="831">
        <v>730</v>
      </c>
      <c r="J612" s="822"/>
      <c r="K612" s="822">
        <v>730</v>
      </c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5115</v>
      </c>
      <c r="B613" s="822" t="s">
        <v>5116</v>
      </c>
      <c r="C613" s="822" t="s">
        <v>598</v>
      </c>
      <c r="D613" s="822" t="s">
        <v>2418</v>
      </c>
      <c r="E613" s="822" t="s">
        <v>5034</v>
      </c>
      <c r="F613" s="822" t="s">
        <v>5145</v>
      </c>
      <c r="G613" s="822" t="s">
        <v>5146</v>
      </c>
      <c r="H613" s="831">
        <v>1</v>
      </c>
      <c r="I613" s="831">
        <v>834</v>
      </c>
      <c r="J613" s="822"/>
      <c r="K613" s="822">
        <v>834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5115</v>
      </c>
      <c r="B614" s="822" t="s">
        <v>5116</v>
      </c>
      <c r="C614" s="822" t="s">
        <v>598</v>
      </c>
      <c r="D614" s="822" t="s">
        <v>2418</v>
      </c>
      <c r="E614" s="822" t="s">
        <v>5034</v>
      </c>
      <c r="F614" s="822" t="s">
        <v>5147</v>
      </c>
      <c r="G614" s="822" t="s">
        <v>5148</v>
      </c>
      <c r="H614" s="831">
        <v>2</v>
      </c>
      <c r="I614" s="831">
        <v>430</v>
      </c>
      <c r="J614" s="822"/>
      <c r="K614" s="822">
        <v>215</v>
      </c>
      <c r="L614" s="831"/>
      <c r="M614" s="831"/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5115</v>
      </c>
      <c r="B615" s="822" t="s">
        <v>5116</v>
      </c>
      <c r="C615" s="822" t="s">
        <v>598</v>
      </c>
      <c r="D615" s="822" t="s">
        <v>2418</v>
      </c>
      <c r="E615" s="822" t="s">
        <v>5034</v>
      </c>
      <c r="F615" s="822" t="s">
        <v>5149</v>
      </c>
      <c r="G615" s="822" t="s">
        <v>5150</v>
      </c>
      <c r="H615" s="831">
        <v>7</v>
      </c>
      <c r="I615" s="831">
        <v>602</v>
      </c>
      <c r="J615" s="822"/>
      <c r="K615" s="822">
        <v>86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5115</v>
      </c>
      <c r="B616" s="822" t="s">
        <v>5116</v>
      </c>
      <c r="C616" s="822" t="s">
        <v>598</v>
      </c>
      <c r="D616" s="822" t="s">
        <v>2418</v>
      </c>
      <c r="E616" s="822" t="s">
        <v>5034</v>
      </c>
      <c r="F616" s="822" t="s">
        <v>5151</v>
      </c>
      <c r="G616" s="822" t="s">
        <v>5152</v>
      </c>
      <c r="H616" s="831">
        <v>3</v>
      </c>
      <c r="I616" s="831">
        <v>924</v>
      </c>
      <c r="J616" s="822"/>
      <c r="K616" s="822">
        <v>308</v>
      </c>
      <c r="L616" s="831"/>
      <c r="M616" s="831"/>
      <c r="N616" s="822"/>
      <c r="O616" s="822"/>
      <c r="P616" s="831"/>
      <c r="Q616" s="831"/>
      <c r="R616" s="827"/>
      <c r="S616" s="832"/>
    </row>
    <row r="617" spans="1:19" ht="14.45" customHeight="1" x14ac:dyDescent="0.2">
      <c r="A617" s="821" t="s">
        <v>5115</v>
      </c>
      <c r="B617" s="822" t="s">
        <v>5116</v>
      </c>
      <c r="C617" s="822" t="s">
        <v>598</v>
      </c>
      <c r="D617" s="822" t="s">
        <v>2418</v>
      </c>
      <c r="E617" s="822" t="s">
        <v>5034</v>
      </c>
      <c r="F617" s="822" t="s">
        <v>5154</v>
      </c>
      <c r="G617" s="822" t="s">
        <v>5152</v>
      </c>
      <c r="H617" s="831">
        <v>18</v>
      </c>
      <c r="I617" s="831">
        <v>6858</v>
      </c>
      <c r="J617" s="822"/>
      <c r="K617" s="822">
        <v>381</v>
      </c>
      <c r="L617" s="831"/>
      <c r="M617" s="831"/>
      <c r="N617" s="822"/>
      <c r="O617" s="822"/>
      <c r="P617" s="831">
        <v>9</v>
      </c>
      <c r="Q617" s="831">
        <v>3492</v>
      </c>
      <c r="R617" s="827"/>
      <c r="S617" s="832">
        <v>388</v>
      </c>
    </row>
    <row r="618" spans="1:19" ht="14.45" customHeight="1" x14ac:dyDescent="0.2">
      <c r="A618" s="821" t="s">
        <v>5115</v>
      </c>
      <c r="B618" s="822" t="s">
        <v>5116</v>
      </c>
      <c r="C618" s="822" t="s">
        <v>598</v>
      </c>
      <c r="D618" s="822" t="s">
        <v>2418</v>
      </c>
      <c r="E618" s="822" t="s">
        <v>5034</v>
      </c>
      <c r="F618" s="822" t="s">
        <v>5155</v>
      </c>
      <c r="G618" s="822" t="s">
        <v>5156</v>
      </c>
      <c r="H618" s="831"/>
      <c r="I618" s="831"/>
      <c r="J618" s="822"/>
      <c r="K618" s="822"/>
      <c r="L618" s="831">
        <v>1</v>
      </c>
      <c r="M618" s="831">
        <v>275</v>
      </c>
      <c r="N618" s="822">
        <v>1</v>
      </c>
      <c r="O618" s="822">
        <v>275</v>
      </c>
      <c r="P618" s="831"/>
      <c r="Q618" s="831"/>
      <c r="R618" s="827"/>
      <c r="S618" s="832"/>
    </row>
    <row r="619" spans="1:19" ht="14.45" customHeight="1" x14ac:dyDescent="0.2">
      <c r="A619" s="821" t="s">
        <v>5115</v>
      </c>
      <c r="B619" s="822" t="s">
        <v>5116</v>
      </c>
      <c r="C619" s="822" t="s">
        <v>598</v>
      </c>
      <c r="D619" s="822" t="s">
        <v>2419</v>
      </c>
      <c r="E619" s="822" t="s">
        <v>5034</v>
      </c>
      <c r="F619" s="822" t="s">
        <v>5124</v>
      </c>
      <c r="G619" s="822" t="s">
        <v>5125</v>
      </c>
      <c r="H619" s="831">
        <v>1</v>
      </c>
      <c r="I619" s="831">
        <v>252</v>
      </c>
      <c r="J619" s="822">
        <v>0.24803149606299213</v>
      </c>
      <c r="K619" s="822">
        <v>252</v>
      </c>
      <c r="L619" s="831">
        <v>4</v>
      </c>
      <c r="M619" s="831">
        <v>1016</v>
      </c>
      <c r="N619" s="822">
        <v>1</v>
      </c>
      <c r="O619" s="822">
        <v>254</v>
      </c>
      <c r="P619" s="831"/>
      <c r="Q619" s="831"/>
      <c r="R619" s="827"/>
      <c r="S619" s="832"/>
    </row>
    <row r="620" spans="1:19" ht="14.45" customHeight="1" x14ac:dyDescent="0.2">
      <c r="A620" s="821" t="s">
        <v>5115</v>
      </c>
      <c r="B620" s="822" t="s">
        <v>5116</v>
      </c>
      <c r="C620" s="822" t="s">
        <v>598</v>
      </c>
      <c r="D620" s="822" t="s">
        <v>2419</v>
      </c>
      <c r="E620" s="822" t="s">
        <v>5034</v>
      </c>
      <c r="F620" s="822" t="s">
        <v>5126</v>
      </c>
      <c r="G620" s="822" t="s">
        <v>5127</v>
      </c>
      <c r="H620" s="831">
        <v>4</v>
      </c>
      <c r="I620" s="831">
        <v>508</v>
      </c>
      <c r="J620" s="822">
        <v>0.40317460317460319</v>
      </c>
      <c r="K620" s="822">
        <v>127</v>
      </c>
      <c r="L620" s="831">
        <v>10</v>
      </c>
      <c r="M620" s="831">
        <v>1260</v>
      </c>
      <c r="N620" s="822">
        <v>1</v>
      </c>
      <c r="O620" s="822">
        <v>126</v>
      </c>
      <c r="P620" s="831"/>
      <c r="Q620" s="831"/>
      <c r="R620" s="827"/>
      <c r="S620" s="832"/>
    </row>
    <row r="621" spans="1:19" ht="14.45" customHeight="1" x14ac:dyDescent="0.2">
      <c r="A621" s="821" t="s">
        <v>5115</v>
      </c>
      <c r="B621" s="822" t="s">
        <v>5116</v>
      </c>
      <c r="C621" s="822" t="s">
        <v>598</v>
      </c>
      <c r="D621" s="822" t="s">
        <v>2419</v>
      </c>
      <c r="E621" s="822" t="s">
        <v>5034</v>
      </c>
      <c r="F621" s="822" t="s">
        <v>5147</v>
      </c>
      <c r="G621" s="822" t="s">
        <v>5148</v>
      </c>
      <c r="H621" s="831">
        <v>1</v>
      </c>
      <c r="I621" s="831">
        <v>215</v>
      </c>
      <c r="J621" s="822">
        <v>0.49539170506912444</v>
      </c>
      <c r="K621" s="822">
        <v>215</v>
      </c>
      <c r="L621" s="831">
        <v>2</v>
      </c>
      <c r="M621" s="831">
        <v>434</v>
      </c>
      <c r="N621" s="822">
        <v>1</v>
      </c>
      <c r="O621" s="822">
        <v>217</v>
      </c>
      <c r="P621" s="831"/>
      <c r="Q621" s="831"/>
      <c r="R621" s="827"/>
      <c r="S621" s="832"/>
    </row>
    <row r="622" spans="1:19" ht="14.45" customHeight="1" x14ac:dyDescent="0.2">
      <c r="A622" s="821" t="s">
        <v>5115</v>
      </c>
      <c r="B622" s="822" t="s">
        <v>5116</v>
      </c>
      <c r="C622" s="822" t="s">
        <v>598</v>
      </c>
      <c r="D622" s="822" t="s">
        <v>2419</v>
      </c>
      <c r="E622" s="822" t="s">
        <v>5034</v>
      </c>
      <c r="F622" s="822" t="s">
        <v>5149</v>
      </c>
      <c r="G622" s="822" t="s">
        <v>5150</v>
      </c>
      <c r="H622" s="831"/>
      <c r="I622" s="831"/>
      <c r="J622" s="822"/>
      <c r="K622" s="822"/>
      <c r="L622" s="831">
        <v>1</v>
      </c>
      <c r="M622" s="831">
        <v>88</v>
      </c>
      <c r="N622" s="822">
        <v>1</v>
      </c>
      <c r="O622" s="822">
        <v>88</v>
      </c>
      <c r="P622" s="831"/>
      <c r="Q622" s="831"/>
      <c r="R622" s="827"/>
      <c r="S622" s="832"/>
    </row>
    <row r="623" spans="1:19" ht="14.45" customHeight="1" x14ac:dyDescent="0.2">
      <c r="A623" s="821" t="s">
        <v>5115</v>
      </c>
      <c r="B623" s="822" t="s">
        <v>5116</v>
      </c>
      <c r="C623" s="822" t="s">
        <v>598</v>
      </c>
      <c r="D623" s="822" t="s">
        <v>2419</v>
      </c>
      <c r="E623" s="822" t="s">
        <v>5034</v>
      </c>
      <c r="F623" s="822" t="s">
        <v>5151</v>
      </c>
      <c r="G623" s="822" t="s">
        <v>5152</v>
      </c>
      <c r="H623" s="831"/>
      <c r="I623" s="831"/>
      <c r="J623" s="822"/>
      <c r="K623" s="822"/>
      <c r="L623" s="831">
        <v>1</v>
      </c>
      <c r="M623" s="831">
        <v>310</v>
      </c>
      <c r="N623" s="822">
        <v>1</v>
      </c>
      <c r="O623" s="822">
        <v>310</v>
      </c>
      <c r="P623" s="831"/>
      <c r="Q623" s="831"/>
      <c r="R623" s="827"/>
      <c r="S623" s="832"/>
    </row>
    <row r="624" spans="1:19" ht="14.45" customHeight="1" x14ac:dyDescent="0.2">
      <c r="A624" s="821" t="s">
        <v>5115</v>
      </c>
      <c r="B624" s="822" t="s">
        <v>5116</v>
      </c>
      <c r="C624" s="822" t="s">
        <v>598</v>
      </c>
      <c r="D624" s="822" t="s">
        <v>2419</v>
      </c>
      <c r="E624" s="822" t="s">
        <v>5034</v>
      </c>
      <c r="F624" s="822" t="s">
        <v>5154</v>
      </c>
      <c r="G624" s="822" t="s">
        <v>5152</v>
      </c>
      <c r="H624" s="831">
        <v>2</v>
      </c>
      <c r="I624" s="831">
        <v>762</v>
      </c>
      <c r="J624" s="822">
        <v>0.2474025974025974</v>
      </c>
      <c r="K624" s="822">
        <v>381</v>
      </c>
      <c r="L624" s="831">
        <v>8</v>
      </c>
      <c r="M624" s="831">
        <v>3080</v>
      </c>
      <c r="N624" s="822">
        <v>1</v>
      </c>
      <c r="O624" s="822">
        <v>385</v>
      </c>
      <c r="P624" s="831"/>
      <c r="Q624" s="831"/>
      <c r="R624" s="827"/>
      <c r="S624" s="832"/>
    </row>
    <row r="625" spans="1:19" ht="14.45" customHeight="1" x14ac:dyDescent="0.2">
      <c r="A625" s="821" t="s">
        <v>5115</v>
      </c>
      <c r="B625" s="822" t="s">
        <v>5116</v>
      </c>
      <c r="C625" s="822" t="s">
        <v>598</v>
      </c>
      <c r="D625" s="822" t="s">
        <v>4992</v>
      </c>
      <c r="E625" s="822" t="s">
        <v>5034</v>
      </c>
      <c r="F625" s="822" t="s">
        <v>5124</v>
      </c>
      <c r="G625" s="822" t="s">
        <v>5125</v>
      </c>
      <c r="H625" s="831">
        <v>24</v>
      </c>
      <c r="I625" s="831">
        <v>6048</v>
      </c>
      <c r="J625" s="822">
        <v>3.9685039370078741</v>
      </c>
      <c r="K625" s="822">
        <v>252</v>
      </c>
      <c r="L625" s="831">
        <v>6</v>
      </c>
      <c r="M625" s="831">
        <v>1524</v>
      </c>
      <c r="N625" s="822">
        <v>1</v>
      </c>
      <c r="O625" s="822">
        <v>254</v>
      </c>
      <c r="P625" s="831"/>
      <c r="Q625" s="831"/>
      <c r="R625" s="827"/>
      <c r="S625" s="832"/>
    </row>
    <row r="626" spans="1:19" ht="14.45" customHeight="1" x14ac:dyDescent="0.2">
      <c r="A626" s="821" t="s">
        <v>5115</v>
      </c>
      <c r="B626" s="822" t="s">
        <v>5116</v>
      </c>
      <c r="C626" s="822" t="s">
        <v>598</v>
      </c>
      <c r="D626" s="822" t="s">
        <v>4992</v>
      </c>
      <c r="E626" s="822" t="s">
        <v>5034</v>
      </c>
      <c r="F626" s="822" t="s">
        <v>5126</v>
      </c>
      <c r="G626" s="822" t="s">
        <v>5127</v>
      </c>
      <c r="H626" s="831">
        <v>101</v>
      </c>
      <c r="I626" s="831">
        <v>12827</v>
      </c>
      <c r="J626" s="822">
        <v>2.827821869488536</v>
      </c>
      <c r="K626" s="822">
        <v>127</v>
      </c>
      <c r="L626" s="831">
        <v>36</v>
      </c>
      <c r="M626" s="831">
        <v>4536</v>
      </c>
      <c r="N626" s="822">
        <v>1</v>
      </c>
      <c r="O626" s="822">
        <v>126</v>
      </c>
      <c r="P626" s="831"/>
      <c r="Q626" s="831"/>
      <c r="R626" s="827"/>
      <c r="S626" s="832"/>
    </row>
    <row r="627" spans="1:19" ht="14.45" customHeight="1" x14ac:dyDescent="0.2">
      <c r="A627" s="821" t="s">
        <v>5115</v>
      </c>
      <c r="B627" s="822" t="s">
        <v>5116</v>
      </c>
      <c r="C627" s="822" t="s">
        <v>598</v>
      </c>
      <c r="D627" s="822" t="s">
        <v>4992</v>
      </c>
      <c r="E627" s="822" t="s">
        <v>5034</v>
      </c>
      <c r="F627" s="822" t="s">
        <v>5141</v>
      </c>
      <c r="G627" s="822" t="s">
        <v>5138</v>
      </c>
      <c r="H627" s="831">
        <v>27</v>
      </c>
      <c r="I627" s="831">
        <v>15363</v>
      </c>
      <c r="J627" s="822">
        <v>2.0624244865082559</v>
      </c>
      <c r="K627" s="822">
        <v>569</v>
      </c>
      <c r="L627" s="831">
        <v>13</v>
      </c>
      <c r="M627" s="831">
        <v>7449</v>
      </c>
      <c r="N627" s="822">
        <v>1</v>
      </c>
      <c r="O627" s="822">
        <v>573</v>
      </c>
      <c r="P627" s="831"/>
      <c r="Q627" s="831"/>
      <c r="R627" s="827"/>
      <c r="S627" s="832"/>
    </row>
    <row r="628" spans="1:19" ht="14.45" customHeight="1" x14ac:dyDescent="0.2">
      <c r="A628" s="821" t="s">
        <v>5115</v>
      </c>
      <c r="B628" s="822" t="s">
        <v>5116</v>
      </c>
      <c r="C628" s="822" t="s">
        <v>598</v>
      </c>
      <c r="D628" s="822" t="s">
        <v>4992</v>
      </c>
      <c r="E628" s="822" t="s">
        <v>5034</v>
      </c>
      <c r="F628" s="822" t="s">
        <v>5154</v>
      </c>
      <c r="G628" s="822" t="s">
        <v>5152</v>
      </c>
      <c r="H628" s="831">
        <v>2</v>
      </c>
      <c r="I628" s="831">
        <v>762</v>
      </c>
      <c r="J628" s="822"/>
      <c r="K628" s="822">
        <v>381</v>
      </c>
      <c r="L628" s="831"/>
      <c r="M628" s="831"/>
      <c r="N628" s="822"/>
      <c r="O628" s="822"/>
      <c r="P628" s="831"/>
      <c r="Q628" s="831"/>
      <c r="R628" s="827"/>
      <c r="S628" s="832"/>
    </row>
    <row r="629" spans="1:19" ht="14.45" customHeight="1" x14ac:dyDescent="0.2">
      <c r="A629" s="821" t="s">
        <v>5115</v>
      </c>
      <c r="B629" s="822" t="s">
        <v>5116</v>
      </c>
      <c r="C629" s="822" t="s">
        <v>598</v>
      </c>
      <c r="D629" s="822" t="s">
        <v>4993</v>
      </c>
      <c r="E629" s="822" t="s">
        <v>5034</v>
      </c>
      <c r="F629" s="822" t="s">
        <v>5124</v>
      </c>
      <c r="G629" s="822" t="s">
        <v>5125</v>
      </c>
      <c r="H629" s="831"/>
      <c r="I629" s="831"/>
      <c r="J629" s="822"/>
      <c r="K629" s="822"/>
      <c r="L629" s="831"/>
      <c r="M629" s="831"/>
      <c r="N629" s="822"/>
      <c r="O629" s="822"/>
      <c r="P629" s="831">
        <v>1</v>
      </c>
      <c r="Q629" s="831">
        <v>255</v>
      </c>
      <c r="R629" s="827"/>
      <c r="S629" s="832">
        <v>255</v>
      </c>
    </row>
    <row r="630" spans="1:19" ht="14.45" customHeight="1" x14ac:dyDescent="0.2">
      <c r="A630" s="821" t="s">
        <v>5115</v>
      </c>
      <c r="B630" s="822" t="s">
        <v>5116</v>
      </c>
      <c r="C630" s="822" t="s">
        <v>598</v>
      </c>
      <c r="D630" s="822" t="s">
        <v>4993</v>
      </c>
      <c r="E630" s="822" t="s">
        <v>5034</v>
      </c>
      <c r="F630" s="822" t="s">
        <v>5126</v>
      </c>
      <c r="G630" s="822" t="s">
        <v>5127</v>
      </c>
      <c r="H630" s="831"/>
      <c r="I630" s="831"/>
      <c r="J630" s="822"/>
      <c r="K630" s="822"/>
      <c r="L630" s="831"/>
      <c r="M630" s="831"/>
      <c r="N630" s="822"/>
      <c r="O630" s="822"/>
      <c r="P630" s="831">
        <v>16</v>
      </c>
      <c r="Q630" s="831">
        <v>2032</v>
      </c>
      <c r="R630" s="827"/>
      <c r="S630" s="832">
        <v>127</v>
      </c>
    </row>
    <row r="631" spans="1:19" ht="14.45" customHeight="1" x14ac:dyDescent="0.2">
      <c r="A631" s="821" t="s">
        <v>5115</v>
      </c>
      <c r="B631" s="822" t="s">
        <v>5116</v>
      </c>
      <c r="C631" s="822" t="s">
        <v>598</v>
      </c>
      <c r="D631" s="822" t="s">
        <v>4993</v>
      </c>
      <c r="E631" s="822" t="s">
        <v>5034</v>
      </c>
      <c r="F631" s="822" t="s">
        <v>5135</v>
      </c>
      <c r="G631" s="822" t="s">
        <v>5136</v>
      </c>
      <c r="H631" s="831"/>
      <c r="I631" s="831"/>
      <c r="J631" s="822"/>
      <c r="K631" s="822"/>
      <c r="L631" s="831"/>
      <c r="M631" s="831"/>
      <c r="N631" s="822"/>
      <c r="O631" s="822"/>
      <c r="P631" s="831">
        <v>1</v>
      </c>
      <c r="Q631" s="831">
        <v>335</v>
      </c>
      <c r="R631" s="827"/>
      <c r="S631" s="832">
        <v>335</v>
      </c>
    </row>
    <row r="632" spans="1:19" ht="14.45" customHeight="1" x14ac:dyDescent="0.2">
      <c r="A632" s="821" t="s">
        <v>5115</v>
      </c>
      <c r="B632" s="822" t="s">
        <v>5116</v>
      </c>
      <c r="C632" s="822" t="s">
        <v>598</v>
      </c>
      <c r="D632" s="822" t="s">
        <v>4993</v>
      </c>
      <c r="E632" s="822" t="s">
        <v>5034</v>
      </c>
      <c r="F632" s="822" t="s">
        <v>5137</v>
      </c>
      <c r="G632" s="822" t="s">
        <v>5138</v>
      </c>
      <c r="H632" s="831"/>
      <c r="I632" s="831"/>
      <c r="J632" s="822"/>
      <c r="K632" s="822"/>
      <c r="L632" s="831"/>
      <c r="M632" s="831"/>
      <c r="N632" s="822"/>
      <c r="O632" s="822"/>
      <c r="P632" s="831">
        <v>6</v>
      </c>
      <c r="Q632" s="831">
        <v>2994</v>
      </c>
      <c r="R632" s="827"/>
      <c r="S632" s="832">
        <v>499</v>
      </c>
    </row>
    <row r="633" spans="1:19" ht="14.45" customHeight="1" x14ac:dyDescent="0.2">
      <c r="A633" s="821" t="s">
        <v>5115</v>
      </c>
      <c r="B633" s="822" t="s">
        <v>5116</v>
      </c>
      <c r="C633" s="822" t="s">
        <v>598</v>
      </c>
      <c r="D633" s="822" t="s">
        <v>4994</v>
      </c>
      <c r="E633" s="822" t="s">
        <v>5034</v>
      </c>
      <c r="F633" s="822" t="s">
        <v>5124</v>
      </c>
      <c r="G633" s="822" t="s">
        <v>5125</v>
      </c>
      <c r="H633" s="831">
        <v>8</v>
      </c>
      <c r="I633" s="831">
        <v>2016</v>
      </c>
      <c r="J633" s="822"/>
      <c r="K633" s="822">
        <v>252</v>
      </c>
      <c r="L633" s="831"/>
      <c r="M633" s="831"/>
      <c r="N633" s="822"/>
      <c r="O633" s="822"/>
      <c r="P633" s="831"/>
      <c r="Q633" s="831"/>
      <c r="R633" s="827"/>
      <c r="S633" s="832"/>
    </row>
    <row r="634" spans="1:19" ht="14.45" customHeight="1" x14ac:dyDescent="0.2">
      <c r="A634" s="821" t="s">
        <v>5115</v>
      </c>
      <c r="B634" s="822" t="s">
        <v>5116</v>
      </c>
      <c r="C634" s="822" t="s">
        <v>598</v>
      </c>
      <c r="D634" s="822" t="s">
        <v>4994</v>
      </c>
      <c r="E634" s="822" t="s">
        <v>5034</v>
      </c>
      <c r="F634" s="822" t="s">
        <v>5126</v>
      </c>
      <c r="G634" s="822" t="s">
        <v>5127</v>
      </c>
      <c r="H634" s="831">
        <v>32</v>
      </c>
      <c r="I634" s="831">
        <v>4064</v>
      </c>
      <c r="J634" s="822"/>
      <c r="K634" s="822">
        <v>127</v>
      </c>
      <c r="L634" s="831"/>
      <c r="M634" s="831"/>
      <c r="N634" s="822"/>
      <c r="O634" s="822"/>
      <c r="P634" s="831"/>
      <c r="Q634" s="831"/>
      <c r="R634" s="827"/>
      <c r="S634" s="832"/>
    </row>
    <row r="635" spans="1:19" ht="14.45" customHeight="1" x14ac:dyDescent="0.2">
      <c r="A635" s="821" t="s">
        <v>5115</v>
      </c>
      <c r="B635" s="822" t="s">
        <v>5116</v>
      </c>
      <c r="C635" s="822" t="s">
        <v>598</v>
      </c>
      <c r="D635" s="822" t="s">
        <v>4994</v>
      </c>
      <c r="E635" s="822" t="s">
        <v>5034</v>
      </c>
      <c r="F635" s="822" t="s">
        <v>5151</v>
      </c>
      <c r="G635" s="822" t="s">
        <v>5152</v>
      </c>
      <c r="H635" s="831">
        <v>14</v>
      </c>
      <c r="I635" s="831">
        <v>4312</v>
      </c>
      <c r="J635" s="822"/>
      <c r="K635" s="822">
        <v>308</v>
      </c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5115</v>
      </c>
      <c r="B636" s="822" t="s">
        <v>5116</v>
      </c>
      <c r="C636" s="822" t="s">
        <v>598</v>
      </c>
      <c r="D636" s="822" t="s">
        <v>4988</v>
      </c>
      <c r="E636" s="822" t="s">
        <v>5034</v>
      </c>
      <c r="F636" s="822" t="s">
        <v>5124</v>
      </c>
      <c r="G636" s="822" t="s">
        <v>5125</v>
      </c>
      <c r="H636" s="831"/>
      <c r="I636" s="831"/>
      <c r="J636" s="822"/>
      <c r="K636" s="822"/>
      <c r="L636" s="831">
        <v>1</v>
      </c>
      <c r="M636" s="831">
        <v>254</v>
      </c>
      <c r="N636" s="822">
        <v>1</v>
      </c>
      <c r="O636" s="822">
        <v>254</v>
      </c>
      <c r="P636" s="831">
        <v>1</v>
      </c>
      <c r="Q636" s="831">
        <v>255</v>
      </c>
      <c r="R636" s="827">
        <v>1.0039370078740157</v>
      </c>
      <c r="S636" s="832">
        <v>255</v>
      </c>
    </row>
    <row r="637" spans="1:19" ht="14.45" customHeight="1" x14ac:dyDescent="0.2">
      <c r="A637" s="821" t="s">
        <v>5115</v>
      </c>
      <c r="B637" s="822" t="s">
        <v>5116</v>
      </c>
      <c r="C637" s="822" t="s">
        <v>598</v>
      </c>
      <c r="D637" s="822" t="s">
        <v>4988</v>
      </c>
      <c r="E637" s="822" t="s">
        <v>5034</v>
      </c>
      <c r="F637" s="822" t="s">
        <v>5126</v>
      </c>
      <c r="G637" s="822" t="s">
        <v>5127</v>
      </c>
      <c r="H637" s="831">
        <v>12</v>
      </c>
      <c r="I637" s="831">
        <v>1524</v>
      </c>
      <c r="J637" s="822">
        <v>3.0238095238095237</v>
      </c>
      <c r="K637" s="822">
        <v>127</v>
      </c>
      <c r="L637" s="831">
        <v>4</v>
      </c>
      <c r="M637" s="831">
        <v>504</v>
      </c>
      <c r="N637" s="822">
        <v>1</v>
      </c>
      <c r="O637" s="822">
        <v>126</v>
      </c>
      <c r="P637" s="831">
        <v>4</v>
      </c>
      <c r="Q637" s="831">
        <v>508</v>
      </c>
      <c r="R637" s="827">
        <v>1.0079365079365079</v>
      </c>
      <c r="S637" s="832">
        <v>127</v>
      </c>
    </row>
    <row r="638" spans="1:19" ht="14.45" customHeight="1" x14ac:dyDescent="0.2">
      <c r="A638" s="821" t="s">
        <v>5115</v>
      </c>
      <c r="B638" s="822" t="s">
        <v>5116</v>
      </c>
      <c r="C638" s="822" t="s">
        <v>598</v>
      </c>
      <c r="D638" s="822" t="s">
        <v>4988</v>
      </c>
      <c r="E638" s="822" t="s">
        <v>5034</v>
      </c>
      <c r="F638" s="822" t="s">
        <v>5137</v>
      </c>
      <c r="G638" s="822" t="s">
        <v>5138</v>
      </c>
      <c r="H638" s="831"/>
      <c r="I638" s="831"/>
      <c r="J638" s="822"/>
      <c r="K638" s="822"/>
      <c r="L638" s="831">
        <v>3</v>
      </c>
      <c r="M638" s="831">
        <v>1494</v>
      </c>
      <c r="N638" s="822">
        <v>1</v>
      </c>
      <c r="O638" s="822">
        <v>498</v>
      </c>
      <c r="P638" s="831"/>
      <c r="Q638" s="831"/>
      <c r="R638" s="827"/>
      <c r="S638" s="832"/>
    </row>
    <row r="639" spans="1:19" ht="14.45" customHeight="1" x14ac:dyDescent="0.2">
      <c r="A639" s="821" t="s">
        <v>5115</v>
      </c>
      <c r="B639" s="822" t="s">
        <v>5116</v>
      </c>
      <c r="C639" s="822" t="s">
        <v>598</v>
      </c>
      <c r="D639" s="822" t="s">
        <v>4988</v>
      </c>
      <c r="E639" s="822" t="s">
        <v>5034</v>
      </c>
      <c r="F639" s="822" t="s">
        <v>5154</v>
      </c>
      <c r="G639" s="822" t="s">
        <v>5152</v>
      </c>
      <c r="H639" s="831">
        <v>1</v>
      </c>
      <c r="I639" s="831">
        <v>381</v>
      </c>
      <c r="J639" s="822"/>
      <c r="K639" s="822">
        <v>381</v>
      </c>
      <c r="L639" s="831"/>
      <c r="M639" s="831"/>
      <c r="N639" s="822"/>
      <c r="O639" s="822"/>
      <c r="P639" s="831"/>
      <c r="Q639" s="831"/>
      <c r="R639" s="827"/>
      <c r="S639" s="832"/>
    </row>
    <row r="640" spans="1:19" ht="14.45" customHeight="1" x14ac:dyDescent="0.2">
      <c r="A640" s="821" t="s">
        <v>5115</v>
      </c>
      <c r="B640" s="822" t="s">
        <v>5116</v>
      </c>
      <c r="C640" s="822" t="s">
        <v>598</v>
      </c>
      <c r="D640" s="822" t="s">
        <v>4996</v>
      </c>
      <c r="E640" s="822" t="s">
        <v>5034</v>
      </c>
      <c r="F640" s="822" t="s">
        <v>5124</v>
      </c>
      <c r="G640" s="822" t="s">
        <v>5125</v>
      </c>
      <c r="H640" s="831">
        <v>13</v>
      </c>
      <c r="I640" s="831">
        <v>3276</v>
      </c>
      <c r="J640" s="822"/>
      <c r="K640" s="822">
        <v>252</v>
      </c>
      <c r="L640" s="831"/>
      <c r="M640" s="831"/>
      <c r="N640" s="822"/>
      <c r="O640" s="822"/>
      <c r="P640" s="831"/>
      <c r="Q640" s="831"/>
      <c r="R640" s="827"/>
      <c r="S640" s="832"/>
    </row>
    <row r="641" spans="1:19" ht="14.45" customHeight="1" x14ac:dyDescent="0.2">
      <c r="A641" s="821" t="s">
        <v>5115</v>
      </c>
      <c r="B641" s="822" t="s">
        <v>5116</v>
      </c>
      <c r="C641" s="822" t="s">
        <v>598</v>
      </c>
      <c r="D641" s="822" t="s">
        <v>4996</v>
      </c>
      <c r="E641" s="822" t="s">
        <v>5034</v>
      </c>
      <c r="F641" s="822" t="s">
        <v>5126</v>
      </c>
      <c r="G641" s="822" t="s">
        <v>5127</v>
      </c>
      <c r="H641" s="831">
        <v>21</v>
      </c>
      <c r="I641" s="831">
        <v>2667</v>
      </c>
      <c r="J641" s="822"/>
      <c r="K641" s="822">
        <v>127</v>
      </c>
      <c r="L641" s="831"/>
      <c r="M641" s="831"/>
      <c r="N641" s="822"/>
      <c r="O641" s="822"/>
      <c r="P641" s="831"/>
      <c r="Q641" s="831"/>
      <c r="R641" s="827"/>
      <c r="S641" s="832"/>
    </row>
    <row r="642" spans="1:19" ht="14.45" customHeight="1" x14ac:dyDescent="0.2">
      <c r="A642" s="821" t="s">
        <v>5115</v>
      </c>
      <c r="B642" s="822" t="s">
        <v>5116</v>
      </c>
      <c r="C642" s="822" t="s">
        <v>598</v>
      </c>
      <c r="D642" s="822" t="s">
        <v>4996</v>
      </c>
      <c r="E642" s="822" t="s">
        <v>5034</v>
      </c>
      <c r="F642" s="822" t="s">
        <v>5141</v>
      </c>
      <c r="G642" s="822" t="s">
        <v>5138</v>
      </c>
      <c r="H642" s="831">
        <v>1</v>
      </c>
      <c r="I642" s="831">
        <v>569</v>
      </c>
      <c r="J642" s="822"/>
      <c r="K642" s="822">
        <v>569</v>
      </c>
      <c r="L642" s="831"/>
      <c r="M642" s="831"/>
      <c r="N642" s="822"/>
      <c r="O642" s="822"/>
      <c r="P642" s="831"/>
      <c r="Q642" s="831"/>
      <c r="R642" s="827"/>
      <c r="S642" s="832"/>
    </row>
    <row r="643" spans="1:19" ht="14.45" customHeight="1" x14ac:dyDescent="0.2">
      <c r="A643" s="821" t="s">
        <v>5115</v>
      </c>
      <c r="B643" s="822" t="s">
        <v>5116</v>
      </c>
      <c r="C643" s="822" t="s">
        <v>598</v>
      </c>
      <c r="D643" s="822" t="s">
        <v>4996</v>
      </c>
      <c r="E643" s="822" t="s">
        <v>5034</v>
      </c>
      <c r="F643" s="822" t="s">
        <v>5128</v>
      </c>
      <c r="G643" s="822" t="s">
        <v>5101</v>
      </c>
      <c r="H643" s="831">
        <v>5</v>
      </c>
      <c r="I643" s="831">
        <v>2320</v>
      </c>
      <c r="J643" s="822"/>
      <c r="K643" s="822">
        <v>464</v>
      </c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5115</v>
      </c>
      <c r="B644" s="822" t="s">
        <v>5116</v>
      </c>
      <c r="C644" s="822" t="s">
        <v>598</v>
      </c>
      <c r="D644" s="822" t="s">
        <v>4996</v>
      </c>
      <c r="E644" s="822" t="s">
        <v>5034</v>
      </c>
      <c r="F644" s="822" t="s">
        <v>5147</v>
      </c>
      <c r="G644" s="822" t="s">
        <v>5148</v>
      </c>
      <c r="H644" s="831">
        <v>1</v>
      </c>
      <c r="I644" s="831">
        <v>215</v>
      </c>
      <c r="J644" s="822"/>
      <c r="K644" s="822">
        <v>215</v>
      </c>
      <c r="L644" s="831"/>
      <c r="M644" s="831"/>
      <c r="N644" s="822"/>
      <c r="O644" s="822"/>
      <c r="P644" s="831"/>
      <c r="Q644" s="831"/>
      <c r="R644" s="827"/>
      <c r="S644" s="832"/>
    </row>
    <row r="645" spans="1:19" ht="14.45" customHeight="1" x14ac:dyDescent="0.2">
      <c r="A645" s="821" t="s">
        <v>5115</v>
      </c>
      <c r="B645" s="822" t="s">
        <v>5116</v>
      </c>
      <c r="C645" s="822" t="s">
        <v>598</v>
      </c>
      <c r="D645" s="822" t="s">
        <v>4996</v>
      </c>
      <c r="E645" s="822" t="s">
        <v>5034</v>
      </c>
      <c r="F645" s="822" t="s">
        <v>5151</v>
      </c>
      <c r="G645" s="822" t="s">
        <v>5152</v>
      </c>
      <c r="H645" s="831">
        <v>1</v>
      </c>
      <c r="I645" s="831">
        <v>308</v>
      </c>
      <c r="J645" s="822"/>
      <c r="K645" s="822">
        <v>308</v>
      </c>
      <c r="L645" s="831"/>
      <c r="M645" s="831"/>
      <c r="N645" s="822"/>
      <c r="O645" s="822"/>
      <c r="P645" s="831"/>
      <c r="Q645" s="831"/>
      <c r="R645" s="827"/>
      <c r="S645" s="832"/>
    </row>
    <row r="646" spans="1:19" ht="14.45" customHeight="1" x14ac:dyDescent="0.2">
      <c r="A646" s="821" t="s">
        <v>5115</v>
      </c>
      <c r="B646" s="822" t="s">
        <v>5116</v>
      </c>
      <c r="C646" s="822" t="s">
        <v>598</v>
      </c>
      <c r="D646" s="822" t="s">
        <v>4996</v>
      </c>
      <c r="E646" s="822" t="s">
        <v>5034</v>
      </c>
      <c r="F646" s="822" t="s">
        <v>5154</v>
      </c>
      <c r="G646" s="822" t="s">
        <v>5152</v>
      </c>
      <c r="H646" s="831">
        <v>1</v>
      </c>
      <c r="I646" s="831">
        <v>381</v>
      </c>
      <c r="J646" s="822"/>
      <c r="K646" s="822">
        <v>381</v>
      </c>
      <c r="L646" s="831"/>
      <c r="M646" s="831"/>
      <c r="N646" s="822"/>
      <c r="O646" s="822"/>
      <c r="P646" s="831"/>
      <c r="Q646" s="831"/>
      <c r="R646" s="827"/>
      <c r="S646" s="832"/>
    </row>
    <row r="647" spans="1:19" ht="14.45" customHeight="1" x14ac:dyDescent="0.2">
      <c r="A647" s="821" t="s">
        <v>5115</v>
      </c>
      <c r="B647" s="822" t="s">
        <v>5116</v>
      </c>
      <c r="C647" s="822" t="s">
        <v>598</v>
      </c>
      <c r="D647" s="822" t="s">
        <v>4996</v>
      </c>
      <c r="E647" s="822" t="s">
        <v>5034</v>
      </c>
      <c r="F647" s="822" t="s">
        <v>5100</v>
      </c>
      <c r="G647" s="822" t="s">
        <v>5101</v>
      </c>
      <c r="H647" s="831">
        <v>5</v>
      </c>
      <c r="I647" s="831">
        <v>1770</v>
      </c>
      <c r="J647" s="822"/>
      <c r="K647" s="822">
        <v>354</v>
      </c>
      <c r="L647" s="831"/>
      <c r="M647" s="831"/>
      <c r="N647" s="822"/>
      <c r="O647" s="822"/>
      <c r="P647" s="831"/>
      <c r="Q647" s="831"/>
      <c r="R647" s="827"/>
      <c r="S647" s="832"/>
    </row>
    <row r="648" spans="1:19" ht="14.45" customHeight="1" x14ac:dyDescent="0.2">
      <c r="A648" s="821" t="s">
        <v>5115</v>
      </c>
      <c r="B648" s="822" t="s">
        <v>5116</v>
      </c>
      <c r="C648" s="822" t="s">
        <v>598</v>
      </c>
      <c r="D648" s="822" t="s">
        <v>4997</v>
      </c>
      <c r="E648" s="822" t="s">
        <v>5034</v>
      </c>
      <c r="F648" s="822" t="s">
        <v>5124</v>
      </c>
      <c r="G648" s="822" t="s">
        <v>5125</v>
      </c>
      <c r="H648" s="831">
        <v>3</v>
      </c>
      <c r="I648" s="831">
        <v>756</v>
      </c>
      <c r="J648" s="822"/>
      <c r="K648" s="822">
        <v>252</v>
      </c>
      <c r="L648" s="831"/>
      <c r="M648" s="831"/>
      <c r="N648" s="822"/>
      <c r="O648" s="822"/>
      <c r="P648" s="831"/>
      <c r="Q648" s="831"/>
      <c r="R648" s="827"/>
      <c r="S648" s="832"/>
    </row>
    <row r="649" spans="1:19" ht="14.45" customHeight="1" x14ac:dyDescent="0.2">
      <c r="A649" s="821" t="s">
        <v>5115</v>
      </c>
      <c r="B649" s="822" t="s">
        <v>5116</v>
      </c>
      <c r="C649" s="822" t="s">
        <v>598</v>
      </c>
      <c r="D649" s="822" t="s">
        <v>4997</v>
      </c>
      <c r="E649" s="822" t="s">
        <v>5034</v>
      </c>
      <c r="F649" s="822" t="s">
        <v>5126</v>
      </c>
      <c r="G649" s="822" t="s">
        <v>5127</v>
      </c>
      <c r="H649" s="831">
        <v>3</v>
      </c>
      <c r="I649" s="831">
        <v>381</v>
      </c>
      <c r="J649" s="822"/>
      <c r="K649" s="822">
        <v>127</v>
      </c>
      <c r="L649" s="831"/>
      <c r="M649" s="831"/>
      <c r="N649" s="822"/>
      <c r="O649" s="822"/>
      <c r="P649" s="831"/>
      <c r="Q649" s="831"/>
      <c r="R649" s="827"/>
      <c r="S649" s="832"/>
    </row>
    <row r="650" spans="1:19" ht="14.45" customHeight="1" x14ac:dyDescent="0.2">
      <c r="A650" s="821" t="s">
        <v>5115</v>
      </c>
      <c r="B650" s="822" t="s">
        <v>5116</v>
      </c>
      <c r="C650" s="822" t="s">
        <v>598</v>
      </c>
      <c r="D650" s="822" t="s">
        <v>4997</v>
      </c>
      <c r="E650" s="822" t="s">
        <v>5034</v>
      </c>
      <c r="F650" s="822" t="s">
        <v>5151</v>
      </c>
      <c r="G650" s="822" t="s">
        <v>5152</v>
      </c>
      <c r="H650" s="831">
        <v>3</v>
      </c>
      <c r="I650" s="831">
        <v>924</v>
      </c>
      <c r="J650" s="822"/>
      <c r="K650" s="822">
        <v>308</v>
      </c>
      <c r="L650" s="831"/>
      <c r="M650" s="831"/>
      <c r="N650" s="822"/>
      <c r="O650" s="822"/>
      <c r="P650" s="831"/>
      <c r="Q650" s="831"/>
      <c r="R650" s="827"/>
      <c r="S650" s="832"/>
    </row>
    <row r="651" spans="1:19" ht="14.45" customHeight="1" x14ac:dyDescent="0.2">
      <c r="A651" s="821" t="s">
        <v>5115</v>
      </c>
      <c r="B651" s="822" t="s">
        <v>5116</v>
      </c>
      <c r="C651" s="822" t="s">
        <v>598</v>
      </c>
      <c r="D651" s="822" t="s">
        <v>4998</v>
      </c>
      <c r="E651" s="822" t="s">
        <v>5034</v>
      </c>
      <c r="F651" s="822" t="s">
        <v>5124</v>
      </c>
      <c r="G651" s="822" t="s">
        <v>5125</v>
      </c>
      <c r="H651" s="831">
        <v>1</v>
      </c>
      <c r="I651" s="831">
        <v>252</v>
      </c>
      <c r="J651" s="822">
        <v>0.49606299212598426</v>
      </c>
      <c r="K651" s="822">
        <v>252</v>
      </c>
      <c r="L651" s="831">
        <v>2</v>
      </c>
      <c r="M651" s="831">
        <v>508</v>
      </c>
      <c r="N651" s="822">
        <v>1</v>
      </c>
      <c r="O651" s="822">
        <v>254</v>
      </c>
      <c r="P651" s="831">
        <v>10</v>
      </c>
      <c r="Q651" s="831">
        <v>2550</v>
      </c>
      <c r="R651" s="827">
        <v>5.0196850393700787</v>
      </c>
      <c r="S651" s="832">
        <v>255</v>
      </c>
    </row>
    <row r="652" spans="1:19" ht="14.45" customHeight="1" x14ac:dyDescent="0.2">
      <c r="A652" s="821" t="s">
        <v>5115</v>
      </c>
      <c r="B652" s="822" t="s">
        <v>5116</v>
      </c>
      <c r="C652" s="822" t="s">
        <v>598</v>
      </c>
      <c r="D652" s="822" t="s">
        <v>4998</v>
      </c>
      <c r="E652" s="822" t="s">
        <v>5034</v>
      </c>
      <c r="F652" s="822" t="s">
        <v>5126</v>
      </c>
      <c r="G652" s="822" t="s">
        <v>5127</v>
      </c>
      <c r="H652" s="831">
        <v>18</v>
      </c>
      <c r="I652" s="831">
        <v>2286</v>
      </c>
      <c r="J652" s="822">
        <v>2.2678571428571428</v>
      </c>
      <c r="K652" s="822">
        <v>127</v>
      </c>
      <c r="L652" s="831">
        <v>8</v>
      </c>
      <c r="M652" s="831">
        <v>1008</v>
      </c>
      <c r="N652" s="822">
        <v>1</v>
      </c>
      <c r="O652" s="822">
        <v>126</v>
      </c>
      <c r="P652" s="831">
        <v>13</v>
      </c>
      <c r="Q652" s="831">
        <v>1651</v>
      </c>
      <c r="R652" s="827">
        <v>1.6378968253968254</v>
      </c>
      <c r="S652" s="832">
        <v>127</v>
      </c>
    </row>
    <row r="653" spans="1:19" ht="14.45" customHeight="1" x14ac:dyDescent="0.2">
      <c r="A653" s="821" t="s">
        <v>5115</v>
      </c>
      <c r="B653" s="822" t="s">
        <v>5116</v>
      </c>
      <c r="C653" s="822" t="s">
        <v>598</v>
      </c>
      <c r="D653" s="822" t="s">
        <v>4998</v>
      </c>
      <c r="E653" s="822" t="s">
        <v>5034</v>
      </c>
      <c r="F653" s="822" t="s">
        <v>5141</v>
      </c>
      <c r="G653" s="822" t="s">
        <v>5138</v>
      </c>
      <c r="H653" s="831">
        <v>2</v>
      </c>
      <c r="I653" s="831">
        <v>1138</v>
      </c>
      <c r="J653" s="822">
        <v>0.3310063990692263</v>
      </c>
      <c r="K653" s="822">
        <v>569</v>
      </c>
      <c r="L653" s="831">
        <v>6</v>
      </c>
      <c r="M653" s="831">
        <v>3438</v>
      </c>
      <c r="N653" s="822">
        <v>1</v>
      </c>
      <c r="O653" s="822">
        <v>573</v>
      </c>
      <c r="P653" s="831"/>
      <c r="Q653" s="831"/>
      <c r="R653" s="827"/>
      <c r="S653" s="832"/>
    </row>
    <row r="654" spans="1:19" ht="14.45" customHeight="1" x14ac:dyDescent="0.2">
      <c r="A654" s="821" t="s">
        <v>5115</v>
      </c>
      <c r="B654" s="822" t="s">
        <v>5116</v>
      </c>
      <c r="C654" s="822" t="s">
        <v>598</v>
      </c>
      <c r="D654" s="822" t="s">
        <v>4998</v>
      </c>
      <c r="E654" s="822" t="s">
        <v>5034</v>
      </c>
      <c r="F654" s="822" t="s">
        <v>5147</v>
      </c>
      <c r="G654" s="822" t="s">
        <v>5148</v>
      </c>
      <c r="H654" s="831"/>
      <c r="I654" s="831"/>
      <c r="J654" s="822"/>
      <c r="K654" s="822"/>
      <c r="L654" s="831">
        <v>1</v>
      </c>
      <c r="M654" s="831">
        <v>217</v>
      </c>
      <c r="N654" s="822">
        <v>1</v>
      </c>
      <c r="O654" s="822">
        <v>217</v>
      </c>
      <c r="P654" s="831"/>
      <c r="Q654" s="831"/>
      <c r="R654" s="827"/>
      <c r="S654" s="832"/>
    </row>
    <row r="655" spans="1:19" ht="14.45" customHeight="1" x14ac:dyDescent="0.2">
      <c r="A655" s="821" t="s">
        <v>5115</v>
      </c>
      <c r="B655" s="822" t="s">
        <v>5116</v>
      </c>
      <c r="C655" s="822" t="s">
        <v>598</v>
      </c>
      <c r="D655" s="822" t="s">
        <v>4998</v>
      </c>
      <c r="E655" s="822" t="s">
        <v>5034</v>
      </c>
      <c r="F655" s="822" t="s">
        <v>5151</v>
      </c>
      <c r="G655" s="822" t="s">
        <v>5152</v>
      </c>
      <c r="H655" s="831">
        <v>6</v>
      </c>
      <c r="I655" s="831">
        <v>1848</v>
      </c>
      <c r="J655" s="822">
        <v>5.9612903225806448</v>
      </c>
      <c r="K655" s="822">
        <v>308</v>
      </c>
      <c r="L655" s="831">
        <v>1</v>
      </c>
      <c r="M655" s="831">
        <v>310</v>
      </c>
      <c r="N655" s="822">
        <v>1</v>
      </c>
      <c r="O655" s="822">
        <v>310</v>
      </c>
      <c r="P655" s="831"/>
      <c r="Q655" s="831"/>
      <c r="R655" s="827"/>
      <c r="S655" s="832"/>
    </row>
    <row r="656" spans="1:19" ht="14.45" customHeight="1" x14ac:dyDescent="0.2">
      <c r="A656" s="821" t="s">
        <v>5115</v>
      </c>
      <c r="B656" s="822" t="s">
        <v>5116</v>
      </c>
      <c r="C656" s="822" t="s">
        <v>598</v>
      </c>
      <c r="D656" s="822" t="s">
        <v>4998</v>
      </c>
      <c r="E656" s="822" t="s">
        <v>5034</v>
      </c>
      <c r="F656" s="822" t="s">
        <v>5154</v>
      </c>
      <c r="G656" s="822" t="s">
        <v>5152</v>
      </c>
      <c r="H656" s="831"/>
      <c r="I656" s="831"/>
      <c r="J656" s="822"/>
      <c r="K656" s="822"/>
      <c r="L656" s="831"/>
      <c r="M656" s="831"/>
      <c r="N656" s="822"/>
      <c r="O656" s="822"/>
      <c r="P656" s="831">
        <v>10</v>
      </c>
      <c r="Q656" s="831">
        <v>3880</v>
      </c>
      <c r="R656" s="827"/>
      <c r="S656" s="832">
        <v>388</v>
      </c>
    </row>
    <row r="657" spans="1:19" ht="14.45" customHeight="1" x14ac:dyDescent="0.2">
      <c r="A657" s="821" t="s">
        <v>5115</v>
      </c>
      <c r="B657" s="822" t="s">
        <v>5116</v>
      </c>
      <c r="C657" s="822" t="s">
        <v>598</v>
      </c>
      <c r="D657" s="822" t="s">
        <v>2421</v>
      </c>
      <c r="E657" s="822" t="s">
        <v>5034</v>
      </c>
      <c r="F657" s="822" t="s">
        <v>5124</v>
      </c>
      <c r="G657" s="822" t="s">
        <v>5125</v>
      </c>
      <c r="H657" s="831"/>
      <c r="I657" s="831"/>
      <c r="J657" s="822"/>
      <c r="K657" s="822"/>
      <c r="L657" s="831">
        <v>3</v>
      </c>
      <c r="M657" s="831">
        <v>762</v>
      </c>
      <c r="N657" s="822">
        <v>1</v>
      </c>
      <c r="O657" s="822">
        <v>254</v>
      </c>
      <c r="P657" s="831"/>
      <c r="Q657" s="831"/>
      <c r="R657" s="827"/>
      <c r="S657" s="832"/>
    </row>
    <row r="658" spans="1:19" ht="14.45" customHeight="1" x14ac:dyDescent="0.2">
      <c r="A658" s="821" t="s">
        <v>5115</v>
      </c>
      <c r="B658" s="822" t="s">
        <v>5116</v>
      </c>
      <c r="C658" s="822" t="s">
        <v>598</v>
      </c>
      <c r="D658" s="822" t="s">
        <v>2421</v>
      </c>
      <c r="E658" s="822" t="s">
        <v>5034</v>
      </c>
      <c r="F658" s="822" t="s">
        <v>5126</v>
      </c>
      <c r="G658" s="822" t="s">
        <v>5127</v>
      </c>
      <c r="H658" s="831"/>
      <c r="I658" s="831"/>
      <c r="J658" s="822"/>
      <c r="K658" s="822"/>
      <c r="L658" s="831">
        <v>13</v>
      </c>
      <c r="M658" s="831">
        <v>1638</v>
      </c>
      <c r="N658" s="822">
        <v>1</v>
      </c>
      <c r="O658" s="822">
        <v>126</v>
      </c>
      <c r="P658" s="831"/>
      <c r="Q658" s="831"/>
      <c r="R658" s="827"/>
      <c r="S658" s="832"/>
    </row>
    <row r="659" spans="1:19" ht="14.45" customHeight="1" x14ac:dyDescent="0.2">
      <c r="A659" s="821" t="s">
        <v>5115</v>
      </c>
      <c r="B659" s="822" t="s">
        <v>5116</v>
      </c>
      <c r="C659" s="822" t="s">
        <v>598</v>
      </c>
      <c r="D659" s="822" t="s">
        <v>2421</v>
      </c>
      <c r="E659" s="822" t="s">
        <v>5034</v>
      </c>
      <c r="F659" s="822" t="s">
        <v>5137</v>
      </c>
      <c r="G659" s="822" t="s">
        <v>5138</v>
      </c>
      <c r="H659" s="831"/>
      <c r="I659" s="831"/>
      <c r="J659" s="822"/>
      <c r="K659" s="822"/>
      <c r="L659" s="831">
        <v>6</v>
      </c>
      <c r="M659" s="831">
        <v>2988</v>
      </c>
      <c r="N659" s="822">
        <v>1</v>
      </c>
      <c r="O659" s="822">
        <v>498</v>
      </c>
      <c r="P659" s="831"/>
      <c r="Q659" s="831"/>
      <c r="R659" s="827"/>
      <c r="S659" s="832"/>
    </row>
    <row r="660" spans="1:19" ht="14.45" customHeight="1" x14ac:dyDescent="0.2">
      <c r="A660" s="821" t="s">
        <v>5115</v>
      </c>
      <c r="B660" s="822" t="s">
        <v>5116</v>
      </c>
      <c r="C660" s="822" t="s">
        <v>598</v>
      </c>
      <c r="D660" s="822" t="s">
        <v>2421</v>
      </c>
      <c r="E660" s="822" t="s">
        <v>5034</v>
      </c>
      <c r="F660" s="822" t="s">
        <v>5147</v>
      </c>
      <c r="G660" s="822" t="s">
        <v>5148</v>
      </c>
      <c r="H660" s="831"/>
      <c r="I660" s="831"/>
      <c r="J660" s="822"/>
      <c r="K660" s="822"/>
      <c r="L660" s="831">
        <v>1</v>
      </c>
      <c r="M660" s="831">
        <v>217</v>
      </c>
      <c r="N660" s="822">
        <v>1</v>
      </c>
      <c r="O660" s="822">
        <v>217</v>
      </c>
      <c r="P660" s="831"/>
      <c r="Q660" s="831"/>
      <c r="R660" s="827"/>
      <c r="S660" s="832"/>
    </row>
    <row r="661" spans="1:19" ht="14.45" customHeight="1" x14ac:dyDescent="0.2">
      <c r="A661" s="821" t="s">
        <v>5115</v>
      </c>
      <c r="B661" s="822" t="s">
        <v>5116</v>
      </c>
      <c r="C661" s="822" t="s">
        <v>598</v>
      </c>
      <c r="D661" s="822" t="s">
        <v>2421</v>
      </c>
      <c r="E661" s="822" t="s">
        <v>5034</v>
      </c>
      <c r="F661" s="822" t="s">
        <v>5151</v>
      </c>
      <c r="G661" s="822" t="s">
        <v>5152</v>
      </c>
      <c r="H661" s="831"/>
      <c r="I661" s="831"/>
      <c r="J661" s="822"/>
      <c r="K661" s="822"/>
      <c r="L661" s="831">
        <v>2</v>
      </c>
      <c r="M661" s="831">
        <v>620</v>
      </c>
      <c r="N661" s="822">
        <v>1</v>
      </c>
      <c r="O661" s="822">
        <v>310</v>
      </c>
      <c r="P661" s="831"/>
      <c r="Q661" s="831"/>
      <c r="R661" s="827"/>
      <c r="S661" s="832"/>
    </row>
    <row r="662" spans="1:19" ht="14.45" customHeight="1" x14ac:dyDescent="0.2">
      <c r="A662" s="821" t="s">
        <v>5115</v>
      </c>
      <c r="B662" s="822" t="s">
        <v>5116</v>
      </c>
      <c r="C662" s="822" t="s">
        <v>598</v>
      </c>
      <c r="D662" s="822" t="s">
        <v>2421</v>
      </c>
      <c r="E662" s="822" t="s">
        <v>5034</v>
      </c>
      <c r="F662" s="822" t="s">
        <v>5154</v>
      </c>
      <c r="G662" s="822" t="s">
        <v>5152</v>
      </c>
      <c r="H662" s="831"/>
      <c r="I662" s="831"/>
      <c r="J662" s="822"/>
      <c r="K662" s="822"/>
      <c r="L662" s="831">
        <v>2</v>
      </c>
      <c r="M662" s="831">
        <v>770</v>
      </c>
      <c r="N662" s="822">
        <v>1</v>
      </c>
      <c r="O662" s="822">
        <v>385</v>
      </c>
      <c r="P662" s="831"/>
      <c r="Q662" s="831"/>
      <c r="R662" s="827"/>
      <c r="S662" s="832"/>
    </row>
    <row r="663" spans="1:19" ht="14.45" customHeight="1" x14ac:dyDescent="0.2">
      <c r="A663" s="821" t="s">
        <v>5115</v>
      </c>
      <c r="B663" s="822" t="s">
        <v>5116</v>
      </c>
      <c r="C663" s="822" t="s">
        <v>598</v>
      </c>
      <c r="D663" s="822" t="s">
        <v>2425</v>
      </c>
      <c r="E663" s="822" t="s">
        <v>5034</v>
      </c>
      <c r="F663" s="822" t="s">
        <v>5124</v>
      </c>
      <c r="G663" s="822" t="s">
        <v>5125</v>
      </c>
      <c r="H663" s="831">
        <v>24</v>
      </c>
      <c r="I663" s="831">
        <v>6048</v>
      </c>
      <c r="J663" s="822">
        <v>0.39034464954175813</v>
      </c>
      <c r="K663" s="822">
        <v>252</v>
      </c>
      <c r="L663" s="831">
        <v>61</v>
      </c>
      <c r="M663" s="831">
        <v>15494</v>
      </c>
      <c r="N663" s="822">
        <v>1</v>
      </c>
      <c r="O663" s="822">
        <v>254</v>
      </c>
      <c r="P663" s="831">
        <v>1</v>
      </c>
      <c r="Q663" s="831">
        <v>255</v>
      </c>
      <c r="R663" s="827">
        <v>1.6457983735639604E-2</v>
      </c>
      <c r="S663" s="832">
        <v>255</v>
      </c>
    </row>
    <row r="664" spans="1:19" ht="14.45" customHeight="1" x14ac:dyDescent="0.2">
      <c r="A664" s="821" t="s">
        <v>5115</v>
      </c>
      <c r="B664" s="822" t="s">
        <v>5116</v>
      </c>
      <c r="C664" s="822" t="s">
        <v>598</v>
      </c>
      <c r="D664" s="822" t="s">
        <v>2425</v>
      </c>
      <c r="E664" s="822" t="s">
        <v>5034</v>
      </c>
      <c r="F664" s="822" t="s">
        <v>5126</v>
      </c>
      <c r="G664" s="822" t="s">
        <v>5127</v>
      </c>
      <c r="H664" s="831">
        <v>28</v>
      </c>
      <c r="I664" s="831">
        <v>3556</v>
      </c>
      <c r="J664" s="822">
        <v>0.40901771336553944</v>
      </c>
      <c r="K664" s="822">
        <v>127</v>
      </c>
      <c r="L664" s="831">
        <v>69</v>
      </c>
      <c r="M664" s="831">
        <v>8694</v>
      </c>
      <c r="N664" s="822">
        <v>1</v>
      </c>
      <c r="O664" s="822">
        <v>126</v>
      </c>
      <c r="P664" s="831"/>
      <c r="Q664" s="831"/>
      <c r="R664" s="827"/>
      <c r="S664" s="832"/>
    </row>
    <row r="665" spans="1:19" ht="14.45" customHeight="1" x14ac:dyDescent="0.2">
      <c r="A665" s="821" t="s">
        <v>5115</v>
      </c>
      <c r="B665" s="822" t="s">
        <v>5116</v>
      </c>
      <c r="C665" s="822" t="s">
        <v>598</v>
      </c>
      <c r="D665" s="822" t="s">
        <v>2425</v>
      </c>
      <c r="E665" s="822" t="s">
        <v>5034</v>
      </c>
      <c r="F665" s="822" t="s">
        <v>5137</v>
      </c>
      <c r="G665" s="822" t="s">
        <v>5138</v>
      </c>
      <c r="H665" s="831">
        <v>1</v>
      </c>
      <c r="I665" s="831">
        <v>496</v>
      </c>
      <c r="J665" s="822"/>
      <c r="K665" s="822">
        <v>496</v>
      </c>
      <c r="L665" s="831"/>
      <c r="M665" s="831"/>
      <c r="N665" s="822"/>
      <c r="O665" s="822"/>
      <c r="P665" s="831"/>
      <c r="Q665" s="831"/>
      <c r="R665" s="827"/>
      <c r="S665" s="832"/>
    </row>
    <row r="666" spans="1:19" ht="14.45" customHeight="1" x14ac:dyDescent="0.2">
      <c r="A666" s="821" t="s">
        <v>5115</v>
      </c>
      <c r="B666" s="822" t="s">
        <v>5116</v>
      </c>
      <c r="C666" s="822" t="s">
        <v>598</v>
      </c>
      <c r="D666" s="822" t="s">
        <v>2425</v>
      </c>
      <c r="E666" s="822" t="s">
        <v>5034</v>
      </c>
      <c r="F666" s="822" t="s">
        <v>5141</v>
      </c>
      <c r="G666" s="822" t="s">
        <v>5138</v>
      </c>
      <c r="H666" s="831">
        <v>1</v>
      </c>
      <c r="I666" s="831">
        <v>569</v>
      </c>
      <c r="J666" s="822"/>
      <c r="K666" s="822">
        <v>569</v>
      </c>
      <c r="L666" s="831"/>
      <c r="M666" s="831"/>
      <c r="N666" s="822"/>
      <c r="O666" s="822"/>
      <c r="P666" s="831"/>
      <c r="Q666" s="831"/>
      <c r="R666" s="827"/>
      <c r="S666" s="832"/>
    </row>
    <row r="667" spans="1:19" ht="14.45" customHeight="1" x14ac:dyDescent="0.2">
      <c r="A667" s="821" t="s">
        <v>5115</v>
      </c>
      <c r="B667" s="822" t="s">
        <v>5116</v>
      </c>
      <c r="C667" s="822" t="s">
        <v>598</v>
      </c>
      <c r="D667" s="822" t="s">
        <v>2425</v>
      </c>
      <c r="E667" s="822" t="s">
        <v>5034</v>
      </c>
      <c r="F667" s="822" t="s">
        <v>5142</v>
      </c>
      <c r="G667" s="822" t="s">
        <v>5140</v>
      </c>
      <c r="H667" s="831"/>
      <c r="I667" s="831"/>
      <c r="J667" s="822"/>
      <c r="K667" s="822"/>
      <c r="L667" s="831">
        <v>2</v>
      </c>
      <c r="M667" s="831">
        <v>1532</v>
      </c>
      <c r="N667" s="822">
        <v>1</v>
      </c>
      <c r="O667" s="822">
        <v>766</v>
      </c>
      <c r="P667" s="831"/>
      <c r="Q667" s="831"/>
      <c r="R667" s="827"/>
      <c r="S667" s="832"/>
    </row>
    <row r="668" spans="1:19" ht="14.45" customHeight="1" x14ac:dyDescent="0.2">
      <c r="A668" s="821" t="s">
        <v>5115</v>
      </c>
      <c r="B668" s="822" t="s">
        <v>5116</v>
      </c>
      <c r="C668" s="822" t="s">
        <v>598</v>
      </c>
      <c r="D668" s="822" t="s">
        <v>2425</v>
      </c>
      <c r="E668" s="822" t="s">
        <v>5034</v>
      </c>
      <c r="F668" s="822" t="s">
        <v>5149</v>
      </c>
      <c r="G668" s="822" t="s">
        <v>5150</v>
      </c>
      <c r="H668" s="831"/>
      <c r="I668" s="831"/>
      <c r="J668" s="822"/>
      <c r="K668" s="822"/>
      <c r="L668" s="831">
        <v>2</v>
      </c>
      <c r="M668" s="831">
        <v>176</v>
      </c>
      <c r="N668" s="822">
        <v>1</v>
      </c>
      <c r="O668" s="822">
        <v>88</v>
      </c>
      <c r="P668" s="831"/>
      <c r="Q668" s="831"/>
      <c r="R668" s="827"/>
      <c r="S668" s="832"/>
    </row>
    <row r="669" spans="1:19" ht="14.45" customHeight="1" x14ac:dyDescent="0.2">
      <c r="A669" s="821" t="s">
        <v>5115</v>
      </c>
      <c r="B669" s="822" t="s">
        <v>5116</v>
      </c>
      <c r="C669" s="822" t="s">
        <v>598</v>
      </c>
      <c r="D669" s="822" t="s">
        <v>2425</v>
      </c>
      <c r="E669" s="822" t="s">
        <v>5034</v>
      </c>
      <c r="F669" s="822" t="s">
        <v>5151</v>
      </c>
      <c r="G669" s="822" t="s">
        <v>5152</v>
      </c>
      <c r="H669" s="831">
        <v>30</v>
      </c>
      <c r="I669" s="831">
        <v>9240</v>
      </c>
      <c r="J669" s="822">
        <v>0.43833017077798864</v>
      </c>
      <c r="K669" s="822">
        <v>308</v>
      </c>
      <c r="L669" s="831">
        <v>68</v>
      </c>
      <c r="M669" s="831">
        <v>21080</v>
      </c>
      <c r="N669" s="822">
        <v>1</v>
      </c>
      <c r="O669" s="822">
        <v>310</v>
      </c>
      <c r="P669" s="831">
        <v>1</v>
      </c>
      <c r="Q669" s="831">
        <v>311</v>
      </c>
      <c r="R669" s="827">
        <v>1.4753320683111954E-2</v>
      </c>
      <c r="S669" s="832">
        <v>311</v>
      </c>
    </row>
    <row r="670" spans="1:19" ht="14.45" customHeight="1" x14ac:dyDescent="0.2">
      <c r="A670" s="821" t="s">
        <v>5115</v>
      </c>
      <c r="B670" s="822" t="s">
        <v>5116</v>
      </c>
      <c r="C670" s="822" t="s">
        <v>598</v>
      </c>
      <c r="D670" s="822" t="s">
        <v>2426</v>
      </c>
      <c r="E670" s="822" t="s">
        <v>5034</v>
      </c>
      <c r="F670" s="822" t="s">
        <v>5124</v>
      </c>
      <c r="G670" s="822" t="s">
        <v>5125</v>
      </c>
      <c r="H670" s="831">
        <v>1</v>
      </c>
      <c r="I670" s="831">
        <v>252</v>
      </c>
      <c r="J670" s="822">
        <v>0.1984251968503937</v>
      </c>
      <c r="K670" s="822">
        <v>252</v>
      </c>
      <c r="L670" s="831">
        <v>5</v>
      </c>
      <c r="M670" s="831">
        <v>1270</v>
      </c>
      <c r="N670" s="822">
        <v>1</v>
      </c>
      <c r="O670" s="822">
        <v>254</v>
      </c>
      <c r="P670" s="831"/>
      <c r="Q670" s="831"/>
      <c r="R670" s="827"/>
      <c r="S670" s="832"/>
    </row>
    <row r="671" spans="1:19" ht="14.45" customHeight="1" x14ac:dyDescent="0.2">
      <c r="A671" s="821" t="s">
        <v>5115</v>
      </c>
      <c r="B671" s="822" t="s">
        <v>5116</v>
      </c>
      <c r="C671" s="822" t="s">
        <v>598</v>
      </c>
      <c r="D671" s="822" t="s">
        <v>2426</v>
      </c>
      <c r="E671" s="822" t="s">
        <v>5034</v>
      </c>
      <c r="F671" s="822" t="s">
        <v>5126</v>
      </c>
      <c r="G671" s="822" t="s">
        <v>5127</v>
      </c>
      <c r="H671" s="831">
        <v>9</v>
      </c>
      <c r="I671" s="831">
        <v>1143</v>
      </c>
      <c r="J671" s="822">
        <v>1.8142857142857143</v>
      </c>
      <c r="K671" s="822">
        <v>127</v>
      </c>
      <c r="L671" s="831">
        <v>5</v>
      </c>
      <c r="M671" s="831">
        <v>630</v>
      </c>
      <c r="N671" s="822">
        <v>1</v>
      </c>
      <c r="O671" s="822">
        <v>126</v>
      </c>
      <c r="P671" s="831"/>
      <c r="Q671" s="831"/>
      <c r="R671" s="827"/>
      <c r="S671" s="832"/>
    </row>
    <row r="672" spans="1:19" ht="14.45" customHeight="1" x14ac:dyDescent="0.2">
      <c r="A672" s="821" t="s">
        <v>5115</v>
      </c>
      <c r="B672" s="822" t="s">
        <v>5116</v>
      </c>
      <c r="C672" s="822" t="s">
        <v>598</v>
      </c>
      <c r="D672" s="822" t="s">
        <v>2426</v>
      </c>
      <c r="E672" s="822" t="s">
        <v>5034</v>
      </c>
      <c r="F672" s="822" t="s">
        <v>5151</v>
      </c>
      <c r="G672" s="822" t="s">
        <v>5152</v>
      </c>
      <c r="H672" s="831">
        <v>1</v>
      </c>
      <c r="I672" s="831">
        <v>308</v>
      </c>
      <c r="J672" s="822"/>
      <c r="K672" s="822">
        <v>308</v>
      </c>
      <c r="L672" s="831"/>
      <c r="M672" s="831"/>
      <c r="N672" s="822"/>
      <c r="O672" s="822"/>
      <c r="P672" s="831"/>
      <c r="Q672" s="831"/>
      <c r="R672" s="827"/>
      <c r="S672" s="832"/>
    </row>
    <row r="673" spans="1:19" ht="14.45" customHeight="1" x14ac:dyDescent="0.2">
      <c r="A673" s="821" t="s">
        <v>5115</v>
      </c>
      <c r="B673" s="822" t="s">
        <v>5116</v>
      </c>
      <c r="C673" s="822" t="s">
        <v>598</v>
      </c>
      <c r="D673" s="822" t="s">
        <v>2426</v>
      </c>
      <c r="E673" s="822" t="s">
        <v>5034</v>
      </c>
      <c r="F673" s="822" t="s">
        <v>5154</v>
      </c>
      <c r="G673" s="822" t="s">
        <v>5152</v>
      </c>
      <c r="H673" s="831">
        <v>3</v>
      </c>
      <c r="I673" s="831">
        <v>1143</v>
      </c>
      <c r="J673" s="822">
        <v>0.59376623376623372</v>
      </c>
      <c r="K673" s="822">
        <v>381</v>
      </c>
      <c r="L673" s="831">
        <v>5</v>
      </c>
      <c r="M673" s="831">
        <v>1925</v>
      </c>
      <c r="N673" s="822">
        <v>1</v>
      </c>
      <c r="O673" s="822">
        <v>385</v>
      </c>
      <c r="P673" s="831"/>
      <c r="Q673" s="831"/>
      <c r="R673" s="827"/>
      <c r="S673" s="832"/>
    </row>
    <row r="674" spans="1:19" ht="14.45" customHeight="1" x14ac:dyDescent="0.2">
      <c r="A674" s="821" t="s">
        <v>5115</v>
      </c>
      <c r="B674" s="822" t="s">
        <v>5116</v>
      </c>
      <c r="C674" s="822" t="s">
        <v>598</v>
      </c>
      <c r="D674" s="822" t="s">
        <v>2427</v>
      </c>
      <c r="E674" s="822" t="s">
        <v>5034</v>
      </c>
      <c r="F674" s="822" t="s">
        <v>5124</v>
      </c>
      <c r="G674" s="822" t="s">
        <v>5125</v>
      </c>
      <c r="H674" s="831">
        <v>20</v>
      </c>
      <c r="I674" s="831">
        <v>5040</v>
      </c>
      <c r="J674" s="822">
        <v>1.3228346456692914</v>
      </c>
      <c r="K674" s="822">
        <v>252</v>
      </c>
      <c r="L674" s="831">
        <v>15</v>
      </c>
      <c r="M674" s="831">
        <v>3810</v>
      </c>
      <c r="N674" s="822">
        <v>1</v>
      </c>
      <c r="O674" s="822">
        <v>254</v>
      </c>
      <c r="P674" s="831">
        <v>24</v>
      </c>
      <c r="Q674" s="831">
        <v>6120</v>
      </c>
      <c r="R674" s="827">
        <v>1.6062992125984252</v>
      </c>
      <c r="S674" s="832">
        <v>255</v>
      </c>
    </row>
    <row r="675" spans="1:19" ht="14.45" customHeight="1" x14ac:dyDescent="0.2">
      <c r="A675" s="821" t="s">
        <v>5115</v>
      </c>
      <c r="B675" s="822" t="s">
        <v>5116</v>
      </c>
      <c r="C675" s="822" t="s">
        <v>598</v>
      </c>
      <c r="D675" s="822" t="s">
        <v>2427</v>
      </c>
      <c r="E675" s="822" t="s">
        <v>5034</v>
      </c>
      <c r="F675" s="822" t="s">
        <v>5126</v>
      </c>
      <c r="G675" s="822" t="s">
        <v>5127</v>
      </c>
      <c r="H675" s="831">
        <v>78</v>
      </c>
      <c r="I675" s="831">
        <v>9906</v>
      </c>
      <c r="J675" s="822">
        <v>0.91417497231450717</v>
      </c>
      <c r="K675" s="822">
        <v>127</v>
      </c>
      <c r="L675" s="831">
        <v>86</v>
      </c>
      <c r="M675" s="831">
        <v>10836</v>
      </c>
      <c r="N675" s="822">
        <v>1</v>
      </c>
      <c r="O675" s="822">
        <v>126</v>
      </c>
      <c r="P675" s="831">
        <v>120</v>
      </c>
      <c r="Q675" s="831">
        <v>15240</v>
      </c>
      <c r="R675" s="827">
        <v>1.406423034330011</v>
      </c>
      <c r="S675" s="832">
        <v>127</v>
      </c>
    </row>
    <row r="676" spans="1:19" ht="14.45" customHeight="1" x14ac:dyDescent="0.2">
      <c r="A676" s="821" t="s">
        <v>5115</v>
      </c>
      <c r="B676" s="822" t="s">
        <v>5116</v>
      </c>
      <c r="C676" s="822" t="s">
        <v>598</v>
      </c>
      <c r="D676" s="822" t="s">
        <v>2427</v>
      </c>
      <c r="E676" s="822" t="s">
        <v>5034</v>
      </c>
      <c r="F676" s="822" t="s">
        <v>5141</v>
      </c>
      <c r="G676" s="822" t="s">
        <v>5138</v>
      </c>
      <c r="H676" s="831"/>
      <c r="I676" s="831"/>
      <c r="J676" s="822"/>
      <c r="K676" s="822"/>
      <c r="L676" s="831">
        <v>2</v>
      </c>
      <c r="M676" s="831">
        <v>1146</v>
      </c>
      <c r="N676" s="822">
        <v>1</v>
      </c>
      <c r="O676" s="822">
        <v>573</v>
      </c>
      <c r="P676" s="831">
        <v>2</v>
      </c>
      <c r="Q676" s="831">
        <v>1152</v>
      </c>
      <c r="R676" s="827">
        <v>1.0052356020942408</v>
      </c>
      <c r="S676" s="832">
        <v>576</v>
      </c>
    </row>
    <row r="677" spans="1:19" ht="14.45" customHeight="1" x14ac:dyDescent="0.2">
      <c r="A677" s="821" t="s">
        <v>5115</v>
      </c>
      <c r="B677" s="822" t="s">
        <v>5116</v>
      </c>
      <c r="C677" s="822" t="s">
        <v>598</v>
      </c>
      <c r="D677" s="822" t="s">
        <v>2427</v>
      </c>
      <c r="E677" s="822" t="s">
        <v>5034</v>
      </c>
      <c r="F677" s="822" t="s">
        <v>5147</v>
      </c>
      <c r="G677" s="822" t="s">
        <v>5148</v>
      </c>
      <c r="H677" s="831"/>
      <c r="I677" s="831"/>
      <c r="J677" s="822"/>
      <c r="K677" s="822"/>
      <c r="L677" s="831">
        <v>1</v>
      </c>
      <c r="M677" s="831">
        <v>217</v>
      </c>
      <c r="N677" s="822">
        <v>1</v>
      </c>
      <c r="O677" s="822">
        <v>217</v>
      </c>
      <c r="P677" s="831">
        <v>1</v>
      </c>
      <c r="Q677" s="831">
        <v>219</v>
      </c>
      <c r="R677" s="827">
        <v>1.0092165898617511</v>
      </c>
      <c r="S677" s="832">
        <v>219</v>
      </c>
    </row>
    <row r="678" spans="1:19" ht="14.45" customHeight="1" x14ac:dyDescent="0.2">
      <c r="A678" s="821" t="s">
        <v>5115</v>
      </c>
      <c r="B678" s="822" t="s">
        <v>5116</v>
      </c>
      <c r="C678" s="822" t="s">
        <v>598</v>
      </c>
      <c r="D678" s="822" t="s">
        <v>2427</v>
      </c>
      <c r="E678" s="822" t="s">
        <v>5034</v>
      </c>
      <c r="F678" s="822" t="s">
        <v>5151</v>
      </c>
      <c r="G678" s="822" t="s">
        <v>5152</v>
      </c>
      <c r="H678" s="831">
        <v>22</v>
      </c>
      <c r="I678" s="831">
        <v>6776</v>
      </c>
      <c r="J678" s="822">
        <v>0.75372636262513903</v>
      </c>
      <c r="K678" s="822">
        <v>308</v>
      </c>
      <c r="L678" s="831">
        <v>29</v>
      </c>
      <c r="M678" s="831">
        <v>8990</v>
      </c>
      <c r="N678" s="822">
        <v>1</v>
      </c>
      <c r="O678" s="822">
        <v>310</v>
      </c>
      <c r="P678" s="831">
        <v>32</v>
      </c>
      <c r="Q678" s="831">
        <v>9952</v>
      </c>
      <c r="R678" s="827">
        <v>1.1070077864293659</v>
      </c>
      <c r="S678" s="832">
        <v>311</v>
      </c>
    </row>
    <row r="679" spans="1:19" ht="14.45" customHeight="1" x14ac:dyDescent="0.2">
      <c r="A679" s="821" t="s">
        <v>5115</v>
      </c>
      <c r="B679" s="822" t="s">
        <v>5116</v>
      </c>
      <c r="C679" s="822" t="s">
        <v>598</v>
      </c>
      <c r="D679" s="822" t="s">
        <v>2427</v>
      </c>
      <c r="E679" s="822" t="s">
        <v>5034</v>
      </c>
      <c r="F679" s="822" t="s">
        <v>5154</v>
      </c>
      <c r="G679" s="822" t="s">
        <v>5152</v>
      </c>
      <c r="H679" s="831">
        <v>3</v>
      </c>
      <c r="I679" s="831">
        <v>1143</v>
      </c>
      <c r="J679" s="822">
        <v>2.9688311688311688</v>
      </c>
      <c r="K679" s="822">
        <v>381</v>
      </c>
      <c r="L679" s="831">
        <v>1</v>
      </c>
      <c r="M679" s="831">
        <v>385</v>
      </c>
      <c r="N679" s="822">
        <v>1</v>
      </c>
      <c r="O679" s="822">
        <v>385</v>
      </c>
      <c r="P679" s="831">
        <v>6</v>
      </c>
      <c r="Q679" s="831">
        <v>2328</v>
      </c>
      <c r="R679" s="827">
        <v>6.046753246753247</v>
      </c>
      <c r="S679" s="832">
        <v>388</v>
      </c>
    </row>
    <row r="680" spans="1:19" ht="14.45" customHeight="1" x14ac:dyDescent="0.2">
      <c r="A680" s="821" t="s">
        <v>5115</v>
      </c>
      <c r="B680" s="822" t="s">
        <v>5116</v>
      </c>
      <c r="C680" s="822" t="s">
        <v>598</v>
      </c>
      <c r="D680" s="822" t="s">
        <v>5000</v>
      </c>
      <c r="E680" s="822" t="s">
        <v>5034</v>
      </c>
      <c r="F680" s="822" t="s">
        <v>5124</v>
      </c>
      <c r="G680" s="822" t="s">
        <v>5125</v>
      </c>
      <c r="H680" s="831">
        <v>1</v>
      </c>
      <c r="I680" s="831">
        <v>252</v>
      </c>
      <c r="J680" s="822">
        <v>0.14173228346456693</v>
      </c>
      <c r="K680" s="822">
        <v>252</v>
      </c>
      <c r="L680" s="831">
        <v>7</v>
      </c>
      <c r="M680" s="831">
        <v>1778</v>
      </c>
      <c r="N680" s="822">
        <v>1</v>
      </c>
      <c r="O680" s="822">
        <v>254</v>
      </c>
      <c r="P680" s="831">
        <v>1</v>
      </c>
      <c r="Q680" s="831">
        <v>255</v>
      </c>
      <c r="R680" s="827">
        <v>0.14341957255343082</v>
      </c>
      <c r="S680" s="832">
        <v>255</v>
      </c>
    </row>
    <row r="681" spans="1:19" ht="14.45" customHeight="1" x14ac:dyDescent="0.2">
      <c r="A681" s="821" t="s">
        <v>5115</v>
      </c>
      <c r="B681" s="822" t="s">
        <v>5116</v>
      </c>
      <c r="C681" s="822" t="s">
        <v>598</v>
      </c>
      <c r="D681" s="822" t="s">
        <v>5000</v>
      </c>
      <c r="E681" s="822" t="s">
        <v>5034</v>
      </c>
      <c r="F681" s="822" t="s">
        <v>5126</v>
      </c>
      <c r="G681" s="822" t="s">
        <v>5127</v>
      </c>
      <c r="H681" s="831">
        <v>4</v>
      </c>
      <c r="I681" s="831">
        <v>508</v>
      </c>
      <c r="J681" s="822">
        <v>0.14399092970521543</v>
      </c>
      <c r="K681" s="822">
        <v>127</v>
      </c>
      <c r="L681" s="831">
        <v>28</v>
      </c>
      <c r="M681" s="831">
        <v>3528</v>
      </c>
      <c r="N681" s="822">
        <v>1</v>
      </c>
      <c r="O681" s="822">
        <v>126</v>
      </c>
      <c r="P681" s="831"/>
      <c r="Q681" s="831"/>
      <c r="R681" s="827"/>
      <c r="S681" s="832"/>
    </row>
    <row r="682" spans="1:19" ht="14.45" customHeight="1" x14ac:dyDescent="0.2">
      <c r="A682" s="821" t="s">
        <v>5115</v>
      </c>
      <c r="B682" s="822" t="s">
        <v>5116</v>
      </c>
      <c r="C682" s="822" t="s">
        <v>598</v>
      </c>
      <c r="D682" s="822" t="s">
        <v>5000</v>
      </c>
      <c r="E682" s="822" t="s">
        <v>5034</v>
      </c>
      <c r="F682" s="822" t="s">
        <v>5137</v>
      </c>
      <c r="G682" s="822" t="s">
        <v>5138</v>
      </c>
      <c r="H682" s="831">
        <v>2</v>
      </c>
      <c r="I682" s="831">
        <v>992</v>
      </c>
      <c r="J682" s="822">
        <v>1.9919678714859437</v>
      </c>
      <c r="K682" s="822">
        <v>496</v>
      </c>
      <c r="L682" s="831">
        <v>1</v>
      </c>
      <c r="M682" s="831">
        <v>498</v>
      </c>
      <c r="N682" s="822">
        <v>1</v>
      </c>
      <c r="O682" s="822">
        <v>498</v>
      </c>
      <c r="P682" s="831">
        <v>4</v>
      </c>
      <c r="Q682" s="831">
        <v>1996</v>
      </c>
      <c r="R682" s="827">
        <v>4.0080321285140563</v>
      </c>
      <c r="S682" s="832">
        <v>499</v>
      </c>
    </row>
    <row r="683" spans="1:19" ht="14.45" customHeight="1" x14ac:dyDescent="0.2">
      <c r="A683" s="821" t="s">
        <v>5115</v>
      </c>
      <c r="B683" s="822" t="s">
        <v>5116</v>
      </c>
      <c r="C683" s="822" t="s">
        <v>598</v>
      </c>
      <c r="D683" s="822" t="s">
        <v>5000</v>
      </c>
      <c r="E683" s="822" t="s">
        <v>5034</v>
      </c>
      <c r="F683" s="822" t="s">
        <v>5151</v>
      </c>
      <c r="G683" s="822" t="s">
        <v>5152</v>
      </c>
      <c r="H683" s="831"/>
      <c r="I683" s="831"/>
      <c r="J683" s="822"/>
      <c r="K683" s="822"/>
      <c r="L683" s="831">
        <v>6</v>
      </c>
      <c r="M683" s="831">
        <v>1860</v>
      </c>
      <c r="N683" s="822">
        <v>1</v>
      </c>
      <c r="O683" s="822">
        <v>310</v>
      </c>
      <c r="P683" s="831"/>
      <c r="Q683" s="831"/>
      <c r="R683" s="827"/>
      <c r="S683" s="832"/>
    </row>
    <row r="684" spans="1:19" ht="14.45" customHeight="1" x14ac:dyDescent="0.2">
      <c r="A684" s="821" t="s">
        <v>5115</v>
      </c>
      <c r="B684" s="822" t="s">
        <v>5116</v>
      </c>
      <c r="C684" s="822" t="s">
        <v>598</v>
      </c>
      <c r="D684" s="822" t="s">
        <v>5000</v>
      </c>
      <c r="E684" s="822" t="s">
        <v>5034</v>
      </c>
      <c r="F684" s="822" t="s">
        <v>5154</v>
      </c>
      <c r="G684" s="822" t="s">
        <v>5152</v>
      </c>
      <c r="H684" s="831">
        <v>1</v>
      </c>
      <c r="I684" s="831">
        <v>381</v>
      </c>
      <c r="J684" s="822"/>
      <c r="K684" s="822">
        <v>381</v>
      </c>
      <c r="L684" s="831"/>
      <c r="M684" s="831"/>
      <c r="N684" s="822"/>
      <c r="O684" s="822"/>
      <c r="P684" s="831"/>
      <c r="Q684" s="831"/>
      <c r="R684" s="827"/>
      <c r="S684" s="832"/>
    </row>
    <row r="685" spans="1:19" ht="14.45" customHeight="1" x14ac:dyDescent="0.2">
      <c r="A685" s="821" t="s">
        <v>5115</v>
      </c>
      <c r="B685" s="822" t="s">
        <v>5116</v>
      </c>
      <c r="C685" s="822" t="s">
        <v>598</v>
      </c>
      <c r="D685" s="822" t="s">
        <v>2430</v>
      </c>
      <c r="E685" s="822" t="s">
        <v>5034</v>
      </c>
      <c r="F685" s="822" t="s">
        <v>5124</v>
      </c>
      <c r="G685" s="822" t="s">
        <v>5125</v>
      </c>
      <c r="H685" s="831">
        <v>2</v>
      </c>
      <c r="I685" s="831">
        <v>504</v>
      </c>
      <c r="J685" s="822">
        <v>1.984251968503937</v>
      </c>
      <c r="K685" s="822">
        <v>252</v>
      </c>
      <c r="L685" s="831">
        <v>1</v>
      </c>
      <c r="M685" s="831">
        <v>254</v>
      </c>
      <c r="N685" s="822">
        <v>1</v>
      </c>
      <c r="O685" s="822">
        <v>254</v>
      </c>
      <c r="P685" s="831"/>
      <c r="Q685" s="831"/>
      <c r="R685" s="827"/>
      <c r="S685" s="832"/>
    </row>
    <row r="686" spans="1:19" ht="14.45" customHeight="1" x14ac:dyDescent="0.2">
      <c r="A686" s="821" t="s">
        <v>5115</v>
      </c>
      <c r="B686" s="822" t="s">
        <v>5116</v>
      </c>
      <c r="C686" s="822" t="s">
        <v>598</v>
      </c>
      <c r="D686" s="822" t="s">
        <v>2430</v>
      </c>
      <c r="E686" s="822" t="s">
        <v>5034</v>
      </c>
      <c r="F686" s="822" t="s">
        <v>5126</v>
      </c>
      <c r="G686" s="822" t="s">
        <v>5127</v>
      </c>
      <c r="H686" s="831">
        <v>1</v>
      </c>
      <c r="I686" s="831">
        <v>127</v>
      </c>
      <c r="J686" s="822">
        <v>0.50396825396825395</v>
      </c>
      <c r="K686" s="822">
        <v>127</v>
      </c>
      <c r="L686" s="831">
        <v>2</v>
      </c>
      <c r="M686" s="831">
        <v>252</v>
      </c>
      <c r="N686" s="822">
        <v>1</v>
      </c>
      <c r="O686" s="822">
        <v>126</v>
      </c>
      <c r="P686" s="831"/>
      <c r="Q686" s="831"/>
      <c r="R686" s="827"/>
      <c r="S686" s="832"/>
    </row>
    <row r="687" spans="1:19" ht="14.45" customHeight="1" x14ac:dyDescent="0.2">
      <c r="A687" s="821" t="s">
        <v>5115</v>
      </c>
      <c r="B687" s="822" t="s">
        <v>5116</v>
      </c>
      <c r="C687" s="822" t="s">
        <v>598</v>
      </c>
      <c r="D687" s="822" t="s">
        <v>2430</v>
      </c>
      <c r="E687" s="822" t="s">
        <v>5034</v>
      </c>
      <c r="F687" s="822" t="s">
        <v>5141</v>
      </c>
      <c r="G687" s="822" t="s">
        <v>5138</v>
      </c>
      <c r="H687" s="831"/>
      <c r="I687" s="831"/>
      <c r="J687" s="822"/>
      <c r="K687" s="822"/>
      <c r="L687" s="831"/>
      <c r="M687" s="831"/>
      <c r="N687" s="822"/>
      <c r="O687" s="822"/>
      <c r="P687" s="831">
        <v>2</v>
      </c>
      <c r="Q687" s="831">
        <v>1152</v>
      </c>
      <c r="R687" s="827"/>
      <c r="S687" s="832">
        <v>576</v>
      </c>
    </row>
    <row r="688" spans="1:19" ht="14.45" customHeight="1" x14ac:dyDescent="0.2">
      <c r="A688" s="821" t="s">
        <v>5115</v>
      </c>
      <c r="B688" s="822" t="s">
        <v>5116</v>
      </c>
      <c r="C688" s="822" t="s">
        <v>598</v>
      </c>
      <c r="D688" s="822" t="s">
        <v>2430</v>
      </c>
      <c r="E688" s="822" t="s">
        <v>5034</v>
      </c>
      <c r="F688" s="822" t="s">
        <v>5151</v>
      </c>
      <c r="G688" s="822" t="s">
        <v>5152</v>
      </c>
      <c r="H688" s="831">
        <v>1</v>
      </c>
      <c r="I688" s="831">
        <v>308</v>
      </c>
      <c r="J688" s="822">
        <v>0.49677419354838709</v>
      </c>
      <c r="K688" s="822">
        <v>308</v>
      </c>
      <c r="L688" s="831">
        <v>2</v>
      </c>
      <c r="M688" s="831">
        <v>620</v>
      </c>
      <c r="N688" s="822">
        <v>1</v>
      </c>
      <c r="O688" s="822">
        <v>310</v>
      </c>
      <c r="P688" s="831"/>
      <c r="Q688" s="831"/>
      <c r="R688" s="827"/>
      <c r="S688" s="832"/>
    </row>
    <row r="689" spans="1:19" ht="14.45" customHeight="1" x14ac:dyDescent="0.2">
      <c r="A689" s="821" t="s">
        <v>5115</v>
      </c>
      <c r="B689" s="822" t="s">
        <v>5116</v>
      </c>
      <c r="C689" s="822" t="s">
        <v>598</v>
      </c>
      <c r="D689" s="822" t="s">
        <v>2430</v>
      </c>
      <c r="E689" s="822" t="s">
        <v>5034</v>
      </c>
      <c r="F689" s="822" t="s">
        <v>5154</v>
      </c>
      <c r="G689" s="822" t="s">
        <v>5152</v>
      </c>
      <c r="H689" s="831">
        <v>2</v>
      </c>
      <c r="I689" s="831">
        <v>762</v>
      </c>
      <c r="J689" s="822"/>
      <c r="K689" s="822">
        <v>381</v>
      </c>
      <c r="L689" s="831"/>
      <c r="M689" s="831"/>
      <c r="N689" s="822"/>
      <c r="O689" s="822"/>
      <c r="P689" s="831"/>
      <c r="Q689" s="831"/>
      <c r="R689" s="827"/>
      <c r="S689" s="832"/>
    </row>
    <row r="690" spans="1:19" ht="14.45" customHeight="1" x14ac:dyDescent="0.2">
      <c r="A690" s="821" t="s">
        <v>5115</v>
      </c>
      <c r="B690" s="822" t="s">
        <v>5116</v>
      </c>
      <c r="C690" s="822" t="s">
        <v>598</v>
      </c>
      <c r="D690" s="822" t="s">
        <v>2431</v>
      </c>
      <c r="E690" s="822" t="s">
        <v>5034</v>
      </c>
      <c r="F690" s="822" t="s">
        <v>5124</v>
      </c>
      <c r="G690" s="822" t="s">
        <v>5125</v>
      </c>
      <c r="H690" s="831">
        <v>1</v>
      </c>
      <c r="I690" s="831">
        <v>252</v>
      </c>
      <c r="J690" s="822"/>
      <c r="K690" s="822">
        <v>252</v>
      </c>
      <c r="L690" s="831"/>
      <c r="M690" s="831"/>
      <c r="N690" s="822"/>
      <c r="O690" s="822"/>
      <c r="P690" s="831">
        <v>1</v>
      </c>
      <c r="Q690" s="831">
        <v>255</v>
      </c>
      <c r="R690" s="827"/>
      <c r="S690" s="832">
        <v>255</v>
      </c>
    </row>
    <row r="691" spans="1:19" ht="14.45" customHeight="1" x14ac:dyDescent="0.2">
      <c r="A691" s="821" t="s">
        <v>5115</v>
      </c>
      <c r="B691" s="822" t="s">
        <v>5116</v>
      </c>
      <c r="C691" s="822" t="s">
        <v>598</v>
      </c>
      <c r="D691" s="822" t="s">
        <v>2431</v>
      </c>
      <c r="E691" s="822" t="s">
        <v>5034</v>
      </c>
      <c r="F691" s="822" t="s">
        <v>5126</v>
      </c>
      <c r="G691" s="822" t="s">
        <v>5127</v>
      </c>
      <c r="H691" s="831">
        <v>1</v>
      </c>
      <c r="I691" s="831">
        <v>127</v>
      </c>
      <c r="J691" s="822"/>
      <c r="K691" s="822">
        <v>127</v>
      </c>
      <c r="L691" s="831"/>
      <c r="M691" s="831"/>
      <c r="N691" s="822"/>
      <c r="O691" s="822"/>
      <c r="P691" s="831">
        <v>1</v>
      </c>
      <c r="Q691" s="831">
        <v>127</v>
      </c>
      <c r="R691" s="827"/>
      <c r="S691" s="832">
        <v>127</v>
      </c>
    </row>
    <row r="692" spans="1:19" ht="14.45" customHeight="1" x14ac:dyDescent="0.2">
      <c r="A692" s="821" t="s">
        <v>5115</v>
      </c>
      <c r="B692" s="822" t="s">
        <v>5116</v>
      </c>
      <c r="C692" s="822" t="s">
        <v>598</v>
      </c>
      <c r="D692" s="822" t="s">
        <v>2431</v>
      </c>
      <c r="E692" s="822" t="s">
        <v>5034</v>
      </c>
      <c r="F692" s="822" t="s">
        <v>5128</v>
      </c>
      <c r="G692" s="822" t="s">
        <v>5101</v>
      </c>
      <c r="H692" s="831"/>
      <c r="I692" s="831"/>
      <c r="J692" s="822"/>
      <c r="K692" s="822"/>
      <c r="L692" s="831"/>
      <c r="M692" s="831"/>
      <c r="N692" s="822"/>
      <c r="O692" s="822"/>
      <c r="P692" s="831">
        <v>1</v>
      </c>
      <c r="Q692" s="831">
        <v>473</v>
      </c>
      <c r="R692" s="827"/>
      <c r="S692" s="832">
        <v>473</v>
      </c>
    </row>
    <row r="693" spans="1:19" ht="14.45" customHeight="1" x14ac:dyDescent="0.2">
      <c r="A693" s="821" t="s">
        <v>5115</v>
      </c>
      <c r="B693" s="822" t="s">
        <v>5116</v>
      </c>
      <c r="C693" s="822" t="s">
        <v>598</v>
      </c>
      <c r="D693" s="822" t="s">
        <v>2431</v>
      </c>
      <c r="E693" s="822" t="s">
        <v>5034</v>
      </c>
      <c r="F693" s="822" t="s">
        <v>5151</v>
      </c>
      <c r="G693" s="822" t="s">
        <v>5152</v>
      </c>
      <c r="H693" s="831">
        <v>1</v>
      </c>
      <c r="I693" s="831">
        <v>308</v>
      </c>
      <c r="J693" s="822"/>
      <c r="K693" s="822">
        <v>308</v>
      </c>
      <c r="L693" s="831"/>
      <c r="M693" s="831"/>
      <c r="N693" s="822"/>
      <c r="O693" s="822"/>
      <c r="P693" s="831"/>
      <c r="Q693" s="831"/>
      <c r="R693" s="827"/>
      <c r="S693" s="832"/>
    </row>
    <row r="694" spans="1:19" ht="14.45" customHeight="1" x14ac:dyDescent="0.2">
      <c r="A694" s="821" t="s">
        <v>5115</v>
      </c>
      <c r="B694" s="822" t="s">
        <v>5116</v>
      </c>
      <c r="C694" s="822" t="s">
        <v>598</v>
      </c>
      <c r="D694" s="822" t="s">
        <v>5005</v>
      </c>
      <c r="E694" s="822" t="s">
        <v>5034</v>
      </c>
      <c r="F694" s="822" t="s">
        <v>5124</v>
      </c>
      <c r="G694" s="822" t="s">
        <v>5125</v>
      </c>
      <c r="H694" s="831"/>
      <c r="I694" s="831"/>
      <c r="J694" s="822"/>
      <c r="K694" s="822"/>
      <c r="L694" s="831">
        <v>1</v>
      </c>
      <c r="M694" s="831">
        <v>254</v>
      </c>
      <c r="N694" s="822">
        <v>1</v>
      </c>
      <c r="O694" s="822">
        <v>254</v>
      </c>
      <c r="P694" s="831"/>
      <c r="Q694" s="831"/>
      <c r="R694" s="827"/>
      <c r="S694" s="832"/>
    </row>
    <row r="695" spans="1:19" ht="14.45" customHeight="1" x14ac:dyDescent="0.2">
      <c r="A695" s="821" t="s">
        <v>5115</v>
      </c>
      <c r="B695" s="822" t="s">
        <v>5116</v>
      </c>
      <c r="C695" s="822" t="s">
        <v>598</v>
      </c>
      <c r="D695" s="822" t="s">
        <v>5005</v>
      </c>
      <c r="E695" s="822" t="s">
        <v>5034</v>
      </c>
      <c r="F695" s="822" t="s">
        <v>5126</v>
      </c>
      <c r="G695" s="822" t="s">
        <v>5127</v>
      </c>
      <c r="H695" s="831"/>
      <c r="I695" s="831"/>
      <c r="J695" s="822"/>
      <c r="K695" s="822"/>
      <c r="L695" s="831">
        <v>1</v>
      </c>
      <c r="M695" s="831">
        <v>126</v>
      </c>
      <c r="N695" s="822">
        <v>1</v>
      </c>
      <c r="O695" s="822">
        <v>126</v>
      </c>
      <c r="P695" s="831"/>
      <c r="Q695" s="831"/>
      <c r="R695" s="827"/>
      <c r="S695" s="832"/>
    </row>
    <row r="696" spans="1:19" ht="14.45" customHeight="1" x14ac:dyDescent="0.2">
      <c r="A696" s="821" t="s">
        <v>5115</v>
      </c>
      <c r="B696" s="822" t="s">
        <v>5116</v>
      </c>
      <c r="C696" s="822" t="s">
        <v>598</v>
      </c>
      <c r="D696" s="822" t="s">
        <v>5005</v>
      </c>
      <c r="E696" s="822" t="s">
        <v>5034</v>
      </c>
      <c r="F696" s="822" t="s">
        <v>5154</v>
      </c>
      <c r="G696" s="822" t="s">
        <v>5152</v>
      </c>
      <c r="H696" s="831"/>
      <c r="I696" s="831"/>
      <c r="J696" s="822"/>
      <c r="K696" s="822"/>
      <c r="L696" s="831">
        <v>1</v>
      </c>
      <c r="M696" s="831">
        <v>385</v>
      </c>
      <c r="N696" s="822">
        <v>1</v>
      </c>
      <c r="O696" s="822">
        <v>385</v>
      </c>
      <c r="P696" s="831"/>
      <c r="Q696" s="831"/>
      <c r="R696" s="827"/>
      <c r="S696" s="832"/>
    </row>
    <row r="697" spans="1:19" ht="14.45" customHeight="1" x14ac:dyDescent="0.2">
      <c r="A697" s="821" t="s">
        <v>5115</v>
      </c>
      <c r="B697" s="822" t="s">
        <v>5116</v>
      </c>
      <c r="C697" s="822" t="s">
        <v>598</v>
      </c>
      <c r="D697" s="822" t="s">
        <v>2432</v>
      </c>
      <c r="E697" s="822" t="s">
        <v>5034</v>
      </c>
      <c r="F697" s="822" t="s">
        <v>5124</v>
      </c>
      <c r="G697" s="822" t="s">
        <v>5125</v>
      </c>
      <c r="H697" s="831"/>
      <c r="I697" s="831"/>
      <c r="J697" s="822"/>
      <c r="K697" s="822"/>
      <c r="L697" s="831">
        <v>45</v>
      </c>
      <c r="M697" s="831">
        <v>11430</v>
      </c>
      <c r="N697" s="822">
        <v>1</v>
      </c>
      <c r="O697" s="822">
        <v>254</v>
      </c>
      <c r="P697" s="831">
        <v>5</v>
      </c>
      <c r="Q697" s="831">
        <v>1275</v>
      </c>
      <c r="R697" s="827">
        <v>0.1115485564304462</v>
      </c>
      <c r="S697" s="832">
        <v>255</v>
      </c>
    </row>
    <row r="698" spans="1:19" ht="14.45" customHeight="1" x14ac:dyDescent="0.2">
      <c r="A698" s="821" t="s">
        <v>5115</v>
      </c>
      <c r="B698" s="822" t="s">
        <v>5116</v>
      </c>
      <c r="C698" s="822" t="s">
        <v>598</v>
      </c>
      <c r="D698" s="822" t="s">
        <v>2432</v>
      </c>
      <c r="E698" s="822" t="s">
        <v>5034</v>
      </c>
      <c r="F698" s="822" t="s">
        <v>5126</v>
      </c>
      <c r="G698" s="822" t="s">
        <v>5127</v>
      </c>
      <c r="H698" s="831"/>
      <c r="I698" s="831"/>
      <c r="J698" s="822"/>
      <c r="K698" s="822"/>
      <c r="L698" s="831">
        <v>173</v>
      </c>
      <c r="M698" s="831">
        <v>21798</v>
      </c>
      <c r="N698" s="822">
        <v>1</v>
      </c>
      <c r="O698" s="822">
        <v>126</v>
      </c>
      <c r="P698" s="831">
        <v>8</v>
      </c>
      <c r="Q698" s="831">
        <v>1016</v>
      </c>
      <c r="R698" s="827">
        <v>4.6609780713826959E-2</v>
      </c>
      <c r="S698" s="832">
        <v>127</v>
      </c>
    </row>
    <row r="699" spans="1:19" ht="14.45" customHeight="1" x14ac:dyDescent="0.2">
      <c r="A699" s="821" t="s">
        <v>5115</v>
      </c>
      <c r="B699" s="822" t="s">
        <v>5116</v>
      </c>
      <c r="C699" s="822" t="s">
        <v>598</v>
      </c>
      <c r="D699" s="822" t="s">
        <v>2432</v>
      </c>
      <c r="E699" s="822" t="s">
        <v>5034</v>
      </c>
      <c r="F699" s="822" t="s">
        <v>5137</v>
      </c>
      <c r="G699" s="822" t="s">
        <v>5138</v>
      </c>
      <c r="H699" s="831"/>
      <c r="I699" s="831"/>
      <c r="J699" s="822"/>
      <c r="K699" s="822"/>
      <c r="L699" s="831">
        <v>1</v>
      </c>
      <c r="M699" s="831">
        <v>498</v>
      </c>
      <c r="N699" s="822">
        <v>1</v>
      </c>
      <c r="O699" s="822">
        <v>498</v>
      </c>
      <c r="P699" s="831"/>
      <c r="Q699" s="831"/>
      <c r="R699" s="827"/>
      <c r="S699" s="832"/>
    </row>
    <row r="700" spans="1:19" ht="14.45" customHeight="1" x14ac:dyDescent="0.2">
      <c r="A700" s="821" t="s">
        <v>5115</v>
      </c>
      <c r="B700" s="822" t="s">
        <v>5116</v>
      </c>
      <c r="C700" s="822" t="s">
        <v>598</v>
      </c>
      <c r="D700" s="822" t="s">
        <v>2432</v>
      </c>
      <c r="E700" s="822" t="s">
        <v>5034</v>
      </c>
      <c r="F700" s="822" t="s">
        <v>5141</v>
      </c>
      <c r="G700" s="822" t="s">
        <v>5138</v>
      </c>
      <c r="H700" s="831"/>
      <c r="I700" s="831"/>
      <c r="J700" s="822"/>
      <c r="K700" s="822"/>
      <c r="L700" s="831">
        <v>59</v>
      </c>
      <c r="M700" s="831">
        <v>33807</v>
      </c>
      <c r="N700" s="822">
        <v>1</v>
      </c>
      <c r="O700" s="822">
        <v>573</v>
      </c>
      <c r="P700" s="831">
        <v>2</v>
      </c>
      <c r="Q700" s="831">
        <v>1152</v>
      </c>
      <c r="R700" s="827">
        <v>3.4075783121838669E-2</v>
      </c>
      <c r="S700" s="832">
        <v>576</v>
      </c>
    </row>
    <row r="701" spans="1:19" ht="14.45" customHeight="1" x14ac:dyDescent="0.2">
      <c r="A701" s="821" t="s">
        <v>5115</v>
      </c>
      <c r="B701" s="822" t="s">
        <v>5116</v>
      </c>
      <c r="C701" s="822" t="s">
        <v>598</v>
      </c>
      <c r="D701" s="822" t="s">
        <v>2432</v>
      </c>
      <c r="E701" s="822" t="s">
        <v>5034</v>
      </c>
      <c r="F701" s="822" t="s">
        <v>5147</v>
      </c>
      <c r="G701" s="822" t="s">
        <v>5148</v>
      </c>
      <c r="H701" s="831"/>
      <c r="I701" s="831"/>
      <c r="J701" s="822"/>
      <c r="K701" s="822"/>
      <c r="L701" s="831">
        <v>1</v>
      </c>
      <c r="M701" s="831">
        <v>217</v>
      </c>
      <c r="N701" s="822">
        <v>1</v>
      </c>
      <c r="O701" s="822">
        <v>217</v>
      </c>
      <c r="P701" s="831"/>
      <c r="Q701" s="831"/>
      <c r="R701" s="827"/>
      <c r="S701" s="832"/>
    </row>
    <row r="702" spans="1:19" ht="14.45" customHeight="1" x14ac:dyDescent="0.2">
      <c r="A702" s="821" t="s">
        <v>5115</v>
      </c>
      <c r="B702" s="822" t="s">
        <v>5116</v>
      </c>
      <c r="C702" s="822" t="s">
        <v>598</v>
      </c>
      <c r="D702" s="822" t="s">
        <v>2432</v>
      </c>
      <c r="E702" s="822" t="s">
        <v>5034</v>
      </c>
      <c r="F702" s="822" t="s">
        <v>5149</v>
      </c>
      <c r="G702" s="822" t="s">
        <v>5150</v>
      </c>
      <c r="H702" s="831"/>
      <c r="I702" s="831"/>
      <c r="J702" s="822"/>
      <c r="K702" s="822"/>
      <c r="L702" s="831">
        <v>4</v>
      </c>
      <c r="M702" s="831">
        <v>352</v>
      </c>
      <c r="N702" s="822">
        <v>1</v>
      </c>
      <c r="O702" s="822">
        <v>88</v>
      </c>
      <c r="P702" s="831"/>
      <c r="Q702" s="831"/>
      <c r="R702" s="827"/>
      <c r="S702" s="832"/>
    </row>
    <row r="703" spans="1:19" ht="14.45" customHeight="1" x14ac:dyDescent="0.2">
      <c r="A703" s="821" t="s">
        <v>5115</v>
      </c>
      <c r="B703" s="822" t="s">
        <v>5116</v>
      </c>
      <c r="C703" s="822" t="s">
        <v>598</v>
      </c>
      <c r="D703" s="822" t="s">
        <v>2432</v>
      </c>
      <c r="E703" s="822" t="s">
        <v>5034</v>
      </c>
      <c r="F703" s="822" t="s">
        <v>5154</v>
      </c>
      <c r="G703" s="822" t="s">
        <v>5152</v>
      </c>
      <c r="H703" s="831"/>
      <c r="I703" s="831"/>
      <c r="J703" s="822"/>
      <c r="K703" s="822"/>
      <c r="L703" s="831">
        <v>1</v>
      </c>
      <c r="M703" s="831">
        <v>385</v>
      </c>
      <c r="N703" s="822">
        <v>1</v>
      </c>
      <c r="O703" s="822">
        <v>385</v>
      </c>
      <c r="P703" s="831">
        <v>4</v>
      </c>
      <c r="Q703" s="831">
        <v>1552</v>
      </c>
      <c r="R703" s="827">
        <v>4.0311688311688307</v>
      </c>
      <c r="S703" s="832">
        <v>388</v>
      </c>
    </row>
    <row r="704" spans="1:19" ht="14.45" customHeight="1" x14ac:dyDescent="0.2">
      <c r="A704" s="821" t="s">
        <v>5115</v>
      </c>
      <c r="B704" s="822" t="s">
        <v>5116</v>
      </c>
      <c r="C704" s="822" t="s">
        <v>598</v>
      </c>
      <c r="D704" s="822" t="s">
        <v>2433</v>
      </c>
      <c r="E704" s="822" t="s">
        <v>5034</v>
      </c>
      <c r="F704" s="822" t="s">
        <v>5124</v>
      </c>
      <c r="G704" s="822" t="s">
        <v>5125</v>
      </c>
      <c r="H704" s="831">
        <v>3</v>
      </c>
      <c r="I704" s="831">
        <v>756</v>
      </c>
      <c r="J704" s="822"/>
      <c r="K704" s="822">
        <v>252</v>
      </c>
      <c r="L704" s="831"/>
      <c r="M704" s="831"/>
      <c r="N704" s="822"/>
      <c r="O704" s="822"/>
      <c r="P704" s="831"/>
      <c r="Q704" s="831"/>
      <c r="R704" s="827"/>
      <c r="S704" s="832"/>
    </row>
    <row r="705" spans="1:19" ht="14.45" customHeight="1" x14ac:dyDescent="0.2">
      <c r="A705" s="821" t="s">
        <v>5115</v>
      </c>
      <c r="B705" s="822" t="s">
        <v>5116</v>
      </c>
      <c r="C705" s="822" t="s">
        <v>598</v>
      </c>
      <c r="D705" s="822" t="s">
        <v>2433</v>
      </c>
      <c r="E705" s="822" t="s">
        <v>5034</v>
      </c>
      <c r="F705" s="822" t="s">
        <v>5126</v>
      </c>
      <c r="G705" s="822" t="s">
        <v>5127</v>
      </c>
      <c r="H705" s="831">
        <v>3</v>
      </c>
      <c r="I705" s="831">
        <v>381</v>
      </c>
      <c r="J705" s="822">
        <v>0.37797619047619047</v>
      </c>
      <c r="K705" s="822">
        <v>127</v>
      </c>
      <c r="L705" s="831">
        <v>8</v>
      </c>
      <c r="M705" s="831">
        <v>1008</v>
      </c>
      <c r="N705" s="822">
        <v>1</v>
      </c>
      <c r="O705" s="822">
        <v>126</v>
      </c>
      <c r="P705" s="831"/>
      <c r="Q705" s="831"/>
      <c r="R705" s="827"/>
      <c r="S705" s="832"/>
    </row>
    <row r="706" spans="1:19" ht="14.45" customHeight="1" x14ac:dyDescent="0.2">
      <c r="A706" s="821" t="s">
        <v>5115</v>
      </c>
      <c r="B706" s="822" t="s">
        <v>5116</v>
      </c>
      <c r="C706" s="822" t="s">
        <v>598</v>
      </c>
      <c r="D706" s="822" t="s">
        <v>2433</v>
      </c>
      <c r="E706" s="822" t="s">
        <v>5034</v>
      </c>
      <c r="F706" s="822" t="s">
        <v>5135</v>
      </c>
      <c r="G706" s="822" t="s">
        <v>5136</v>
      </c>
      <c r="H706" s="831"/>
      <c r="I706" s="831"/>
      <c r="J706" s="822"/>
      <c r="K706" s="822"/>
      <c r="L706" s="831">
        <v>1</v>
      </c>
      <c r="M706" s="831">
        <v>334</v>
      </c>
      <c r="N706" s="822">
        <v>1</v>
      </c>
      <c r="O706" s="822">
        <v>334</v>
      </c>
      <c r="P706" s="831"/>
      <c r="Q706" s="831"/>
      <c r="R706" s="827"/>
      <c r="S706" s="832"/>
    </row>
    <row r="707" spans="1:19" ht="14.45" customHeight="1" x14ac:dyDescent="0.2">
      <c r="A707" s="821" t="s">
        <v>5115</v>
      </c>
      <c r="B707" s="822" t="s">
        <v>5116</v>
      </c>
      <c r="C707" s="822" t="s">
        <v>598</v>
      </c>
      <c r="D707" s="822" t="s">
        <v>2433</v>
      </c>
      <c r="E707" s="822" t="s">
        <v>5034</v>
      </c>
      <c r="F707" s="822" t="s">
        <v>5137</v>
      </c>
      <c r="G707" s="822" t="s">
        <v>5138</v>
      </c>
      <c r="H707" s="831">
        <v>3</v>
      </c>
      <c r="I707" s="831">
        <v>1488</v>
      </c>
      <c r="J707" s="822"/>
      <c r="K707" s="822">
        <v>496</v>
      </c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5115</v>
      </c>
      <c r="B708" s="822" t="s">
        <v>5116</v>
      </c>
      <c r="C708" s="822" t="s">
        <v>598</v>
      </c>
      <c r="D708" s="822" t="s">
        <v>2433</v>
      </c>
      <c r="E708" s="822" t="s">
        <v>5034</v>
      </c>
      <c r="F708" s="822" t="s">
        <v>5151</v>
      </c>
      <c r="G708" s="822" t="s">
        <v>5152</v>
      </c>
      <c r="H708" s="831">
        <v>2</v>
      </c>
      <c r="I708" s="831">
        <v>616</v>
      </c>
      <c r="J708" s="822">
        <v>1.9870967741935484</v>
      </c>
      <c r="K708" s="822">
        <v>308</v>
      </c>
      <c r="L708" s="831">
        <v>1</v>
      </c>
      <c r="M708" s="831">
        <v>310</v>
      </c>
      <c r="N708" s="822">
        <v>1</v>
      </c>
      <c r="O708" s="822">
        <v>310</v>
      </c>
      <c r="P708" s="831"/>
      <c r="Q708" s="831"/>
      <c r="R708" s="827"/>
      <c r="S708" s="832"/>
    </row>
    <row r="709" spans="1:19" ht="14.45" customHeight="1" x14ac:dyDescent="0.2">
      <c r="A709" s="821" t="s">
        <v>5115</v>
      </c>
      <c r="B709" s="822" t="s">
        <v>5116</v>
      </c>
      <c r="C709" s="822" t="s">
        <v>598</v>
      </c>
      <c r="D709" s="822" t="s">
        <v>5006</v>
      </c>
      <c r="E709" s="822" t="s">
        <v>5034</v>
      </c>
      <c r="F709" s="822" t="s">
        <v>5124</v>
      </c>
      <c r="G709" s="822" t="s">
        <v>5125</v>
      </c>
      <c r="H709" s="831">
        <v>2</v>
      </c>
      <c r="I709" s="831">
        <v>504</v>
      </c>
      <c r="J709" s="822">
        <v>0.66141732283464572</v>
      </c>
      <c r="K709" s="822">
        <v>252</v>
      </c>
      <c r="L709" s="831">
        <v>3</v>
      </c>
      <c r="M709" s="831">
        <v>762</v>
      </c>
      <c r="N709" s="822">
        <v>1</v>
      </c>
      <c r="O709" s="822">
        <v>254</v>
      </c>
      <c r="P709" s="831"/>
      <c r="Q709" s="831"/>
      <c r="R709" s="827"/>
      <c r="S709" s="832"/>
    </row>
    <row r="710" spans="1:19" ht="14.45" customHeight="1" x14ac:dyDescent="0.2">
      <c r="A710" s="821" t="s">
        <v>5115</v>
      </c>
      <c r="B710" s="822" t="s">
        <v>5116</v>
      </c>
      <c r="C710" s="822" t="s">
        <v>598</v>
      </c>
      <c r="D710" s="822" t="s">
        <v>5006</v>
      </c>
      <c r="E710" s="822" t="s">
        <v>5034</v>
      </c>
      <c r="F710" s="822" t="s">
        <v>5126</v>
      </c>
      <c r="G710" s="822" t="s">
        <v>5127</v>
      </c>
      <c r="H710" s="831">
        <v>4</v>
      </c>
      <c r="I710" s="831">
        <v>508</v>
      </c>
      <c r="J710" s="822">
        <v>0.44797178130511461</v>
      </c>
      <c r="K710" s="822">
        <v>127</v>
      </c>
      <c r="L710" s="831">
        <v>9</v>
      </c>
      <c r="M710" s="831">
        <v>1134</v>
      </c>
      <c r="N710" s="822">
        <v>1</v>
      </c>
      <c r="O710" s="822">
        <v>126</v>
      </c>
      <c r="P710" s="831"/>
      <c r="Q710" s="831"/>
      <c r="R710" s="827"/>
      <c r="S710" s="832"/>
    </row>
    <row r="711" spans="1:19" ht="14.45" customHeight="1" x14ac:dyDescent="0.2">
      <c r="A711" s="821" t="s">
        <v>5115</v>
      </c>
      <c r="B711" s="822" t="s">
        <v>5116</v>
      </c>
      <c r="C711" s="822" t="s">
        <v>598</v>
      </c>
      <c r="D711" s="822" t="s">
        <v>5006</v>
      </c>
      <c r="E711" s="822" t="s">
        <v>5034</v>
      </c>
      <c r="F711" s="822" t="s">
        <v>5137</v>
      </c>
      <c r="G711" s="822" t="s">
        <v>5138</v>
      </c>
      <c r="H711" s="831">
        <v>2</v>
      </c>
      <c r="I711" s="831">
        <v>992</v>
      </c>
      <c r="J711" s="822"/>
      <c r="K711" s="822">
        <v>496</v>
      </c>
      <c r="L711" s="831"/>
      <c r="M711" s="831"/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5115</v>
      </c>
      <c r="B712" s="822" t="s">
        <v>5116</v>
      </c>
      <c r="C712" s="822" t="s">
        <v>598</v>
      </c>
      <c r="D712" s="822" t="s">
        <v>5006</v>
      </c>
      <c r="E712" s="822" t="s">
        <v>5034</v>
      </c>
      <c r="F712" s="822" t="s">
        <v>5149</v>
      </c>
      <c r="G712" s="822" t="s">
        <v>5150</v>
      </c>
      <c r="H712" s="831">
        <v>2</v>
      </c>
      <c r="I712" s="831">
        <v>172</v>
      </c>
      <c r="J712" s="822"/>
      <c r="K712" s="822">
        <v>86</v>
      </c>
      <c r="L712" s="831"/>
      <c r="M712" s="831"/>
      <c r="N712" s="822"/>
      <c r="O712" s="822"/>
      <c r="P712" s="831"/>
      <c r="Q712" s="831"/>
      <c r="R712" s="827"/>
      <c r="S712" s="832"/>
    </row>
    <row r="713" spans="1:19" ht="14.45" customHeight="1" x14ac:dyDescent="0.2">
      <c r="A713" s="821" t="s">
        <v>5115</v>
      </c>
      <c r="B713" s="822" t="s">
        <v>5116</v>
      </c>
      <c r="C713" s="822" t="s">
        <v>598</v>
      </c>
      <c r="D713" s="822" t="s">
        <v>5006</v>
      </c>
      <c r="E713" s="822" t="s">
        <v>5034</v>
      </c>
      <c r="F713" s="822" t="s">
        <v>5151</v>
      </c>
      <c r="G713" s="822" t="s">
        <v>5152</v>
      </c>
      <c r="H713" s="831"/>
      <c r="I713" s="831"/>
      <c r="J713" s="822"/>
      <c r="K713" s="822"/>
      <c r="L713" s="831">
        <v>3</v>
      </c>
      <c r="M713" s="831">
        <v>930</v>
      </c>
      <c r="N713" s="822">
        <v>1</v>
      </c>
      <c r="O713" s="822">
        <v>310</v>
      </c>
      <c r="P713" s="831"/>
      <c r="Q713" s="831"/>
      <c r="R713" s="827"/>
      <c r="S713" s="832"/>
    </row>
    <row r="714" spans="1:19" ht="14.45" customHeight="1" x14ac:dyDescent="0.2">
      <c r="A714" s="821" t="s">
        <v>5115</v>
      </c>
      <c r="B714" s="822" t="s">
        <v>5116</v>
      </c>
      <c r="C714" s="822" t="s">
        <v>598</v>
      </c>
      <c r="D714" s="822" t="s">
        <v>5006</v>
      </c>
      <c r="E714" s="822" t="s">
        <v>5034</v>
      </c>
      <c r="F714" s="822" t="s">
        <v>5154</v>
      </c>
      <c r="G714" s="822" t="s">
        <v>5152</v>
      </c>
      <c r="H714" s="831">
        <v>3</v>
      </c>
      <c r="I714" s="831">
        <v>1143</v>
      </c>
      <c r="J714" s="822">
        <v>2.9688311688311688</v>
      </c>
      <c r="K714" s="822">
        <v>381</v>
      </c>
      <c r="L714" s="831">
        <v>1</v>
      </c>
      <c r="M714" s="831">
        <v>385</v>
      </c>
      <c r="N714" s="822">
        <v>1</v>
      </c>
      <c r="O714" s="822">
        <v>385</v>
      </c>
      <c r="P714" s="831"/>
      <c r="Q714" s="831"/>
      <c r="R714" s="827"/>
      <c r="S714" s="832"/>
    </row>
    <row r="715" spans="1:19" ht="14.45" customHeight="1" x14ac:dyDescent="0.2">
      <c r="A715" s="821" t="s">
        <v>5115</v>
      </c>
      <c r="B715" s="822" t="s">
        <v>5116</v>
      </c>
      <c r="C715" s="822" t="s">
        <v>598</v>
      </c>
      <c r="D715" s="822" t="s">
        <v>2435</v>
      </c>
      <c r="E715" s="822" t="s">
        <v>5034</v>
      </c>
      <c r="F715" s="822" t="s">
        <v>5124</v>
      </c>
      <c r="G715" s="822" t="s">
        <v>5125</v>
      </c>
      <c r="H715" s="831"/>
      <c r="I715" s="831"/>
      <c r="J715" s="822"/>
      <c r="K715" s="822"/>
      <c r="L715" s="831">
        <v>2</v>
      </c>
      <c r="M715" s="831">
        <v>508</v>
      </c>
      <c r="N715" s="822">
        <v>1</v>
      </c>
      <c r="O715" s="822">
        <v>254</v>
      </c>
      <c r="P715" s="831"/>
      <c r="Q715" s="831"/>
      <c r="R715" s="827"/>
      <c r="S715" s="832"/>
    </row>
    <row r="716" spans="1:19" ht="14.45" customHeight="1" x14ac:dyDescent="0.2">
      <c r="A716" s="821" t="s">
        <v>5115</v>
      </c>
      <c r="B716" s="822" t="s">
        <v>5116</v>
      </c>
      <c r="C716" s="822" t="s">
        <v>598</v>
      </c>
      <c r="D716" s="822" t="s">
        <v>2435</v>
      </c>
      <c r="E716" s="822" t="s">
        <v>5034</v>
      </c>
      <c r="F716" s="822" t="s">
        <v>5126</v>
      </c>
      <c r="G716" s="822" t="s">
        <v>5127</v>
      </c>
      <c r="H716" s="831"/>
      <c r="I716" s="831"/>
      <c r="J716" s="822"/>
      <c r="K716" s="822"/>
      <c r="L716" s="831">
        <v>8</v>
      </c>
      <c r="M716" s="831">
        <v>1008</v>
      </c>
      <c r="N716" s="822">
        <v>1</v>
      </c>
      <c r="O716" s="822">
        <v>126</v>
      </c>
      <c r="P716" s="831"/>
      <c r="Q716" s="831"/>
      <c r="R716" s="827"/>
      <c r="S716" s="832"/>
    </row>
    <row r="717" spans="1:19" ht="14.45" customHeight="1" x14ac:dyDescent="0.2">
      <c r="A717" s="821" t="s">
        <v>5115</v>
      </c>
      <c r="B717" s="822" t="s">
        <v>5116</v>
      </c>
      <c r="C717" s="822" t="s">
        <v>598</v>
      </c>
      <c r="D717" s="822" t="s">
        <v>2435</v>
      </c>
      <c r="E717" s="822" t="s">
        <v>5034</v>
      </c>
      <c r="F717" s="822" t="s">
        <v>5154</v>
      </c>
      <c r="G717" s="822" t="s">
        <v>5152</v>
      </c>
      <c r="H717" s="831"/>
      <c r="I717" s="831"/>
      <c r="J717" s="822"/>
      <c r="K717" s="822"/>
      <c r="L717" s="831">
        <v>2</v>
      </c>
      <c r="M717" s="831">
        <v>770</v>
      </c>
      <c r="N717" s="822">
        <v>1</v>
      </c>
      <c r="O717" s="822">
        <v>385</v>
      </c>
      <c r="P717" s="831"/>
      <c r="Q717" s="831"/>
      <c r="R717" s="827"/>
      <c r="S717" s="832"/>
    </row>
    <row r="718" spans="1:19" ht="14.45" customHeight="1" x14ac:dyDescent="0.2">
      <c r="A718" s="821" t="s">
        <v>5115</v>
      </c>
      <c r="B718" s="822" t="s">
        <v>5116</v>
      </c>
      <c r="C718" s="822" t="s">
        <v>598</v>
      </c>
      <c r="D718" s="822" t="s">
        <v>2436</v>
      </c>
      <c r="E718" s="822" t="s">
        <v>5034</v>
      </c>
      <c r="F718" s="822" t="s">
        <v>5124</v>
      </c>
      <c r="G718" s="822" t="s">
        <v>5125</v>
      </c>
      <c r="H718" s="831">
        <v>4</v>
      </c>
      <c r="I718" s="831">
        <v>1008</v>
      </c>
      <c r="J718" s="822">
        <v>1.3228346456692914</v>
      </c>
      <c r="K718" s="822">
        <v>252</v>
      </c>
      <c r="L718" s="831">
        <v>3</v>
      </c>
      <c r="M718" s="831">
        <v>762</v>
      </c>
      <c r="N718" s="822">
        <v>1</v>
      </c>
      <c r="O718" s="822">
        <v>254</v>
      </c>
      <c r="P718" s="831">
        <v>12</v>
      </c>
      <c r="Q718" s="831">
        <v>3060</v>
      </c>
      <c r="R718" s="827">
        <v>4.015748031496063</v>
      </c>
      <c r="S718" s="832">
        <v>255</v>
      </c>
    </row>
    <row r="719" spans="1:19" ht="14.45" customHeight="1" x14ac:dyDescent="0.2">
      <c r="A719" s="821" t="s">
        <v>5115</v>
      </c>
      <c r="B719" s="822" t="s">
        <v>5116</v>
      </c>
      <c r="C719" s="822" t="s">
        <v>598</v>
      </c>
      <c r="D719" s="822" t="s">
        <v>2436</v>
      </c>
      <c r="E719" s="822" t="s">
        <v>5034</v>
      </c>
      <c r="F719" s="822" t="s">
        <v>5126</v>
      </c>
      <c r="G719" s="822" t="s">
        <v>5127</v>
      </c>
      <c r="H719" s="831">
        <v>5</v>
      </c>
      <c r="I719" s="831">
        <v>635</v>
      </c>
      <c r="J719" s="822">
        <v>0.71995464852607705</v>
      </c>
      <c r="K719" s="822">
        <v>127</v>
      </c>
      <c r="L719" s="831">
        <v>7</v>
      </c>
      <c r="M719" s="831">
        <v>882</v>
      </c>
      <c r="N719" s="822">
        <v>1</v>
      </c>
      <c r="O719" s="822">
        <v>126</v>
      </c>
      <c r="P719" s="831">
        <v>56</v>
      </c>
      <c r="Q719" s="831">
        <v>7112</v>
      </c>
      <c r="R719" s="827">
        <v>8.0634920634920633</v>
      </c>
      <c r="S719" s="832">
        <v>127</v>
      </c>
    </row>
    <row r="720" spans="1:19" ht="14.45" customHeight="1" x14ac:dyDescent="0.2">
      <c r="A720" s="821" t="s">
        <v>5115</v>
      </c>
      <c r="B720" s="822" t="s">
        <v>5116</v>
      </c>
      <c r="C720" s="822" t="s">
        <v>598</v>
      </c>
      <c r="D720" s="822" t="s">
        <v>2436</v>
      </c>
      <c r="E720" s="822" t="s">
        <v>5034</v>
      </c>
      <c r="F720" s="822" t="s">
        <v>5137</v>
      </c>
      <c r="G720" s="822" t="s">
        <v>5138</v>
      </c>
      <c r="H720" s="831">
        <v>1</v>
      </c>
      <c r="I720" s="831">
        <v>496</v>
      </c>
      <c r="J720" s="822"/>
      <c r="K720" s="822">
        <v>496</v>
      </c>
      <c r="L720" s="831"/>
      <c r="M720" s="831"/>
      <c r="N720" s="822"/>
      <c r="O720" s="822"/>
      <c r="P720" s="831"/>
      <c r="Q720" s="831"/>
      <c r="R720" s="827"/>
      <c r="S720" s="832"/>
    </row>
    <row r="721" spans="1:19" ht="14.45" customHeight="1" x14ac:dyDescent="0.2">
      <c r="A721" s="821" t="s">
        <v>5115</v>
      </c>
      <c r="B721" s="822" t="s">
        <v>5116</v>
      </c>
      <c r="C721" s="822" t="s">
        <v>598</v>
      </c>
      <c r="D721" s="822" t="s">
        <v>2436</v>
      </c>
      <c r="E721" s="822" t="s">
        <v>5034</v>
      </c>
      <c r="F721" s="822" t="s">
        <v>5141</v>
      </c>
      <c r="G721" s="822" t="s">
        <v>5138</v>
      </c>
      <c r="H721" s="831"/>
      <c r="I721" s="831"/>
      <c r="J721" s="822"/>
      <c r="K721" s="822"/>
      <c r="L721" s="831"/>
      <c r="M721" s="831"/>
      <c r="N721" s="822"/>
      <c r="O721" s="822"/>
      <c r="P721" s="831">
        <v>1</v>
      </c>
      <c r="Q721" s="831">
        <v>576</v>
      </c>
      <c r="R721" s="827"/>
      <c r="S721" s="832">
        <v>576</v>
      </c>
    </row>
    <row r="722" spans="1:19" ht="14.45" customHeight="1" x14ac:dyDescent="0.2">
      <c r="A722" s="821" t="s">
        <v>5115</v>
      </c>
      <c r="B722" s="822" t="s">
        <v>5116</v>
      </c>
      <c r="C722" s="822" t="s">
        <v>598</v>
      </c>
      <c r="D722" s="822" t="s">
        <v>2436</v>
      </c>
      <c r="E722" s="822" t="s">
        <v>5034</v>
      </c>
      <c r="F722" s="822" t="s">
        <v>5147</v>
      </c>
      <c r="G722" s="822" t="s">
        <v>5148</v>
      </c>
      <c r="H722" s="831"/>
      <c r="I722" s="831"/>
      <c r="J722" s="822"/>
      <c r="K722" s="822"/>
      <c r="L722" s="831"/>
      <c r="M722" s="831"/>
      <c r="N722" s="822"/>
      <c r="O722" s="822"/>
      <c r="P722" s="831">
        <v>1</v>
      </c>
      <c r="Q722" s="831">
        <v>219</v>
      </c>
      <c r="R722" s="827"/>
      <c r="S722" s="832">
        <v>219</v>
      </c>
    </row>
    <row r="723" spans="1:19" ht="14.45" customHeight="1" x14ac:dyDescent="0.2">
      <c r="A723" s="821" t="s">
        <v>5115</v>
      </c>
      <c r="B723" s="822" t="s">
        <v>5116</v>
      </c>
      <c r="C723" s="822" t="s">
        <v>598</v>
      </c>
      <c r="D723" s="822" t="s">
        <v>2436</v>
      </c>
      <c r="E723" s="822" t="s">
        <v>5034</v>
      </c>
      <c r="F723" s="822" t="s">
        <v>5151</v>
      </c>
      <c r="G723" s="822" t="s">
        <v>5152</v>
      </c>
      <c r="H723" s="831">
        <v>1</v>
      </c>
      <c r="I723" s="831">
        <v>308</v>
      </c>
      <c r="J723" s="822"/>
      <c r="K723" s="822">
        <v>308</v>
      </c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5115</v>
      </c>
      <c r="B724" s="822" t="s">
        <v>5116</v>
      </c>
      <c r="C724" s="822" t="s">
        <v>598</v>
      </c>
      <c r="D724" s="822" t="s">
        <v>2436</v>
      </c>
      <c r="E724" s="822" t="s">
        <v>5034</v>
      </c>
      <c r="F724" s="822" t="s">
        <v>5154</v>
      </c>
      <c r="G724" s="822" t="s">
        <v>5152</v>
      </c>
      <c r="H724" s="831">
        <v>3</v>
      </c>
      <c r="I724" s="831">
        <v>1143</v>
      </c>
      <c r="J724" s="822">
        <v>0.74220779220779221</v>
      </c>
      <c r="K724" s="822">
        <v>381</v>
      </c>
      <c r="L724" s="831">
        <v>4</v>
      </c>
      <c r="M724" s="831">
        <v>1540</v>
      </c>
      <c r="N724" s="822">
        <v>1</v>
      </c>
      <c r="O724" s="822">
        <v>385</v>
      </c>
      <c r="P724" s="831">
        <v>23</v>
      </c>
      <c r="Q724" s="831">
        <v>8924</v>
      </c>
      <c r="R724" s="827">
        <v>5.7948051948051944</v>
      </c>
      <c r="S724" s="832">
        <v>388</v>
      </c>
    </row>
    <row r="725" spans="1:19" ht="14.45" customHeight="1" x14ac:dyDescent="0.2">
      <c r="A725" s="821" t="s">
        <v>5115</v>
      </c>
      <c r="B725" s="822" t="s">
        <v>5116</v>
      </c>
      <c r="C725" s="822" t="s">
        <v>598</v>
      </c>
      <c r="D725" s="822" t="s">
        <v>2437</v>
      </c>
      <c r="E725" s="822" t="s">
        <v>5034</v>
      </c>
      <c r="F725" s="822" t="s">
        <v>5124</v>
      </c>
      <c r="G725" s="822" t="s">
        <v>5125</v>
      </c>
      <c r="H725" s="831"/>
      <c r="I725" s="831"/>
      <c r="J725" s="822"/>
      <c r="K725" s="822"/>
      <c r="L725" s="831"/>
      <c r="M725" s="831"/>
      <c r="N725" s="822"/>
      <c r="O725" s="822"/>
      <c r="P725" s="831">
        <v>4</v>
      </c>
      <c r="Q725" s="831">
        <v>1020</v>
      </c>
      <c r="R725" s="827"/>
      <c r="S725" s="832">
        <v>255</v>
      </c>
    </row>
    <row r="726" spans="1:19" ht="14.45" customHeight="1" x14ac:dyDescent="0.2">
      <c r="A726" s="821" t="s">
        <v>5115</v>
      </c>
      <c r="B726" s="822" t="s">
        <v>5116</v>
      </c>
      <c r="C726" s="822" t="s">
        <v>598</v>
      </c>
      <c r="D726" s="822" t="s">
        <v>2437</v>
      </c>
      <c r="E726" s="822" t="s">
        <v>5034</v>
      </c>
      <c r="F726" s="822" t="s">
        <v>5126</v>
      </c>
      <c r="G726" s="822" t="s">
        <v>5127</v>
      </c>
      <c r="H726" s="831"/>
      <c r="I726" s="831"/>
      <c r="J726" s="822"/>
      <c r="K726" s="822"/>
      <c r="L726" s="831"/>
      <c r="M726" s="831"/>
      <c r="N726" s="822"/>
      <c r="O726" s="822"/>
      <c r="P726" s="831">
        <v>4</v>
      </c>
      <c r="Q726" s="831">
        <v>508</v>
      </c>
      <c r="R726" s="827"/>
      <c r="S726" s="832">
        <v>127</v>
      </c>
    </row>
    <row r="727" spans="1:19" ht="14.45" customHeight="1" x14ac:dyDescent="0.2">
      <c r="A727" s="821" t="s">
        <v>5115</v>
      </c>
      <c r="B727" s="822" t="s">
        <v>5116</v>
      </c>
      <c r="C727" s="822" t="s">
        <v>598</v>
      </c>
      <c r="D727" s="822" t="s">
        <v>2437</v>
      </c>
      <c r="E727" s="822" t="s">
        <v>5034</v>
      </c>
      <c r="F727" s="822" t="s">
        <v>5151</v>
      </c>
      <c r="G727" s="822" t="s">
        <v>5152</v>
      </c>
      <c r="H727" s="831"/>
      <c r="I727" s="831"/>
      <c r="J727" s="822"/>
      <c r="K727" s="822"/>
      <c r="L727" s="831"/>
      <c r="M727" s="831"/>
      <c r="N727" s="822"/>
      <c r="O727" s="822"/>
      <c r="P727" s="831">
        <v>4</v>
      </c>
      <c r="Q727" s="831">
        <v>1244</v>
      </c>
      <c r="R727" s="827"/>
      <c r="S727" s="832">
        <v>311</v>
      </c>
    </row>
    <row r="728" spans="1:19" ht="14.45" customHeight="1" x14ac:dyDescent="0.2">
      <c r="A728" s="821" t="s">
        <v>5115</v>
      </c>
      <c r="B728" s="822" t="s">
        <v>5116</v>
      </c>
      <c r="C728" s="822" t="s">
        <v>598</v>
      </c>
      <c r="D728" s="822" t="s">
        <v>5009</v>
      </c>
      <c r="E728" s="822" t="s">
        <v>5034</v>
      </c>
      <c r="F728" s="822" t="s">
        <v>5124</v>
      </c>
      <c r="G728" s="822" t="s">
        <v>5125</v>
      </c>
      <c r="H728" s="831">
        <v>28</v>
      </c>
      <c r="I728" s="831">
        <v>7056</v>
      </c>
      <c r="J728" s="822">
        <v>0.75079804213662482</v>
      </c>
      <c r="K728" s="822">
        <v>252</v>
      </c>
      <c r="L728" s="831">
        <v>37</v>
      </c>
      <c r="M728" s="831">
        <v>9398</v>
      </c>
      <c r="N728" s="822">
        <v>1</v>
      </c>
      <c r="O728" s="822">
        <v>254</v>
      </c>
      <c r="P728" s="831">
        <v>8</v>
      </c>
      <c r="Q728" s="831">
        <v>2040</v>
      </c>
      <c r="R728" s="827">
        <v>0.21706746116194936</v>
      </c>
      <c r="S728" s="832">
        <v>255</v>
      </c>
    </row>
    <row r="729" spans="1:19" ht="14.45" customHeight="1" x14ac:dyDescent="0.2">
      <c r="A729" s="821" t="s">
        <v>5115</v>
      </c>
      <c r="B729" s="822" t="s">
        <v>5116</v>
      </c>
      <c r="C729" s="822" t="s">
        <v>598</v>
      </c>
      <c r="D729" s="822" t="s">
        <v>5009</v>
      </c>
      <c r="E729" s="822" t="s">
        <v>5034</v>
      </c>
      <c r="F729" s="822" t="s">
        <v>5126</v>
      </c>
      <c r="G729" s="822" t="s">
        <v>5127</v>
      </c>
      <c r="H729" s="831">
        <v>120</v>
      </c>
      <c r="I729" s="831">
        <v>15240</v>
      </c>
      <c r="J729" s="822">
        <v>0.64336372847011147</v>
      </c>
      <c r="K729" s="822">
        <v>127</v>
      </c>
      <c r="L729" s="831">
        <v>188</v>
      </c>
      <c r="M729" s="831">
        <v>23688</v>
      </c>
      <c r="N729" s="822">
        <v>1</v>
      </c>
      <c r="O729" s="822">
        <v>126</v>
      </c>
      <c r="P729" s="831">
        <v>33</v>
      </c>
      <c r="Q729" s="831">
        <v>4191</v>
      </c>
      <c r="R729" s="827">
        <v>0.17692502532928064</v>
      </c>
      <c r="S729" s="832">
        <v>127</v>
      </c>
    </row>
    <row r="730" spans="1:19" ht="14.45" customHeight="1" x14ac:dyDescent="0.2">
      <c r="A730" s="821" t="s">
        <v>5115</v>
      </c>
      <c r="B730" s="822" t="s">
        <v>5116</v>
      </c>
      <c r="C730" s="822" t="s">
        <v>598</v>
      </c>
      <c r="D730" s="822" t="s">
        <v>5009</v>
      </c>
      <c r="E730" s="822" t="s">
        <v>5034</v>
      </c>
      <c r="F730" s="822" t="s">
        <v>5137</v>
      </c>
      <c r="G730" s="822" t="s">
        <v>5138</v>
      </c>
      <c r="H730" s="831"/>
      <c r="I730" s="831"/>
      <c r="J730" s="822"/>
      <c r="K730" s="822"/>
      <c r="L730" s="831">
        <v>1</v>
      </c>
      <c r="M730" s="831">
        <v>498</v>
      </c>
      <c r="N730" s="822">
        <v>1</v>
      </c>
      <c r="O730" s="822">
        <v>498</v>
      </c>
      <c r="P730" s="831"/>
      <c r="Q730" s="831"/>
      <c r="R730" s="827"/>
      <c r="S730" s="832"/>
    </row>
    <row r="731" spans="1:19" ht="14.45" customHeight="1" x14ac:dyDescent="0.2">
      <c r="A731" s="821" t="s">
        <v>5115</v>
      </c>
      <c r="B731" s="822" t="s">
        <v>5116</v>
      </c>
      <c r="C731" s="822" t="s">
        <v>598</v>
      </c>
      <c r="D731" s="822" t="s">
        <v>5009</v>
      </c>
      <c r="E731" s="822" t="s">
        <v>5034</v>
      </c>
      <c r="F731" s="822" t="s">
        <v>5141</v>
      </c>
      <c r="G731" s="822" t="s">
        <v>5138</v>
      </c>
      <c r="H731" s="831"/>
      <c r="I731" s="831"/>
      <c r="J731" s="822"/>
      <c r="K731" s="822"/>
      <c r="L731" s="831">
        <v>1</v>
      </c>
      <c r="M731" s="831">
        <v>573</v>
      </c>
      <c r="N731" s="822">
        <v>1</v>
      </c>
      <c r="O731" s="822">
        <v>573</v>
      </c>
      <c r="P731" s="831"/>
      <c r="Q731" s="831"/>
      <c r="R731" s="827"/>
      <c r="S731" s="832"/>
    </row>
    <row r="732" spans="1:19" ht="14.45" customHeight="1" x14ac:dyDescent="0.2">
      <c r="A732" s="821" t="s">
        <v>5115</v>
      </c>
      <c r="B732" s="822" t="s">
        <v>5116</v>
      </c>
      <c r="C732" s="822" t="s">
        <v>598</v>
      </c>
      <c r="D732" s="822" t="s">
        <v>5009</v>
      </c>
      <c r="E732" s="822" t="s">
        <v>5034</v>
      </c>
      <c r="F732" s="822" t="s">
        <v>5154</v>
      </c>
      <c r="G732" s="822" t="s">
        <v>5152</v>
      </c>
      <c r="H732" s="831">
        <v>42</v>
      </c>
      <c r="I732" s="831">
        <v>16002</v>
      </c>
      <c r="J732" s="822">
        <v>0.50076670317634175</v>
      </c>
      <c r="K732" s="822">
        <v>381</v>
      </c>
      <c r="L732" s="831">
        <v>83</v>
      </c>
      <c r="M732" s="831">
        <v>31955</v>
      </c>
      <c r="N732" s="822">
        <v>1</v>
      </c>
      <c r="O732" s="822">
        <v>385</v>
      </c>
      <c r="P732" s="831">
        <v>13</v>
      </c>
      <c r="Q732" s="831">
        <v>5044</v>
      </c>
      <c r="R732" s="827">
        <v>0.15784697230480363</v>
      </c>
      <c r="S732" s="832">
        <v>388</v>
      </c>
    </row>
    <row r="733" spans="1:19" ht="14.45" customHeight="1" x14ac:dyDescent="0.2">
      <c r="A733" s="821" t="s">
        <v>5115</v>
      </c>
      <c r="B733" s="822" t="s">
        <v>5116</v>
      </c>
      <c r="C733" s="822" t="s">
        <v>598</v>
      </c>
      <c r="D733" s="822" t="s">
        <v>2439</v>
      </c>
      <c r="E733" s="822" t="s">
        <v>5034</v>
      </c>
      <c r="F733" s="822" t="s">
        <v>5124</v>
      </c>
      <c r="G733" s="822" t="s">
        <v>5125</v>
      </c>
      <c r="H733" s="831">
        <v>2</v>
      </c>
      <c r="I733" s="831">
        <v>504</v>
      </c>
      <c r="J733" s="822">
        <v>0.49606299212598426</v>
      </c>
      <c r="K733" s="822">
        <v>252</v>
      </c>
      <c r="L733" s="831">
        <v>4</v>
      </c>
      <c r="M733" s="831">
        <v>1016</v>
      </c>
      <c r="N733" s="822">
        <v>1</v>
      </c>
      <c r="O733" s="822">
        <v>254</v>
      </c>
      <c r="P733" s="831">
        <v>1</v>
      </c>
      <c r="Q733" s="831">
        <v>255</v>
      </c>
      <c r="R733" s="827">
        <v>0.25098425196850394</v>
      </c>
      <c r="S733" s="832">
        <v>255</v>
      </c>
    </row>
    <row r="734" spans="1:19" ht="14.45" customHeight="1" x14ac:dyDescent="0.2">
      <c r="A734" s="821" t="s">
        <v>5115</v>
      </c>
      <c r="B734" s="822" t="s">
        <v>5116</v>
      </c>
      <c r="C734" s="822" t="s">
        <v>598</v>
      </c>
      <c r="D734" s="822" t="s">
        <v>2439</v>
      </c>
      <c r="E734" s="822" t="s">
        <v>5034</v>
      </c>
      <c r="F734" s="822" t="s">
        <v>5126</v>
      </c>
      <c r="G734" s="822" t="s">
        <v>5127</v>
      </c>
      <c r="H734" s="831">
        <v>33</v>
      </c>
      <c r="I734" s="831">
        <v>4191</v>
      </c>
      <c r="J734" s="822">
        <v>6.6523809523809527</v>
      </c>
      <c r="K734" s="822">
        <v>127</v>
      </c>
      <c r="L734" s="831">
        <v>5</v>
      </c>
      <c r="M734" s="831">
        <v>630</v>
      </c>
      <c r="N734" s="822">
        <v>1</v>
      </c>
      <c r="O734" s="822">
        <v>126</v>
      </c>
      <c r="P734" s="831">
        <v>12</v>
      </c>
      <c r="Q734" s="831">
        <v>1524</v>
      </c>
      <c r="R734" s="827">
        <v>2.4190476190476189</v>
      </c>
      <c r="S734" s="832">
        <v>127</v>
      </c>
    </row>
    <row r="735" spans="1:19" ht="14.45" customHeight="1" x14ac:dyDescent="0.2">
      <c r="A735" s="821" t="s">
        <v>5115</v>
      </c>
      <c r="B735" s="822" t="s">
        <v>5116</v>
      </c>
      <c r="C735" s="822" t="s">
        <v>598</v>
      </c>
      <c r="D735" s="822" t="s">
        <v>2439</v>
      </c>
      <c r="E735" s="822" t="s">
        <v>5034</v>
      </c>
      <c r="F735" s="822" t="s">
        <v>5128</v>
      </c>
      <c r="G735" s="822" t="s">
        <v>5101</v>
      </c>
      <c r="H735" s="831"/>
      <c r="I735" s="831"/>
      <c r="J735" s="822"/>
      <c r="K735" s="822"/>
      <c r="L735" s="831">
        <v>1</v>
      </c>
      <c r="M735" s="831">
        <v>468</v>
      </c>
      <c r="N735" s="822">
        <v>1</v>
      </c>
      <c r="O735" s="822">
        <v>468</v>
      </c>
      <c r="P735" s="831"/>
      <c r="Q735" s="831"/>
      <c r="R735" s="827"/>
      <c r="S735" s="832"/>
    </row>
    <row r="736" spans="1:19" ht="14.45" customHeight="1" x14ac:dyDescent="0.2">
      <c r="A736" s="821" t="s">
        <v>5115</v>
      </c>
      <c r="B736" s="822" t="s">
        <v>5116</v>
      </c>
      <c r="C736" s="822" t="s">
        <v>598</v>
      </c>
      <c r="D736" s="822" t="s">
        <v>2439</v>
      </c>
      <c r="E736" s="822" t="s">
        <v>5034</v>
      </c>
      <c r="F736" s="822" t="s">
        <v>5154</v>
      </c>
      <c r="G736" s="822" t="s">
        <v>5152</v>
      </c>
      <c r="H736" s="831">
        <v>11</v>
      </c>
      <c r="I736" s="831">
        <v>4191</v>
      </c>
      <c r="J736" s="822">
        <v>2.177142857142857</v>
      </c>
      <c r="K736" s="822">
        <v>381</v>
      </c>
      <c r="L736" s="831">
        <v>5</v>
      </c>
      <c r="M736" s="831">
        <v>1925</v>
      </c>
      <c r="N736" s="822">
        <v>1</v>
      </c>
      <c r="O736" s="822">
        <v>385</v>
      </c>
      <c r="P736" s="831">
        <v>6</v>
      </c>
      <c r="Q736" s="831">
        <v>2328</v>
      </c>
      <c r="R736" s="827">
        <v>1.2093506493506494</v>
      </c>
      <c r="S736" s="832">
        <v>388</v>
      </c>
    </row>
    <row r="737" spans="1:19" ht="14.45" customHeight="1" x14ac:dyDescent="0.2">
      <c r="A737" s="821" t="s">
        <v>5115</v>
      </c>
      <c r="B737" s="822" t="s">
        <v>5116</v>
      </c>
      <c r="C737" s="822" t="s">
        <v>598</v>
      </c>
      <c r="D737" s="822" t="s">
        <v>2439</v>
      </c>
      <c r="E737" s="822" t="s">
        <v>5034</v>
      </c>
      <c r="F737" s="822" t="s">
        <v>5155</v>
      </c>
      <c r="G737" s="822" t="s">
        <v>5156</v>
      </c>
      <c r="H737" s="831">
        <v>1</v>
      </c>
      <c r="I737" s="831">
        <v>273</v>
      </c>
      <c r="J737" s="822"/>
      <c r="K737" s="822">
        <v>273</v>
      </c>
      <c r="L737" s="831"/>
      <c r="M737" s="831"/>
      <c r="N737" s="822"/>
      <c r="O737" s="822"/>
      <c r="P737" s="831"/>
      <c r="Q737" s="831"/>
      <c r="R737" s="827"/>
      <c r="S737" s="832"/>
    </row>
    <row r="738" spans="1:19" ht="14.45" customHeight="1" x14ac:dyDescent="0.2">
      <c r="A738" s="821" t="s">
        <v>5115</v>
      </c>
      <c r="B738" s="822" t="s">
        <v>5116</v>
      </c>
      <c r="C738" s="822" t="s">
        <v>598</v>
      </c>
      <c r="D738" s="822" t="s">
        <v>2439</v>
      </c>
      <c r="E738" s="822" t="s">
        <v>5034</v>
      </c>
      <c r="F738" s="822" t="s">
        <v>5157</v>
      </c>
      <c r="G738" s="822" t="s">
        <v>5136</v>
      </c>
      <c r="H738" s="831">
        <v>1</v>
      </c>
      <c r="I738" s="831">
        <v>405</v>
      </c>
      <c r="J738" s="822"/>
      <c r="K738" s="822">
        <v>405</v>
      </c>
      <c r="L738" s="831"/>
      <c r="M738" s="831"/>
      <c r="N738" s="822"/>
      <c r="O738" s="822"/>
      <c r="P738" s="831"/>
      <c r="Q738" s="831"/>
      <c r="R738" s="827"/>
      <c r="S738" s="832"/>
    </row>
    <row r="739" spans="1:19" ht="14.45" customHeight="1" x14ac:dyDescent="0.2">
      <c r="A739" s="821" t="s">
        <v>5115</v>
      </c>
      <c r="B739" s="822" t="s">
        <v>5116</v>
      </c>
      <c r="C739" s="822" t="s">
        <v>598</v>
      </c>
      <c r="D739" s="822" t="s">
        <v>2441</v>
      </c>
      <c r="E739" s="822" t="s">
        <v>5034</v>
      </c>
      <c r="F739" s="822" t="s">
        <v>5124</v>
      </c>
      <c r="G739" s="822" t="s">
        <v>5125</v>
      </c>
      <c r="H739" s="831">
        <v>18</v>
      </c>
      <c r="I739" s="831">
        <v>4536</v>
      </c>
      <c r="J739" s="822">
        <v>4.4645669291338583</v>
      </c>
      <c r="K739" s="822">
        <v>252</v>
      </c>
      <c r="L739" s="831">
        <v>4</v>
      </c>
      <c r="M739" s="831">
        <v>1016</v>
      </c>
      <c r="N739" s="822">
        <v>1</v>
      </c>
      <c r="O739" s="822">
        <v>254</v>
      </c>
      <c r="P739" s="831">
        <v>13</v>
      </c>
      <c r="Q739" s="831">
        <v>3315</v>
      </c>
      <c r="R739" s="827">
        <v>3.2627952755905514</v>
      </c>
      <c r="S739" s="832">
        <v>255</v>
      </c>
    </row>
    <row r="740" spans="1:19" ht="14.45" customHeight="1" x14ac:dyDescent="0.2">
      <c r="A740" s="821" t="s">
        <v>5115</v>
      </c>
      <c r="B740" s="822" t="s">
        <v>5116</v>
      </c>
      <c r="C740" s="822" t="s">
        <v>598</v>
      </c>
      <c r="D740" s="822" t="s">
        <v>2441</v>
      </c>
      <c r="E740" s="822" t="s">
        <v>5034</v>
      </c>
      <c r="F740" s="822" t="s">
        <v>5126</v>
      </c>
      <c r="G740" s="822" t="s">
        <v>5127</v>
      </c>
      <c r="H740" s="831">
        <v>20</v>
      </c>
      <c r="I740" s="831">
        <v>2540</v>
      </c>
      <c r="J740" s="822">
        <v>5.0396825396825395</v>
      </c>
      <c r="K740" s="822">
        <v>127</v>
      </c>
      <c r="L740" s="831">
        <v>4</v>
      </c>
      <c r="M740" s="831">
        <v>504</v>
      </c>
      <c r="N740" s="822">
        <v>1</v>
      </c>
      <c r="O740" s="822">
        <v>126</v>
      </c>
      <c r="P740" s="831">
        <v>13</v>
      </c>
      <c r="Q740" s="831">
        <v>1651</v>
      </c>
      <c r="R740" s="827">
        <v>3.2757936507936507</v>
      </c>
      <c r="S740" s="832">
        <v>127</v>
      </c>
    </row>
    <row r="741" spans="1:19" ht="14.45" customHeight="1" x14ac:dyDescent="0.2">
      <c r="A741" s="821" t="s">
        <v>5115</v>
      </c>
      <c r="B741" s="822" t="s">
        <v>5116</v>
      </c>
      <c r="C741" s="822" t="s">
        <v>598</v>
      </c>
      <c r="D741" s="822" t="s">
        <v>2441</v>
      </c>
      <c r="E741" s="822" t="s">
        <v>5034</v>
      </c>
      <c r="F741" s="822" t="s">
        <v>5137</v>
      </c>
      <c r="G741" s="822" t="s">
        <v>5138</v>
      </c>
      <c r="H741" s="831">
        <v>14</v>
      </c>
      <c r="I741" s="831">
        <v>6944</v>
      </c>
      <c r="J741" s="822">
        <v>4.6479250334672022</v>
      </c>
      <c r="K741" s="822">
        <v>496</v>
      </c>
      <c r="L741" s="831">
        <v>3</v>
      </c>
      <c r="M741" s="831">
        <v>1494</v>
      </c>
      <c r="N741" s="822">
        <v>1</v>
      </c>
      <c r="O741" s="822">
        <v>498</v>
      </c>
      <c r="P741" s="831"/>
      <c r="Q741" s="831"/>
      <c r="R741" s="827"/>
      <c r="S741" s="832"/>
    </row>
    <row r="742" spans="1:19" ht="14.45" customHeight="1" x14ac:dyDescent="0.2">
      <c r="A742" s="821" t="s">
        <v>5115</v>
      </c>
      <c r="B742" s="822" t="s">
        <v>5116</v>
      </c>
      <c r="C742" s="822" t="s">
        <v>598</v>
      </c>
      <c r="D742" s="822" t="s">
        <v>2441</v>
      </c>
      <c r="E742" s="822" t="s">
        <v>5034</v>
      </c>
      <c r="F742" s="822" t="s">
        <v>5141</v>
      </c>
      <c r="G742" s="822" t="s">
        <v>5138</v>
      </c>
      <c r="H742" s="831">
        <v>4</v>
      </c>
      <c r="I742" s="831">
        <v>2276</v>
      </c>
      <c r="J742" s="822">
        <v>3.9720767888307154</v>
      </c>
      <c r="K742" s="822">
        <v>569</v>
      </c>
      <c r="L742" s="831">
        <v>1</v>
      </c>
      <c r="M742" s="831">
        <v>573</v>
      </c>
      <c r="N742" s="822">
        <v>1</v>
      </c>
      <c r="O742" s="822">
        <v>573</v>
      </c>
      <c r="P742" s="831">
        <v>13</v>
      </c>
      <c r="Q742" s="831">
        <v>7488</v>
      </c>
      <c r="R742" s="827">
        <v>13.06806282722513</v>
      </c>
      <c r="S742" s="832">
        <v>576</v>
      </c>
    </row>
    <row r="743" spans="1:19" ht="14.45" customHeight="1" x14ac:dyDescent="0.2">
      <c r="A743" s="821" t="s">
        <v>5115</v>
      </c>
      <c r="B743" s="822" t="s">
        <v>5116</v>
      </c>
      <c r="C743" s="822" t="s">
        <v>598</v>
      </c>
      <c r="D743" s="822" t="s">
        <v>2441</v>
      </c>
      <c r="E743" s="822" t="s">
        <v>5034</v>
      </c>
      <c r="F743" s="822" t="s">
        <v>5151</v>
      </c>
      <c r="G743" s="822" t="s">
        <v>5152</v>
      </c>
      <c r="H743" s="831">
        <v>2</v>
      </c>
      <c r="I743" s="831">
        <v>616</v>
      </c>
      <c r="J743" s="822"/>
      <c r="K743" s="822">
        <v>308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5115</v>
      </c>
      <c r="B744" s="822" t="s">
        <v>5116</v>
      </c>
      <c r="C744" s="822" t="s">
        <v>598</v>
      </c>
      <c r="D744" s="822" t="s">
        <v>5010</v>
      </c>
      <c r="E744" s="822" t="s">
        <v>5034</v>
      </c>
      <c r="F744" s="822" t="s">
        <v>5124</v>
      </c>
      <c r="G744" s="822" t="s">
        <v>5125</v>
      </c>
      <c r="H744" s="831"/>
      <c r="I744" s="831"/>
      <c r="J744" s="822"/>
      <c r="K744" s="822"/>
      <c r="L744" s="831">
        <v>1</v>
      </c>
      <c r="M744" s="831">
        <v>254</v>
      </c>
      <c r="N744" s="822">
        <v>1</v>
      </c>
      <c r="O744" s="822">
        <v>254</v>
      </c>
      <c r="P744" s="831"/>
      <c r="Q744" s="831"/>
      <c r="R744" s="827"/>
      <c r="S744" s="832"/>
    </row>
    <row r="745" spans="1:19" ht="14.45" customHeight="1" x14ac:dyDescent="0.2">
      <c r="A745" s="821" t="s">
        <v>5115</v>
      </c>
      <c r="B745" s="822" t="s">
        <v>5116</v>
      </c>
      <c r="C745" s="822" t="s">
        <v>598</v>
      </c>
      <c r="D745" s="822" t="s">
        <v>5010</v>
      </c>
      <c r="E745" s="822" t="s">
        <v>5034</v>
      </c>
      <c r="F745" s="822" t="s">
        <v>5126</v>
      </c>
      <c r="G745" s="822" t="s">
        <v>5127</v>
      </c>
      <c r="H745" s="831"/>
      <c r="I745" s="831"/>
      <c r="J745" s="822"/>
      <c r="K745" s="822"/>
      <c r="L745" s="831">
        <v>1</v>
      </c>
      <c r="M745" s="831">
        <v>126</v>
      </c>
      <c r="N745" s="822">
        <v>1</v>
      </c>
      <c r="O745" s="822">
        <v>126</v>
      </c>
      <c r="P745" s="831"/>
      <c r="Q745" s="831"/>
      <c r="R745" s="827"/>
      <c r="S745" s="832"/>
    </row>
    <row r="746" spans="1:19" ht="14.45" customHeight="1" x14ac:dyDescent="0.2">
      <c r="A746" s="821" t="s">
        <v>5115</v>
      </c>
      <c r="B746" s="822" t="s">
        <v>5116</v>
      </c>
      <c r="C746" s="822" t="s">
        <v>598</v>
      </c>
      <c r="D746" s="822" t="s">
        <v>5010</v>
      </c>
      <c r="E746" s="822" t="s">
        <v>5034</v>
      </c>
      <c r="F746" s="822" t="s">
        <v>5137</v>
      </c>
      <c r="G746" s="822" t="s">
        <v>5138</v>
      </c>
      <c r="H746" s="831"/>
      <c r="I746" s="831"/>
      <c r="J746" s="822"/>
      <c r="K746" s="822"/>
      <c r="L746" s="831">
        <v>1</v>
      </c>
      <c r="M746" s="831">
        <v>498</v>
      </c>
      <c r="N746" s="822">
        <v>1</v>
      </c>
      <c r="O746" s="822">
        <v>498</v>
      </c>
      <c r="P746" s="831"/>
      <c r="Q746" s="831"/>
      <c r="R746" s="827"/>
      <c r="S746" s="832"/>
    </row>
    <row r="747" spans="1:19" ht="14.45" customHeight="1" x14ac:dyDescent="0.2">
      <c r="A747" s="821" t="s">
        <v>5115</v>
      </c>
      <c r="B747" s="822" t="s">
        <v>5116</v>
      </c>
      <c r="C747" s="822" t="s">
        <v>598</v>
      </c>
      <c r="D747" s="822" t="s">
        <v>5012</v>
      </c>
      <c r="E747" s="822" t="s">
        <v>5034</v>
      </c>
      <c r="F747" s="822" t="s">
        <v>5124</v>
      </c>
      <c r="G747" s="822" t="s">
        <v>5125</v>
      </c>
      <c r="H747" s="831"/>
      <c r="I747" s="831"/>
      <c r="J747" s="822"/>
      <c r="K747" s="822"/>
      <c r="L747" s="831">
        <v>11</v>
      </c>
      <c r="M747" s="831">
        <v>2794</v>
      </c>
      <c r="N747" s="822">
        <v>1</v>
      </c>
      <c r="O747" s="822">
        <v>254</v>
      </c>
      <c r="P747" s="831"/>
      <c r="Q747" s="831"/>
      <c r="R747" s="827"/>
      <c r="S747" s="832"/>
    </row>
    <row r="748" spans="1:19" ht="14.45" customHeight="1" x14ac:dyDescent="0.2">
      <c r="A748" s="821" t="s">
        <v>5115</v>
      </c>
      <c r="B748" s="822" t="s">
        <v>5116</v>
      </c>
      <c r="C748" s="822" t="s">
        <v>598</v>
      </c>
      <c r="D748" s="822" t="s">
        <v>5012</v>
      </c>
      <c r="E748" s="822" t="s">
        <v>5034</v>
      </c>
      <c r="F748" s="822" t="s">
        <v>5126</v>
      </c>
      <c r="G748" s="822" t="s">
        <v>5127</v>
      </c>
      <c r="H748" s="831"/>
      <c r="I748" s="831"/>
      <c r="J748" s="822"/>
      <c r="K748" s="822"/>
      <c r="L748" s="831">
        <v>38</v>
      </c>
      <c r="M748" s="831">
        <v>4788</v>
      </c>
      <c r="N748" s="822">
        <v>1</v>
      </c>
      <c r="O748" s="822">
        <v>126</v>
      </c>
      <c r="P748" s="831"/>
      <c r="Q748" s="831"/>
      <c r="R748" s="827"/>
      <c r="S748" s="832"/>
    </row>
    <row r="749" spans="1:19" ht="14.45" customHeight="1" x14ac:dyDescent="0.2">
      <c r="A749" s="821" t="s">
        <v>5115</v>
      </c>
      <c r="B749" s="822" t="s">
        <v>5116</v>
      </c>
      <c r="C749" s="822" t="s">
        <v>598</v>
      </c>
      <c r="D749" s="822" t="s">
        <v>5012</v>
      </c>
      <c r="E749" s="822" t="s">
        <v>5034</v>
      </c>
      <c r="F749" s="822" t="s">
        <v>5154</v>
      </c>
      <c r="G749" s="822" t="s">
        <v>5152</v>
      </c>
      <c r="H749" s="831"/>
      <c r="I749" s="831"/>
      <c r="J749" s="822"/>
      <c r="K749" s="822"/>
      <c r="L749" s="831">
        <v>12</v>
      </c>
      <c r="M749" s="831">
        <v>4620</v>
      </c>
      <c r="N749" s="822">
        <v>1</v>
      </c>
      <c r="O749" s="822">
        <v>385</v>
      </c>
      <c r="P749" s="831"/>
      <c r="Q749" s="831"/>
      <c r="R749" s="827"/>
      <c r="S749" s="832"/>
    </row>
    <row r="750" spans="1:19" ht="14.45" customHeight="1" x14ac:dyDescent="0.2">
      <c r="A750" s="821" t="s">
        <v>5115</v>
      </c>
      <c r="B750" s="822" t="s">
        <v>5116</v>
      </c>
      <c r="C750" s="822" t="s">
        <v>598</v>
      </c>
      <c r="D750" s="822" t="s">
        <v>2444</v>
      </c>
      <c r="E750" s="822" t="s">
        <v>5034</v>
      </c>
      <c r="F750" s="822" t="s">
        <v>5124</v>
      </c>
      <c r="G750" s="822" t="s">
        <v>5125</v>
      </c>
      <c r="H750" s="831">
        <v>9</v>
      </c>
      <c r="I750" s="831">
        <v>2268</v>
      </c>
      <c r="J750" s="822">
        <v>0.81173944166070156</v>
      </c>
      <c r="K750" s="822">
        <v>252</v>
      </c>
      <c r="L750" s="831">
        <v>11</v>
      </c>
      <c r="M750" s="831">
        <v>2794</v>
      </c>
      <c r="N750" s="822">
        <v>1</v>
      </c>
      <c r="O750" s="822">
        <v>254</v>
      </c>
      <c r="P750" s="831">
        <v>2</v>
      </c>
      <c r="Q750" s="831">
        <v>510</v>
      </c>
      <c r="R750" s="827">
        <v>0.18253400143163923</v>
      </c>
      <c r="S750" s="832">
        <v>255</v>
      </c>
    </row>
    <row r="751" spans="1:19" ht="14.45" customHeight="1" x14ac:dyDescent="0.2">
      <c r="A751" s="821" t="s">
        <v>5115</v>
      </c>
      <c r="B751" s="822" t="s">
        <v>5116</v>
      </c>
      <c r="C751" s="822" t="s">
        <v>598</v>
      </c>
      <c r="D751" s="822" t="s">
        <v>2444</v>
      </c>
      <c r="E751" s="822" t="s">
        <v>5034</v>
      </c>
      <c r="F751" s="822" t="s">
        <v>5126</v>
      </c>
      <c r="G751" s="822" t="s">
        <v>5127</v>
      </c>
      <c r="H751" s="831">
        <v>5</v>
      </c>
      <c r="I751" s="831">
        <v>635</v>
      </c>
      <c r="J751" s="822">
        <v>0.419973544973545</v>
      </c>
      <c r="K751" s="822">
        <v>127</v>
      </c>
      <c r="L751" s="831">
        <v>12</v>
      </c>
      <c r="M751" s="831">
        <v>1512</v>
      </c>
      <c r="N751" s="822">
        <v>1</v>
      </c>
      <c r="O751" s="822">
        <v>126</v>
      </c>
      <c r="P751" s="831">
        <v>5</v>
      </c>
      <c r="Q751" s="831">
        <v>635</v>
      </c>
      <c r="R751" s="827">
        <v>0.419973544973545</v>
      </c>
      <c r="S751" s="832">
        <v>127</v>
      </c>
    </row>
    <row r="752" spans="1:19" ht="14.45" customHeight="1" x14ac:dyDescent="0.2">
      <c r="A752" s="821" t="s">
        <v>5115</v>
      </c>
      <c r="B752" s="822" t="s">
        <v>5116</v>
      </c>
      <c r="C752" s="822" t="s">
        <v>598</v>
      </c>
      <c r="D752" s="822" t="s">
        <v>2444</v>
      </c>
      <c r="E752" s="822" t="s">
        <v>5034</v>
      </c>
      <c r="F752" s="822" t="s">
        <v>5137</v>
      </c>
      <c r="G752" s="822" t="s">
        <v>5138</v>
      </c>
      <c r="H752" s="831">
        <v>2</v>
      </c>
      <c r="I752" s="831">
        <v>992</v>
      </c>
      <c r="J752" s="822">
        <v>0.99598393574297184</v>
      </c>
      <c r="K752" s="822">
        <v>496</v>
      </c>
      <c r="L752" s="831">
        <v>2</v>
      </c>
      <c r="M752" s="831">
        <v>996</v>
      </c>
      <c r="N752" s="822">
        <v>1</v>
      </c>
      <c r="O752" s="822">
        <v>498</v>
      </c>
      <c r="P752" s="831"/>
      <c r="Q752" s="831"/>
      <c r="R752" s="827"/>
      <c r="S752" s="832"/>
    </row>
    <row r="753" spans="1:19" ht="14.45" customHeight="1" x14ac:dyDescent="0.2">
      <c r="A753" s="821" t="s">
        <v>5115</v>
      </c>
      <c r="B753" s="822" t="s">
        <v>5116</v>
      </c>
      <c r="C753" s="822" t="s">
        <v>598</v>
      </c>
      <c r="D753" s="822" t="s">
        <v>2444</v>
      </c>
      <c r="E753" s="822" t="s">
        <v>5034</v>
      </c>
      <c r="F753" s="822" t="s">
        <v>5141</v>
      </c>
      <c r="G753" s="822" t="s">
        <v>5138</v>
      </c>
      <c r="H753" s="831"/>
      <c r="I753" s="831"/>
      <c r="J753" s="822"/>
      <c r="K753" s="822"/>
      <c r="L753" s="831"/>
      <c r="M753" s="831"/>
      <c r="N753" s="822"/>
      <c r="O753" s="822"/>
      <c r="P753" s="831">
        <v>1</v>
      </c>
      <c r="Q753" s="831">
        <v>576</v>
      </c>
      <c r="R753" s="827"/>
      <c r="S753" s="832">
        <v>576</v>
      </c>
    </row>
    <row r="754" spans="1:19" ht="14.45" customHeight="1" x14ac:dyDescent="0.2">
      <c r="A754" s="821" t="s">
        <v>5115</v>
      </c>
      <c r="B754" s="822" t="s">
        <v>5116</v>
      </c>
      <c r="C754" s="822" t="s">
        <v>598</v>
      </c>
      <c r="D754" s="822" t="s">
        <v>2444</v>
      </c>
      <c r="E754" s="822" t="s">
        <v>5034</v>
      </c>
      <c r="F754" s="822" t="s">
        <v>5147</v>
      </c>
      <c r="G754" s="822" t="s">
        <v>5148</v>
      </c>
      <c r="H754" s="831"/>
      <c r="I754" s="831"/>
      <c r="J754" s="822"/>
      <c r="K754" s="822"/>
      <c r="L754" s="831"/>
      <c r="M754" s="831"/>
      <c r="N754" s="822"/>
      <c r="O754" s="822"/>
      <c r="P754" s="831">
        <v>1</v>
      </c>
      <c r="Q754" s="831">
        <v>219</v>
      </c>
      <c r="R754" s="827"/>
      <c r="S754" s="832">
        <v>219</v>
      </c>
    </row>
    <row r="755" spans="1:19" ht="14.45" customHeight="1" x14ac:dyDescent="0.2">
      <c r="A755" s="821" t="s">
        <v>5115</v>
      </c>
      <c r="B755" s="822" t="s">
        <v>5116</v>
      </c>
      <c r="C755" s="822" t="s">
        <v>598</v>
      </c>
      <c r="D755" s="822" t="s">
        <v>2444</v>
      </c>
      <c r="E755" s="822" t="s">
        <v>5034</v>
      </c>
      <c r="F755" s="822" t="s">
        <v>5151</v>
      </c>
      <c r="G755" s="822" t="s">
        <v>5152</v>
      </c>
      <c r="H755" s="831">
        <v>6</v>
      </c>
      <c r="I755" s="831">
        <v>1848</v>
      </c>
      <c r="J755" s="822">
        <v>0.54193548387096779</v>
      </c>
      <c r="K755" s="822">
        <v>308</v>
      </c>
      <c r="L755" s="831">
        <v>11</v>
      </c>
      <c r="M755" s="831">
        <v>3410</v>
      </c>
      <c r="N755" s="822">
        <v>1</v>
      </c>
      <c r="O755" s="822">
        <v>310</v>
      </c>
      <c r="P755" s="831"/>
      <c r="Q755" s="831"/>
      <c r="R755" s="827"/>
      <c r="S755" s="832"/>
    </row>
    <row r="756" spans="1:19" ht="14.45" customHeight="1" x14ac:dyDescent="0.2">
      <c r="A756" s="821" t="s">
        <v>5115</v>
      </c>
      <c r="B756" s="822" t="s">
        <v>5116</v>
      </c>
      <c r="C756" s="822" t="s">
        <v>598</v>
      </c>
      <c r="D756" s="822" t="s">
        <v>2444</v>
      </c>
      <c r="E756" s="822" t="s">
        <v>5034</v>
      </c>
      <c r="F756" s="822" t="s">
        <v>5153</v>
      </c>
      <c r="G756" s="822" t="s">
        <v>5148</v>
      </c>
      <c r="H756" s="831"/>
      <c r="I756" s="831"/>
      <c r="J756" s="822"/>
      <c r="K756" s="822"/>
      <c r="L756" s="831">
        <v>1</v>
      </c>
      <c r="M756" s="831">
        <v>179</v>
      </c>
      <c r="N756" s="822">
        <v>1</v>
      </c>
      <c r="O756" s="822">
        <v>179</v>
      </c>
      <c r="P756" s="831"/>
      <c r="Q756" s="831"/>
      <c r="R756" s="827"/>
      <c r="S756" s="832"/>
    </row>
    <row r="757" spans="1:19" ht="14.45" customHeight="1" x14ac:dyDescent="0.2">
      <c r="A757" s="821" t="s">
        <v>5115</v>
      </c>
      <c r="B757" s="822" t="s">
        <v>5116</v>
      </c>
      <c r="C757" s="822" t="s">
        <v>598</v>
      </c>
      <c r="D757" s="822" t="s">
        <v>2444</v>
      </c>
      <c r="E757" s="822" t="s">
        <v>5034</v>
      </c>
      <c r="F757" s="822" t="s">
        <v>5154</v>
      </c>
      <c r="G757" s="822" t="s">
        <v>5152</v>
      </c>
      <c r="H757" s="831">
        <v>1</v>
      </c>
      <c r="I757" s="831">
        <v>381</v>
      </c>
      <c r="J757" s="822"/>
      <c r="K757" s="822">
        <v>381</v>
      </c>
      <c r="L757" s="831"/>
      <c r="M757" s="831"/>
      <c r="N757" s="822"/>
      <c r="O757" s="822"/>
      <c r="P757" s="831">
        <v>1</v>
      </c>
      <c r="Q757" s="831">
        <v>388</v>
      </c>
      <c r="R757" s="827"/>
      <c r="S757" s="832">
        <v>388</v>
      </c>
    </row>
    <row r="758" spans="1:19" ht="14.45" customHeight="1" x14ac:dyDescent="0.2">
      <c r="A758" s="821" t="s">
        <v>5115</v>
      </c>
      <c r="B758" s="822" t="s">
        <v>5116</v>
      </c>
      <c r="C758" s="822" t="s">
        <v>598</v>
      </c>
      <c r="D758" s="822" t="s">
        <v>5013</v>
      </c>
      <c r="E758" s="822" t="s">
        <v>5034</v>
      </c>
      <c r="F758" s="822" t="s">
        <v>5126</v>
      </c>
      <c r="G758" s="822" t="s">
        <v>5127</v>
      </c>
      <c r="H758" s="831"/>
      <c r="I758" s="831"/>
      <c r="J758" s="822"/>
      <c r="K758" s="822"/>
      <c r="L758" s="831">
        <v>8</v>
      </c>
      <c r="M758" s="831">
        <v>1008</v>
      </c>
      <c r="N758" s="822">
        <v>1</v>
      </c>
      <c r="O758" s="822">
        <v>126</v>
      </c>
      <c r="P758" s="831">
        <v>4</v>
      </c>
      <c r="Q758" s="831">
        <v>508</v>
      </c>
      <c r="R758" s="827">
        <v>0.50396825396825395</v>
      </c>
      <c r="S758" s="832">
        <v>127</v>
      </c>
    </row>
    <row r="759" spans="1:19" ht="14.45" customHeight="1" x14ac:dyDescent="0.2">
      <c r="A759" s="821" t="s">
        <v>5115</v>
      </c>
      <c r="B759" s="822" t="s">
        <v>5116</v>
      </c>
      <c r="C759" s="822" t="s">
        <v>598</v>
      </c>
      <c r="D759" s="822" t="s">
        <v>5013</v>
      </c>
      <c r="E759" s="822" t="s">
        <v>5034</v>
      </c>
      <c r="F759" s="822" t="s">
        <v>5151</v>
      </c>
      <c r="G759" s="822" t="s">
        <v>5152</v>
      </c>
      <c r="H759" s="831"/>
      <c r="I759" s="831"/>
      <c r="J759" s="822"/>
      <c r="K759" s="822"/>
      <c r="L759" s="831">
        <v>3</v>
      </c>
      <c r="M759" s="831">
        <v>930</v>
      </c>
      <c r="N759" s="822">
        <v>1</v>
      </c>
      <c r="O759" s="822">
        <v>310</v>
      </c>
      <c r="P759" s="831">
        <v>2</v>
      </c>
      <c r="Q759" s="831">
        <v>622</v>
      </c>
      <c r="R759" s="827">
        <v>0.66881720430107527</v>
      </c>
      <c r="S759" s="832">
        <v>311</v>
      </c>
    </row>
    <row r="760" spans="1:19" ht="14.45" customHeight="1" x14ac:dyDescent="0.2">
      <c r="A760" s="821" t="s">
        <v>5115</v>
      </c>
      <c r="B760" s="822" t="s">
        <v>5116</v>
      </c>
      <c r="C760" s="822" t="s">
        <v>598</v>
      </c>
      <c r="D760" s="822" t="s">
        <v>5014</v>
      </c>
      <c r="E760" s="822" t="s">
        <v>5034</v>
      </c>
      <c r="F760" s="822" t="s">
        <v>5124</v>
      </c>
      <c r="G760" s="822" t="s">
        <v>5125</v>
      </c>
      <c r="H760" s="831"/>
      <c r="I760" s="831"/>
      <c r="J760" s="822"/>
      <c r="K760" s="822"/>
      <c r="L760" s="831"/>
      <c r="M760" s="831"/>
      <c r="N760" s="822"/>
      <c r="O760" s="822"/>
      <c r="P760" s="831">
        <v>3</v>
      </c>
      <c r="Q760" s="831">
        <v>765</v>
      </c>
      <c r="R760" s="827"/>
      <c r="S760" s="832">
        <v>255</v>
      </c>
    </row>
    <row r="761" spans="1:19" ht="14.45" customHeight="1" x14ac:dyDescent="0.2">
      <c r="A761" s="821" t="s">
        <v>5115</v>
      </c>
      <c r="B761" s="822" t="s">
        <v>5116</v>
      </c>
      <c r="C761" s="822" t="s">
        <v>598</v>
      </c>
      <c r="D761" s="822" t="s">
        <v>5014</v>
      </c>
      <c r="E761" s="822" t="s">
        <v>5034</v>
      </c>
      <c r="F761" s="822" t="s">
        <v>5126</v>
      </c>
      <c r="G761" s="822" t="s">
        <v>5127</v>
      </c>
      <c r="H761" s="831"/>
      <c r="I761" s="831"/>
      <c r="J761" s="822"/>
      <c r="K761" s="822"/>
      <c r="L761" s="831"/>
      <c r="M761" s="831"/>
      <c r="N761" s="822"/>
      <c r="O761" s="822"/>
      <c r="P761" s="831">
        <v>3</v>
      </c>
      <c r="Q761" s="831">
        <v>381</v>
      </c>
      <c r="R761" s="827"/>
      <c r="S761" s="832">
        <v>127</v>
      </c>
    </row>
    <row r="762" spans="1:19" ht="14.45" customHeight="1" x14ac:dyDescent="0.2">
      <c r="A762" s="821" t="s">
        <v>5115</v>
      </c>
      <c r="B762" s="822" t="s">
        <v>5116</v>
      </c>
      <c r="C762" s="822" t="s">
        <v>598</v>
      </c>
      <c r="D762" s="822" t="s">
        <v>5014</v>
      </c>
      <c r="E762" s="822" t="s">
        <v>5034</v>
      </c>
      <c r="F762" s="822" t="s">
        <v>5151</v>
      </c>
      <c r="G762" s="822" t="s">
        <v>5152</v>
      </c>
      <c r="H762" s="831"/>
      <c r="I762" s="831"/>
      <c r="J762" s="822"/>
      <c r="K762" s="822"/>
      <c r="L762" s="831"/>
      <c r="M762" s="831"/>
      <c r="N762" s="822"/>
      <c r="O762" s="822"/>
      <c r="P762" s="831">
        <v>3</v>
      </c>
      <c r="Q762" s="831">
        <v>933</v>
      </c>
      <c r="R762" s="827"/>
      <c r="S762" s="832">
        <v>311</v>
      </c>
    </row>
    <row r="763" spans="1:19" ht="14.45" customHeight="1" x14ac:dyDescent="0.2">
      <c r="A763" s="821" t="s">
        <v>5115</v>
      </c>
      <c r="B763" s="822" t="s">
        <v>5116</v>
      </c>
      <c r="C763" s="822" t="s">
        <v>598</v>
      </c>
      <c r="D763" s="822" t="s">
        <v>2445</v>
      </c>
      <c r="E763" s="822" t="s">
        <v>5034</v>
      </c>
      <c r="F763" s="822" t="s">
        <v>5124</v>
      </c>
      <c r="G763" s="822" t="s">
        <v>5125</v>
      </c>
      <c r="H763" s="831">
        <v>10</v>
      </c>
      <c r="I763" s="831">
        <v>2520</v>
      </c>
      <c r="J763" s="822">
        <v>9.9212598425196852</v>
      </c>
      <c r="K763" s="822">
        <v>252</v>
      </c>
      <c r="L763" s="831">
        <v>1</v>
      </c>
      <c r="M763" s="831">
        <v>254</v>
      </c>
      <c r="N763" s="822">
        <v>1</v>
      </c>
      <c r="O763" s="822">
        <v>254</v>
      </c>
      <c r="P763" s="831">
        <v>10</v>
      </c>
      <c r="Q763" s="831">
        <v>2550</v>
      </c>
      <c r="R763" s="827">
        <v>10.039370078740157</v>
      </c>
      <c r="S763" s="832">
        <v>255</v>
      </c>
    </row>
    <row r="764" spans="1:19" ht="14.45" customHeight="1" x14ac:dyDescent="0.2">
      <c r="A764" s="821" t="s">
        <v>5115</v>
      </c>
      <c r="B764" s="822" t="s">
        <v>5116</v>
      </c>
      <c r="C764" s="822" t="s">
        <v>598</v>
      </c>
      <c r="D764" s="822" t="s">
        <v>2445</v>
      </c>
      <c r="E764" s="822" t="s">
        <v>5034</v>
      </c>
      <c r="F764" s="822" t="s">
        <v>5126</v>
      </c>
      <c r="G764" s="822" t="s">
        <v>5127</v>
      </c>
      <c r="H764" s="831">
        <v>44</v>
      </c>
      <c r="I764" s="831">
        <v>5588</v>
      </c>
      <c r="J764" s="822">
        <v>11.087301587301587</v>
      </c>
      <c r="K764" s="822">
        <v>127</v>
      </c>
      <c r="L764" s="831">
        <v>4</v>
      </c>
      <c r="M764" s="831">
        <v>504</v>
      </c>
      <c r="N764" s="822">
        <v>1</v>
      </c>
      <c r="O764" s="822">
        <v>126</v>
      </c>
      <c r="P764" s="831">
        <v>31</v>
      </c>
      <c r="Q764" s="831">
        <v>3937</v>
      </c>
      <c r="R764" s="827">
        <v>7.8115079365079367</v>
      </c>
      <c r="S764" s="832">
        <v>127</v>
      </c>
    </row>
    <row r="765" spans="1:19" ht="14.45" customHeight="1" x14ac:dyDescent="0.2">
      <c r="A765" s="821" t="s">
        <v>5115</v>
      </c>
      <c r="B765" s="822" t="s">
        <v>5116</v>
      </c>
      <c r="C765" s="822" t="s">
        <v>598</v>
      </c>
      <c r="D765" s="822" t="s">
        <v>2445</v>
      </c>
      <c r="E765" s="822" t="s">
        <v>5034</v>
      </c>
      <c r="F765" s="822" t="s">
        <v>5151</v>
      </c>
      <c r="G765" s="822" t="s">
        <v>5152</v>
      </c>
      <c r="H765" s="831">
        <v>12</v>
      </c>
      <c r="I765" s="831">
        <v>3696</v>
      </c>
      <c r="J765" s="822">
        <v>5.9612903225806448</v>
      </c>
      <c r="K765" s="822">
        <v>308</v>
      </c>
      <c r="L765" s="831">
        <v>2</v>
      </c>
      <c r="M765" s="831">
        <v>620</v>
      </c>
      <c r="N765" s="822">
        <v>1</v>
      </c>
      <c r="O765" s="822">
        <v>310</v>
      </c>
      <c r="P765" s="831">
        <v>15</v>
      </c>
      <c r="Q765" s="831">
        <v>4665</v>
      </c>
      <c r="R765" s="827">
        <v>7.524193548387097</v>
      </c>
      <c r="S765" s="832">
        <v>311</v>
      </c>
    </row>
    <row r="766" spans="1:19" ht="14.45" customHeight="1" x14ac:dyDescent="0.2">
      <c r="A766" s="821" t="s">
        <v>5115</v>
      </c>
      <c r="B766" s="822" t="s">
        <v>5116</v>
      </c>
      <c r="C766" s="822" t="s">
        <v>598</v>
      </c>
      <c r="D766" s="822" t="s">
        <v>2445</v>
      </c>
      <c r="E766" s="822" t="s">
        <v>5034</v>
      </c>
      <c r="F766" s="822" t="s">
        <v>5154</v>
      </c>
      <c r="G766" s="822" t="s">
        <v>5152</v>
      </c>
      <c r="H766" s="831">
        <v>1</v>
      </c>
      <c r="I766" s="831">
        <v>381</v>
      </c>
      <c r="J766" s="822"/>
      <c r="K766" s="822">
        <v>381</v>
      </c>
      <c r="L766" s="831"/>
      <c r="M766" s="831"/>
      <c r="N766" s="822"/>
      <c r="O766" s="822"/>
      <c r="P766" s="831"/>
      <c r="Q766" s="831"/>
      <c r="R766" s="827"/>
      <c r="S766" s="832"/>
    </row>
    <row r="767" spans="1:19" ht="14.45" customHeight="1" x14ac:dyDescent="0.2">
      <c r="A767" s="821" t="s">
        <v>5115</v>
      </c>
      <c r="B767" s="822" t="s">
        <v>5116</v>
      </c>
      <c r="C767" s="822" t="s">
        <v>598</v>
      </c>
      <c r="D767" s="822" t="s">
        <v>2446</v>
      </c>
      <c r="E767" s="822" t="s">
        <v>5034</v>
      </c>
      <c r="F767" s="822" t="s">
        <v>5124</v>
      </c>
      <c r="G767" s="822" t="s">
        <v>5125</v>
      </c>
      <c r="H767" s="831">
        <v>2</v>
      </c>
      <c r="I767" s="831">
        <v>504</v>
      </c>
      <c r="J767" s="822">
        <v>0.28346456692913385</v>
      </c>
      <c r="K767" s="822">
        <v>252</v>
      </c>
      <c r="L767" s="831">
        <v>7</v>
      </c>
      <c r="M767" s="831">
        <v>1778</v>
      </c>
      <c r="N767" s="822">
        <v>1</v>
      </c>
      <c r="O767" s="822">
        <v>254</v>
      </c>
      <c r="P767" s="831"/>
      <c r="Q767" s="831"/>
      <c r="R767" s="827"/>
      <c r="S767" s="832"/>
    </row>
    <row r="768" spans="1:19" ht="14.45" customHeight="1" x14ac:dyDescent="0.2">
      <c r="A768" s="821" t="s">
        <v>5115</v>
      </c>
      <c r="B768" s="822" t="s">
        <v>5116</v>
      </c>
      <c r="C768" s="822" t="s">
        <v>598</v>
      </c>
      <c r="D768" s="822" t="s">
        <v>2446</v>
      </c>
      <c r="E768" s="822" t="s">
        <v>5034</v>
      </c>
      <c r="F768" s="822" t="s">
        <v>5126</v>
      </c>
      <c r="G768" s="822" t="s">
        <v>5127</v>
      </c>
      <c r="H768" s="831">
        <v>3</v>
      </c>
      <c r="I768" s="831">
        <v>381</v>
      </c>
      <c r="J768" s="822">
        <v>9.4494047619047616E-2</v>
      </c>
      <c r="K768" s="822">
        <v>127</v>
      </c>
      <c r="L768" s="831">
        <v>32</v>
      </c>
      <c r="M768" s="831">
        <v>4032</v>
      </c>
      <c r="N768" s="822">
        <v>1</v>
      </c>
      <c r="O768" s="822">
        <v>126</v>
      </c>
      <c r="P768" s="831"/>
      <c r="Q768" s="831"/>
      <c r="R768" s="827"/>
      <c r="S768" s="832"/>
    </row>
    <row r="769" spans="1:19" ht="14.45" customHeight="1" x14ac:dyDescent="0.2">
      <c r="A769" s="821" t="s">
        <v>5115</v>
      </c>
      <c r="B769" s="822" t="s">
        <v>5116</v>
      </c>
      <c r="C769" s="822" t="s">
        <v>598</v>
      </c>
      <c r="D769" s="822" t="s">
        <v>2446</v>
      </c>
      <c r="E769" s="822" t="s">
        <v>5034</v>
      </c>
      <c r="F769" s="822" t="s">
        <v>5137</v>
      </c>
      <c r="G769" s="822" t="s">
        <v>5138</v>
      </c>
      <c r="H769" s="831"/>
      <c r="I769" s="831"/>
      <c r="J769" s="822"/>
      <c r="K769" s="822"/>
      <c r="L769" s="831">
        <v>2</v>
      </c>
      <c r="M769" s="831">
        <v>996</v>
      </c>
      <c r="N769" s="822">
        <v>1</v>
      </c>
      <c r="O769" s="822">
        <v>498</v>
      </c>
      <c r="P769" s="831"/>
      <c r="Q769" s="831"/>
      <c r="R769" s="827"/>
      <c r="S769" s="832"/>
    </row>
    <row r="770" spans="1:19" ht="14.45" customHeight="1" x14ac:dyDescent="0.2">
      <c r="A770" s="821" t="s">
        <v>5115</v>
      </c>
      <c r="B770" s="822" t="s">
        <v>5116</v>
      </c>
      <c r="C770" s="822" t="s">
        <v>598</v>
      </c>
      <c r="D770" s="822" t="s">
        <v>2446</v>
      </c>
      <c r="E770" s="822" t="s">
        <v>5034</v>
      </c>
      <c r="F770" s="822" t="s">
        <v>5154</v>
      </c>
      <c r="G770" s="822" t="s">
        <v>5152</v>
      </c>
      <c r="H770" s="831">
        <v>3</v>
      </c>
      <c r="I770" s="831">
        <v>1143</v>
      </c>
      <c r="J770" s="822">
        <v>0.42411873840445269</v>
      </c>
      <c r="K770" s="822">
        <v>381</v>
      </c>
      <c r="L770" s="831">
        <v>7</v>
      </c>
      <c r="M770" s="831">
        <v>2695</v>
      </c>
      <c r="N770" s="822">
        <v>1</v>
      </c>
      <c r="O770" s="822">
        <v>385</v>
      </c>
      <c r="P770" s="831"/>
      <c r="Q770" s="831"/>
      <c r="R770" s="827"/>
      <c r="S770" s="832"/>
    </row>
    <row r="771" spans="1:19" ht="14.45" customHeight="1" x14ac:dyDescent="0.2">
      <c r="A771" s="821" t="s">
        <v>5115</v>
      </c>
      <c r="B771" s="822" t="s">
        <v>5116</v>
      </c>
      <c r="C771" s="822" t="s">
        <v>598</v>
      </c>
      <c r="D771" s="822" t="s">
        <v>2448</v>
      </c>
      <c r="E771" s="822" t="s">
        <v>5034</v>
      </c>
      <c r="F771" s="822" t="s">
        <v>5124</v>
      </c>
      <c r="G771" s="822" t="s">
        <v>5125</v>
      </c>
      <c r="H771" s="831">
        <v>4</v>
      </c>
      <c r="I771" s="831">
        <v>1008</v>
      </c>
      <c r="J771" s="822">
        <v>1.984251968503937</v>
      </c>
      <c r="K771" s="822">
        <v>252</v>
      </c>
      <c r="L771" s="831">
        <v>2</v>
      </c>
      <c r="M771" s="831">
        <v>508</v>
      </c>
      <c r="N771" s="822">
        <v>1</v>
      </c>
      <c r="O771" s="822">
        <v>254</v>
      </c>
      <c r="P771" s="831">
        <v>4</v>
      </c>
      <c r="Q771" s="831">
        <v>1020</v>
      </c>
      <c r="R771" s="827">
        <v>2.0078740157480315</v>
      </c>
      <c r="S771" s="832">
        <v>255</v>
      </c>
    </row>
    <row r="772" spans="1:19" ht="14.45" customHeight="1" x14ac:dyDescent="0.2">
      <c r="A772" s="821" t="s">
        <v>5115</v>
      </c>
      <c r="B772" s="822" t="s">
        <v>5116</v>
      </c>
      <c r="C772" s="822" t="s">
        <v>598</v>
      </c>
      <c r="D772" s="822" t="s">
        <v>2448</v>
      </c>
      <c r="E772" s="822" t="s">
        <v>5034</v>
      </c>
      <c r="F772" s="822" t="s">
        <v>5126</v>
      </c>
      <c r="G772" s="822" t="s">
        <v>5127</v>
      </c>
      <c r="H772" s="831">
        <v>28</v>
      </c>
      <c r="I772" s="831">
        <v>3556</v>
      </c>
      <c r="J772" s="822">
        <v>14.111111111111111</v>
      </c>
      <c r="K772" s="822">
        <v>127</v>
      </c>
      <c r="L772" s="831">
        <v>2</v>
      </c>
      <c r="M772" s="831">
        <v>252</v>
      </c>
      <c r="N772" s="822">
        <v>1</v>
      </c>
      <c r="O772" s="822">
        <v>126</v>
      </c>
      <c r="P772" s="831">
        <v>5</v>
      </c>
      <c r="Q772" s="831">
        <v>635</v>
      </c>
      <c r="R772" s="827">
        <v>2.5198412698412698</v>
      </c>
      <c r="S772" s="832">
        <v>127</v>
      </c>
    </row>
    <row r="773" spans="1:19" ht="14.45" customHeight="1" x14ac:dyDescent="0.2">
      <c r="A773" s="821" t="s">
        <v>5115</v>
      </c>
      <c r="B773" s="822" t="s">
        <v>5116</v>
      </c>
      <c r="C773" s="822" t="s">
        <v>598</v>
      </c>
      <c r="D773" s="822" t="s">
        <v>2448</v>
      </c>
      <c r="E773" s="822" t="s">
        <v>5034</v>
      </c>
      <c r="F773" s="822" t="s">
        <v>5128</v>
      </c>
      <c r="G773" s="822" t="s">
        <v>5101</v>
      </c>
      <c r="H773" s="831">
        <v>2</v>
      </c>
      <c r="I773" s="831">
        <v>928</v>
      </c>
      <c r="J773" s="822"/>
      <c r="K773" s="822">
        <v>464</v>
      </c>
      <c r="L773" s="831"/>
      <c r="M773" s="831"/>
      <c r="N773" s="822"/>
      <c r="O773" s="822"/>
      <c r="P773" s="831"/>
      <c r="Q773" s="831"/>
      <c r="R773" s="827"/>
      <c r="S773" s="832"/>
    </row>
    <row r="774" spans="1:19" ht="14.45" customHeight="1" x14ac:dyDescent="0.2">
      <c r="A774" s="821" t="s">
        <v>5115</v>
      </c>
      <c r="B774" s="822" t="s">
        <v>5116</v>
      </c>
      <c r="C774" s="822" t="s">
        <v>598</v>
      </c>
      <c r="D774" s="822" t="s">
        <v>2448</v>
      </c>
      <c r="E774" s="822" t="s">
        <v>5034</v>
      </c>
      <c r="F774" s="822" t="s">
        <v>5143</v>
      </c>
      <c r="G774" s="822" t="s">
        <v>5103</v>
      </c>
      <c r="H774" s="831">
        <v>4</v>
      </c>
      <c r="I774" s="831">
        <v>1788</v>
      </c>
      <c r="J774" s="822"/>
      <c r="K774" s="822">
        <v>447</v>
      </c>
      <c r="L774" s="831"/>
      <c r="M774" s="831"/>
      <c r="N774" s="822"/>
      <c r="O774" s="822"/>
      <c r="P774" s="831"/>
      <c r="Q774" s="831"/>
      <c r="R774" s="827"/>
      <c r="S774" s="832"/>
    </row>
    <row r="775" spans="1:19" ht="14.45" customHeight="1" x14ac:dyDescent="0.2">
      <c r="A775" s="821" t="s">
        <v>5115</v>
      </c>
      <c r="B775" s="822" t="s">
        <v>5116</v>
      </c>
      <c r="C775" s="822" t="s">
        <v>598</v>
      </c>
      <c r="D775" s="822" t="s">
        <v>2448</v>
      </c>
      <c r="E775" s="822" t="s">
        <v>5034</v>
      </c>
      <c r="F775" s="822" t="s">
        <v>5149</v>
      </c>
      <c r="G775" s="822" t="s">
        <v>5150</v>
      </c>
      <c r="H775" s="831">
        <v>0</v>
      </c>
      <c r="I775" s="831">
        <v>0</v>
      </c>
      <c r="J775" s="822"/>
      <c r="K775" s="822"/>
      <c r="L775" s="831"/>
      <c r="M775" s="831"/>
      <c r="N775" s="822"/>
      <c r="O775" s="822"/>
      <c r="P775" s="831"/>
      <c r="Q775" s="831"/>
      <c r="R775" s="827"/>
      <c r="S775" s="832"/>
    </row>
    <row r="776" spans="1:19" ht="14.45" customHeight="1" x14ac:dyDescent="0.2">
      <c r="A776" s="821" t="s">
        <v>5115</v>
      </c>
      <c r="B776" s="822" t="s">
        <v>5116</v>
      </c>
      <c r="C776" s="822" t="s">
        <v>598</v>
      </c>
      <c r="D776" s="822" t="s">
        <v>2448</v>
      </c>
      <c r="E776" s="822" t="s">
        <v>5034</v>
      </c>
      <c r="F776" s="822" t="s">
        <v>5154</v>
      </c>
      <c r="G776" s="822" t="s">
        <v>5152</v>
      </c>
      <c r="H776" s="831">
        <v>3</v>
      </c>
      <c r="I776" s="831">
        <v>1143</v>
      </c>
      <c r="J776" s="822">
        <v>0.98961038961038961</v>
      </c>
      <c r="K776" s="822">
        <v>381</v>
      </c>
      <c r="L776" s="831">
        <v>3</v>
      </c>
      <c r="M776" s="831">
        <v>1155</v>
      </c>
      <c r="N776" s="822">
        <v>1</v>
      </c>
      <c r="O776" s="822">
        <v>385</v>
      </c>
      <c r="P776" s="831">
        <v>5</v>
      </c>
      <c r="Q776" s="831">
        <v>1940</v>
      </c>
      <c r="R776" s="827">
        <v>1.6796536796536796</v>
      </c>
      <c r="S776" s="832">
        <v>388</v>
      </c>
    </row>
    <row r="777" spans="1:19" ht="14.45" customHeight="1" x14ac:dyDescent="0.2">
      <c r="A777" s="821" t="s">
        <v>5115</v>
      </c>
      <c r="B777" s="822" t="s">
        <v>5116</v>
      </c>
      <c r="C777" s="822" t="s">
        <v>598</v>
      </c>
      <c r="D777" s="822" t="s">
        <v>5016</v>
      </c>
      <c r="E777" s="822" t="s">
        <v>5034</v>
      </c>
      <c r="F777" s="822" t="s">
        <v>5124</v>
      </c>
      <c r="G777" s="822" t="s">
        <v>5125</v>
      </c>
      <c r="H777" s="831">
        <v>4</v>
      </c>
      <c r="I777" s="831">
        <v>1008</v>
      </c>
      <c r="J777" s="822"/>
      <c r="K777" s="822">
        <v>252</v>
      </c>
      <c r="L777" s="831"/>
      <c r="M777" s="831"/>
      <c r="N777" s="822"/>
      <c r="O777" s="822"/>
      <c r="P777" s="831"/>
      <c r="Q777" s="831"/>
      <c r="R777" s="827"/>
      <c r="S777" s="832"/>
    </row>
    <row r="778" spans="1:19" ht="14.45" customHeight="1" x14ac:dyDescent="0.2">
      <c r="A778" s="821" t="s">
        <v>5115</v>
      </c>
      <c r="B778" s="822" t="s">
        <v>5116</v>
      </c>
      <c r="C778" s="822" t="s">
        <v>598</v>
      </c>
      <c r="D778" s="822" t="s">
        <v>5016</v>
      </c>
      <c r="E778" s="822" t="s">
        <v>5034</v>
      </c>
      <c r="F778" s="822" t="s">
        <v>5126</v>
      </c>
      <c r="G778" s="822" t="s">
        <v>5127</v>
      </c>
      <c r="H778" s="831">
        <v>18</v>
      </c>
      <c r="I778" s="831">
        <v>2286</v>
      </c>
      <c r="J778" s="822"/>
      <c r="K778" s="822">
        <v>127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5115</v>
      </c>
      <c r="B779" s="822" t="s">
        <v>5116</v>
      </c>
      <c r="C779" s="822" t="s">
        <v>598</v>
      </c>
      <c r="D779" s="822" t="s">
        <v>5016</v>
      </c>
      <c r="E779" s="822" t="s">
        <v>5034</v>
      </c>
      <c r="F779" s="822" t="s">
        <v>5141</v>
      </c>
      <c r="G779" s="822" t="s">
        <v>5138</v>
      </c>
      <c r="H779" s="831">
        <v>2</v>
      </c>
      <c r="I779" s="831">
        <v>1138</v>
      </c>
      <c r="J779" s="822"/>
      <c r="K779" s="822">
        <v>569</v>
      </c>
      <c r="L779" s="831"/>
      <c r="M779" s="831"/>
      <c r="N779" s="822"/>
      <c r="O779" s="822"/>
      <c r="P779" s="831"/>
      <c r="Q779" s="831"/>
      <c r="R779" s="827"/>
      <c r="S779" s="832"/>
    </row>
    <row r="780" spans="1:19" ht="14.45" customHeight="1" x14ac:dyDescent="0.2">
      <c r="A780" s="821" t="s">
        <v>5115</v>
      </c>
      <c r="B780" s="822" t="s">
        <v>5116</v>
      </c>
      <c r="C780" s="822" t="s">
        <v>598</v>
      </c>
      <c r="D780" s="822" t="s">
        <v>5016</v>
      </c>
      <c r="E780" s="822" t="s">
        <v>5034</v>
      </c>
      <c r="F780" s="822" t="s">
        <v>5154</v>
      </c>
      <c r="G780" s="822" t="s">
        <v>5152</v>
      </c>
      <c r="H780" s="831">
        <v>11</v>
      </c>
      <c r="I780" s="831">
        <v>4191</v>
      </c>
      <c r="J780" s="822"/>
      <c r="K780" s="822">
        <v>381</v>
      </c>
      <c r="L780" s="831"/>
      <c r="M780" s="831"/>
      <c r="N780" s="822"/>
      <c r="O780" s="822"/>
      <c r="P780" s="831"/>
      <c r="Q780" s="831"/>
      <c r="R780" s="827"/>
      <c r="S780" s="832"/>
    </row>
    <row r="781" spans="1:19" ht="14.45" customHeight="1" x14ac:dyDescent="0.2">
      <c r="A781" s="821" t="s">
        <v>5115</v>
      </c>
      <c r="B781" s="822" t="s">
        <v>5116</v>
      </c>
      <c r="C781" s="822" t="s">
        <v>598</v>
      </c>
      <c r="D781" s="822" t="s">
        <v>5018</v>
      </c>
      <c r="E781" s="822" t="s">
        <v>5034</v>
      </c>
      <c r="F781" s="822" t="s">
        <v>5124</v>
      </c>
      <c r="G781" s="822" t="s">
        <v>5125</v>
      </c>
      <c r="H781" s="831">
        <v>2</v>
      </c>
      <c r="I781" s="831">
        <v>504</v>
      </c>
      <c r="J781" s="822"/>
      <c r="K781" s="822">
        <v>252</v>
      </c>
      <c r="L781" s="831"/>
      <c r="M781" s="831"/>
      <c r="N781" s="822"/>
      <c r="O781" s="822"/>
      <c r="P781" s="831">
        <v>2</v>
      </c>
      <c r="Q781" s="831">
        <v>510</v>
      </c>
      <c r="R781" s="827"/>
      <c r="S781" s="832">
        <v>255</v>
      </c>
    </row>
    <row r="782" spans="1:19" ht="14.45" customHeight="1" x14ac:dyDescent="0.2">
      <c r="A782" s="821" t="s">
        <v>5115</v>
      </c>
      <c r="B782" s="822" t="s">
        <v>5116</v>
      </c>
      <c r="C782" s="822" t="s">
        <v>598</v>
      </c>
      <c r="D782" s="822" t="s">
        <v>5018</v>
      </c>
      <c r="E782" s="822" t="s">
        <v>5034</v>
      </c>
      <c r="F782" s="822" t="s">
        <v>5126</v>
      </c>
      <c r="G782" s="822" t="s">
        <v>5127</v>
      </c>
      <c r="H782" s="831">
        <v>1</v>
      </c>
      <c r="I782" s="831">
        <v>127</v>
      </c>
      <c r="J782" s="822"/>
      <c r="K782" s="822">
        <v>127</v>
      </c>
      <c r="L782" s="831"/>
      <c r="M782" s="831"/>
      <c r="N782" s="822"/>
      <c r="O782" s="822"/>
      <c r="P782" s="831">
        <v>2</v>
      </c>
      <c r="Q782" s="831">
        <v>254</v>
      </c>
      <c r="R782" s="827"/>
      <c r="S782" s="832">
        <v>127</v>
      </c>
    </row>
    <row r="783" spans="1:19" ht="14.45" customHeight="1" x14ac:dyDescent="0.2">
      <c r="A783" s="821" t="s">
        <v>5115</v>
      </c>
      <c r="B783" s="822" t="s">
        <v>5116</v>
      </c>
      <c r="C783" s="822" t="s">
        <v>598</v>
      </c>
      <c r="D783" s="822" t="s">
        <v>5018</v>
      </c>
      <c r="E783" s="822" t="s">
        <v>5034</v>
      </c>
      <c r="F783" s="822" t="s">
        <v>5141</v>
      </c>
      <c r="G783" s="822" t="s">
        <v>5138</v>
      </c>
      <c r="H783" s="831">
        <v>1</v>
      </c>
      <c r="I783" s="831">
        <v>569</v>
      </c>
      <c r="J783" s="822"/>
      <c r="K783" s="822">
        <v>569</v>
      </c>
      <c r="L783" s="831"/>
      <c r="M783" s="831"/>
      <c r="N783" s="822"/>
      <c r="O783" s="822"/>
      <c r="P783" s="831"/>
      <c r="Q783" s="831"/>
      <c r="R783" s="827"/>
      <c r="S783" s="832"/>
    </row>
    <row r="784" spans="1:19" ht="14.45" customHeight="1" x14ac:dyDescent="0.2">
      <c r="A784" s="821" t="s">
        <v>5115</v>
      </c>
      <c r="B784" s="822" t="s">
        <v>5116</v>
      </c>
      <c r="C784" s="822" t="s">
        <v>598</v>
      </c>
      <c r="D784" s="822" t="s">
        <v>5018</v>
      </c>
      <c r="E784" s="822" t="s">
        <v>5034</v>
      </c>
      <c r="F784" s="822" t="s">
        <v>5154</v>
      </c>
      <c r="G784" s="822" t="s">
        <v>5152</v>
      </c>
      <c r="H784" s="831">
        <v>1</v>
      </c>
      <c r="I784" s="831">
        <v>381</v>
      </c>
      <c r="J784" s="822"/>
      <c r="K784" s="822">
        <v>381</v>
      </c>
      <c r="L784" s="831"/>
      <c r="M784" s="831"/>
      <c r="N784" s="822"/>
      <c r="O784" s="822"/>
      <c r="P784" s="831">
        <v>2</v>
      </c>
      <c r="Q784" s="831">
        <v>776</v>
      </c>
      <c r="R784" s="827"/>
      <c r="S784" s="832">
        <v>388</v>
      </c>
    </row>
    <row r="785" spans="1:19" ht="14.45" customHeight="1" x14ac:dyDescent="0.2">
      <c r="A785" s="821" t="s">
        <v>5115</v>
      </c>
      <c r="B785" s="822" t="s">
        <v>5116</v>
      </c>
      <c r="C785" s="822" t="s">
        <v>598</v>
      </c>
      <c r="D785" s="822" t="s">
        <v>5019</v>
      </c>
      <c r="E785" s="822" t="s">
        <v>5034</v>
      </c>
      <c r="F785" s="822" t="s">
        <v>5124</v>
      </c>
      <c r="G785" s="822" t="s">
        <v>5125</v>
      </c>
      <c r="H785" s="831"/>
      <c r="I785" s="831"/>
      <c r="J785" s="822"/>
      <c r="K785" s="822"/>
      <c r="L785" s="831"/>
      <c r="M785" s="831"/>
      <c r="N785" s="822"/>
      <c r="O785" s="822"/>
      <c r="P785" s="831">
        <v>2</v>
      </c>
      <c r="Q785" s="831">
        <v>510</v>
      </c>
      <c r="R785" s="827"/>
      <c r="S785" s="832">
        <v>255</v>
      </c>
    </row>
    <row r="786" spans="1:19" ht="14.45" customHeight="1" x14ac:dyDescent="0.2">
      <c r="A786" s="821" t="s">
        <v>5115</v>
      </c>
      <c r="B786" s="822" t="s">
        <v>5116</v>
      </c>
      <c r="C786" s="822" t="s">
        <v>598</v>
      </c>
      <c r="D786" s="822" t="s">
        <v>5019</v>
      </c>
      <c r="E786" s="822" t="s">
        <v>5034</v>
      </c>
      <c r="F786" s="822" t="s">
        <v>5126</v>
      </c>
      <c r="G786" s="822" t="s">
        <v>5127</v>
      </c>
      <c r="H786" s="831"/>
      <c r="I786" s="831"/>
      <c r="J786" s="822"/>
      <c r="K786" s="822"/>
      <c r="L786" s="831"/>
      <c r="M786" s="831"/>
      <c r="N786" s="822"/>
      <c r="O786" s="822"/>
      <c r="P786" s="831">
        <v>2</v>
      </c>
      <c r="Q786" s="831">
        <v>254</v>
      </c>
      <c r="R786" s="827"/>
      <c r="S786" s="832">
        <v>127</v>
      </c>
    </row>
    <row r="787" spans="1:19" ht="14.45" customHeight="1" x14ac:dyDescent="0.2">
      <c r="A787" s="821" t="s">
        <v>5115</v>
      </c>
      <c r="B787" s="822" t="s">
        <v>5116</v>
      </c>
      <c r="C787" s="822" t="s">
        <v>598</v>
      </c>
      <c r="D787" s="822" t="s">
        <v>5019</v>
      </c>
      <c r="E787" s="822" t="s">
        <v>5034</v>
      </c>
      <c r="F787" s="822" t="s">
        <v>5088</v>
      </c>
      <c r="G787" s="822" t="s">
        <v>5089</v>
      </c>
      <c r="H787" s="831"/>
      <c r="I787" s="831"/>
      <c r="J787" s="822"/>
      <c r="K787" s="822"/>
      <c r="L787" s="831">
        <v>8</v>
      </c>
      <c r="M787" s="831">
        <v>976</v>
      </c>
      <c r="N787" s="822">
        <v>1</v>
      </c>
      <c r="O787" s="822">
        <v>122</v>
      </c>
      <c r="P787" s="831"/>
      <c r="Q787" s="831"/>
      <c r="R787" s="827"/>
      <c r="S787" s="832"/>
    </row>
    <row r="788" spans="1:19" ht="14.45" customHeight="1" x14ac:dyDescent="0.2">
      <c r="A788" s="821" t="s">
        <v>5115</v>
      </c>
      <c r="B788" s="822" t="s">
        <v>5116</v>
      </c>
      <c r="C788" s="822" t="s">
        <v>598</v>
      </c>
      <c r="D788" s="822" t="s">
        <v>5019</v>
      </c>
      <c r="E788" s="822" t="s">
        <v>5034</v>
      </c>
      <c r="F788" s="822" t="s">
        <v>5154</v>
      </c>
      <c r="G788" s="822" t="s">
        <v>5152</v>
      </c>
      <c r="H788" s="831"/>
      <c r="I788" s="831"/>
      <c r="J788" s="822"/>
      <c r="K788" s="822"/>
      <c r="L788" s="831"/>
      <c r="M788" s="831"/>
      <c r="N788" s="822"/>
      <c r="O788" s="822"/>
      <c r="P788" s="831">
        <v>2</v>
      </c>
      <c r="Q788" s="831">
        <v>776</v>
      </c>
      <c r="R788" s="827"/>
      <c r="S788" s="832">
        <v>388</v>
      </c>
    </row>
    <row r="789" spans="1:19" ht="14.45" customHeight="1" x14ac:dyDescent="0.2">
      <c r="A789" s="821" t="s">
        <v>5115</v>
      </c>
      <c r="B789" s="822" t="s">
        <v>5116</v>
      </c>
      <c r="C789" s="822" t="s">
        <v>598</v>
      </c>
      <c r="D789" s="822" t="s">
        <v>5019</v>
      </c>
      <c r="E789" s="822" t="s">
        <v>5034</v>
      </c>
      <c r="F789" s="822" t="s">
        <v>5098</v>
      </c>
      <c r="G789" s="822" t="s">
        <v>5099</v>
      </c>
      <c r="H789" s="831"/>
      <c r="I789" s="831"/>
      <c r="J789" s="822"/>
      <c r="K789" s="822"/>
      <c r="L789" s="831">
        <v>1</v>
      </c>
      <c r="M789" s="831">
        <v>622</v>
      </c>
      <c r="N789" s="822">
        <v>1</v>
      </c>
      <c r="O789" s="822">
        <v>622</v>
      </c>
      <c r="P789" s="831"/>
      <c r="Q789" s="831"/>
      <c r="R789" s="827"/>
      <c r="S789" s="832"/>
    </row>
    <row r="790" spans="1:19" ht="14.45" customHeight="1" x14ac:dyDescent="0.2">
      <c r="A790" s="821" t="s">
        <v>5115</v>
      </c>
      <c r="B790" s="822" t="s">
        <v>5116</v>
      </c>
      <c r="C790" s="822" t="s">
        <v>598</v>
      </c>
      <c r="D790" s="822" t="s">
        <v>2449</v>
      </c>
      <c r="E790" s="822" t="s">
        <v>5034</v>
      </c>
      <c r="F790" s="822" t="s">
        <v>5124</v>
      </c>
      <c r="G790" s="822" t="s">
        <v>5125</v>
      </c>
      <c r="H790" s="831">
        <v>13</v>
      </c>
      <c r="I790" s="831">
        <v>3276</v>
      </c>
      <c r="J790" s="822">
        <v>0.80610236220472442</v>
      </c>
      <c r="K790" s="822">
        <v>252</v>
      </c>
      <c r="L790" s="831">
        <v>16</v>
      </c>
      <c r="M790" s="831">
        <v>4064</v>
      </c>
      <c r="N790" s="822">
        <v>1</v>
      </c>
      <c r="O790" s="822">
        <v>254</v>
      </c>
      <c r="P790" s="831">
        <v>3</v>
      </c>
      <c r="Q790" s="831">
        <v>765</v>
      </c>
      <c r="R790" s="827">
        <v>0.18823818897637795</v>
      </c>
      <c r="S790" s="832">
        <v>255</v>
      </c>
    </row>
    <row r="791" spans="1:19" ht="14.45" customHeight="1" x14ac:dyDescent="0.2">
      <c r="A791" s="821" t="s">
        <v>5115</v>
      </c>
      <c r="B791" s="822" t="s">
        <v>5116</v>
      </c>
      <c r="C791" s="822" t="s">
        <v>598</v>
      </c>
      <c r="D791" s="822" t="s">
        <v>2449</v>
      </c>
      <c r="E791" s="822" t="s">
        <v>5034</v>
      </c>
      <c r="F791" s="822" t="s">
        <v>5126</v>
      </c>
      <c r="G791" s="822" t="s">
        <v>5127</v>
      </c>
      <c r="H791" s="831">
        <v>59</v>
      </c>
      <c r="I791" s="831">
        <v>7493</v>
      </c>
      <c r="J791" s="822">
        <v>0.7929100529100529</v>
      </c>
      <c r="K791" s="822">
        <v>127</v>
      </c>
      <c r="L791" s="831">
        <v>75</v>
      </c>
      <c r="M791" s="831">
        <v>9450</v>
      </c>
      <c r="N791" s="822">
        <v>1</v>
      </c>
      <c r="O791" s="822">
        <v>126</v>
      </c>
      <c r="P791" s="831">
        <v>3</v>
      </c>
      <c r="Q791" s="831">
        <v>381</v>
      </c>
      <c r="R791" s="827">
        <v>4.0317460317460314E-2</v>
      </c>
      <c r="S791" s="832">
        <v>127</v>
      </c>
    </row>
    <row r="792" spans="1:19" ht="14.45" customHeight="1" x14ac:dyDescent="0.2">
      <c r="A792" s="821" t="s">
        <v>5115</v>
      </c>
      <c r="B792" s="822" t="s">
        <v>5116</v>
      </c>
      <c r="C792" s="822" t="s">
        <v>598</v>
      </c>
      <c r="D792" s="822" t="s">
        <v>2449</v>
      </c>
      <c r="E792" s="822" t="s">
        <v>5034</v>
      </c>
      <c r="F792" s="822" t="s">
        <v>5141</v>
      </c>
      <c r="G792" s="822" t="s">
        <v>5138</v>
      </c>
      <c r="H792" s="831">
        <v>3</v>
      </c>
      <c r="I792" s="831">
        <v>1707</v>
      </c>
      <c r="J792" s="822">
        <v>1.4895287958115184</v>
      </c>
      <c r="K792" s="822">
        <v>569</v>
      </c>
      <c r="L792" s="831">
        <v>2</v>
      </c>
      <c r="M792" s="831">
        <v>1146</v>
      </c>
      <c r="N792" s="822">
        <v>1</v>
      </c>
      <c r="O792" s="822">
        <v>573</v>
      </c>
      <c r="P792" s="831"/>
      <c r="Q792" s="831"/>
      <c r="R792" s="827"/>
      <c r="S792" s="832"/>
    </row>
    <row r="793" spans="1:19" ht="14.45" customHeight="1" x14ac:dyDescent="0.2">
      <c r="A793" s="821" t="s">
        <v>5115</v>
      </c>
      <c r="B793" s="822" t="s">
        <v>5116</v>
      </c>
      <c r="C793" s="822" t="s">
        <v>598</v>
      </c>
      <c r="D793" s="822" t="s">
        <v>2449</v>
      </c>
      <c r="E793" s="822" t="s">
        <v>5034</v>
      </c>
      <c r="F793" s="822" t="s">
        <v>5147</v>
      </c>
      <c r="G793" s="822" t="s">
        <v>5148</v>
      </c>
      <c r="H793" s="831"/>
      <c r="I793" s="831"/>
      <c r="J793" s="822"/>
      <c r="K793" s="822"/>
      <c r="L793" s="831">
        <v>1</v>
      </c>
      <c r="M793" s="831">
        <v>217</v>
      </c>
      <c r="N793" s="822">
        <v>1</v>
      </c>
      <c r="O793" s="822">
        <v>217</v>
      </c>
      <c r="P793" s="831"/>
      <c r="Q793" s="831"/>
      <c r="R793" s="827"/>
      <c r="S793" s="832"/>
    </row>
    <row r="794" spans="1:19" ht="14.45" customHeight="1" x14ac:dyDescent="0.2">
      <c r="A794" s="821" t="s">
        <v>5115</v>
      </c>
      <c r="B794" s="822" t="s">
        <v>5116</v>
      </c>
      <c r="C794" s="822" t="s">
        <v>598</v>
      </c>
      <c r="D794" s="822" t="s">
        <v>2449</v>
      </c>
      <c r="E794" s="822" t="s">
        <v>5034</v>
      </c>
      <c r="F794" s="822" t="s">
        <v>5154</v>
      </c>
      <c r="G794" s="822" t="s">
        <v>5152</v>
      </c>
      <c r="H794" s="831">
        <v>14</v>
      </c>
      <c r="I794" s="831">
        <v>5334</v>
      </c>
      <c r="J794" s="822">
        <v>0.69272727272727275</v>
      </c>
      <c r="K794" s="822">
        <v>381</v>
      </c>
      <c r="L794" s="831">
        <v>20</v>
      </c>
      <c r="M794" s="831">
        <v>7700</v>
      </c>
      <c r="N794" s="822">
        <v>1</v>
      </c>
      <c r="O794" s="822">
        <v>385</v>
      </c>
      <c r="P794" s="831">
        <v>3</v>
      </c>
      <c r="Q794" s="831">
        <v>1164</v>
      </c>
      <c r="R794" s="827">
        <v>0.15116883116883117</v>
      </c>
      <c r="S794" s="832">
        <v>388</v>
      </c>
    </row>
    <row r="795" spans="1:19" ht="14.45" customHeight="1" x14ac:dyDescent="0.2">
      <c r="A795" s="821" t="s">
        <v>5115</v>
      </c>
      <c r="B795" s="822" t="s">
        <v>5116</v>
      </c>
      <c r="C795" s="822" t="s">
        <v>598</v>
      </c>
      <c r="D795" s="822" t="s">
        <v>2451</v>
      </c>
      <c r="E795" s="822" t="s">
        <v>5034</v>
      </c>
      <c r="F795" s="822" t="s">
        <v>5124</v>
      </c>
      <c r="G795" s="822" t="s">
        <v>5125</v>
      </c>
      <c r="H795" s="831">
        <v>25</v>
      </c>
      <c r="I795" s="831">
        <v>6300</v>
      </c>
      <c r="J795" s="822">
        <v>1.3779527559055118</v>
      </c>
      <c r="K795" s="822">
        <v>252</v>
      </c>
      <c r="L795" s="831">
        <v>18</v>
      </c>
      <c r="M795" s="831">
        <v>4572</v>
      </c>
      <c r="N795" s="822">
        <v>1</v>
      </c>
      <c r="O795" s="822">
        <v>254</v>
      </c>
      <c r="P795" s="831">
        <v>10</v>
      </c>
      <c r="Q795" s="831">
        <v>2550</v>
      </c>
      <c r="R795" s="827">
        <v>0.55774278215223094</v>
      </c>
      <c r="S795" s="832">
        <v>255</v>
      </c>
    </row>
    <row r="796" spans="1:19" ht="14.45" customHeight="1" x14ac:dyDescent="0.2">
      <c r="A796" s="821" t="s">
        <v>5115</v>
      </c>
      <c r="B796" s="822" t="s">
        <v>5116</v>
      </c>
      <c r="C796" s="822" t="s">
        <v>598</v>
      </c>
      <c r="D796" s="822" t="s">
        <v>2451</v>
      </c>
      <c r="E796" s="822" t="s">
        <v>5034</v>
      </c>
      <c r="F796" s="822" t="s">
        <v>5126</v>
      </c>
      <c r="G796" s="822" t="s">
        <v>5127</v>
      </c>
      <c r="H796" s="831">
        <v>118</v>
      </c>
      <c r="I796" s="831">
        <v>14986</v>
      </c>
      <c r="J796" s="822">
        <v>1.6072501072501073</v>
      </c>
      <c r="K796" s="822">
        <v>127</v>
      </c>
      <c r="L796" s="831">
        <v>74</v>
      </c>
      <c r="M796" s="831">
        <v>9324</v>
      </c>
      <c r="N796" s="822">
        <v>1</v>
      </c>
      <c r="O796" s="822">
        <v>126</v>
      </c>
      <c r="P796" s="831">
        <v>44</v>
      </c>
      <c r="Q796" s="831">
        <v>5588</v>
      </c>
      <c r="R796" s="827">
        <v>0.59931359931359929</v>
      </c>
      <c r="S796" s="832">
        <v>127</v>
      </c>
    </row>
    <row r="797" spans="1:19" ht="14.45" customHeight="1" x14ac:dyDescent="0.2">
      <c r="A797" s="821" t="s">
        <v>5115</v>
      </c>
      <c r="B797" s="822" t="s">
        <v>5116</v>
      </c>
      <c r="C797" s="822" t="s">
        <v>598</v>
      </c>
      <c r="D797" s="822" t="s">
        <v>2451</v>
      </c>
      <c r="E797" s="822" t="s">
        <v>5034</v>
      </c>
      <c r="F797" s="822" t="s">
        <v>5141</v>
      </c>
      <c r="G797" s="822" t="s">
        <v>5138</v>
      </c>
      <c r="H797" s="831">
        <v>2</v>
      </c>
      <c r="I797" s="831">
        <v>1138</v>
      </c>
      <c r="J797" s="822">
        <v>1.9860383944153577</v>
      </c>
      <c r="K797" s="822">
        <v>569</v>
      </c>
      <c r="L797" s="831">
        <v>1</v>
      </c>
      <c r="M797" s="831">
        <v>573</v>
      </c>
      <c r="N797" s="822">
        <v>1</v>
      </c>
      <c r="O797" s="822">
        <v>573</v>
      </c>
      <c r="P797" s="831"/>
      <c r="Q797" s="831"/>
      <c r="R797" s="827"/>
      <c r="S797" s="832"/>
    </row>
    <row r="798" spans="1:19" ht="14.45" customHeight="1" x14ac:dyDescent="0.2">
      <c r="A798" s="821" t="s">
        <v>5115</v>
      </c>
      <c r="B798" s="822" t="s">
        <v>5116</v>
      </c>
      <c r="C798" s="822" t="s">
        <v>598</v>
      </c>
      <c r="D798" s="822" t="s">
        <v>2451</v>
      </c>
      <c r="E798" s="822" t="s">
        <v>5034</v>
      </c>
      <c r="F798" s="822" t="s">
        <v>5128</v>
      </c>
      <c r="G798" s="822" t="s">
        <v>5101</v>
      </c>
      <c r="H798" s="831">
        <v>1</v>
      </c>
      <c r="I798" s="831">
        <v>464</v>
      </c>
      <c r="J798" s="822">
        <v>9.914529914529914E-2</v>
      </c>
      <c r="K798" s="822">
        <v>464</v>
      </c>
      <c r="L798" s="831">
        <v>10</v>
      </c>
      <c r="M798" s="831">
        <v>4680</v>
      </c>
      <c r="N798" s="822">
        <v>1</v>
      </c>
      <c r="O798" s="822">
        <v>468</v>
      </c>
      <c r="P798" s="831">
        <v>11</v>
      </c>
      <c r="Q798" s="831">
        <v>5203</v>
      </c>
      <c r="R798" s="827">
        <v>1.1117521367521368</v>
      </c>
      <c r="S798" s="832">
        <v>473</v>
      </c>
    </row>
    <row r="799" spans="1:19" ht="14.45" customHeight="1" x14ac:dyDescent="0.2">
      <c r="A799" s="821" t="s">
        <v>5115</v>
      </c>
      <c r="B799" s="822" t="s">
        <v>5116</v>
      </c>
      <c r="C799" s="822" t="s">
        <v>598</v>
      </c>
      <c r="D799" s="822" t="s">
        <v>2451</v>
      </c>
      <c r="E799" s="822" t="s">
        <v>5034</v>
      </c>
      <c r="F799" s="822" t="s">
        <v>5154</v>
      </c>
      <c r="G799" s="822" t="s">
        <v>5152</v>
      </c>
      <c r="H799" s="831">
        <v>30</v>
      </c>
      <c r="I799" s="831">
        <v>11430</v>
      </c>
      <c r="J799" s="822">
        <v>2.1205936920222634</v>
      </c>
      <c r="K799" s="822">
        <v>381</v>
      </c>
      <c r="L799" s="831">
        <v>14</v>
      </c>
      <c r="M799" s="831">
        <v>5390</v>
      </c>
      <c r="N799" s="822">
        <v>1</v>
      </c>
      <c r="O799" s="822">
        <v>385</v>
      </c>
      <c r="P799" s="831"/>
      <c r="Q799" s="831"/>
      <c r="R799" s="827"/>
      <c r="S799" s="832"/>
    </row>
    <row r="800" spans="1:19" ht="14.45" customHeight="1" x14ac:dyDescent="0.2">
      <c r="A800" s="821" t="s">
        <v>5115</v>
      </c>
      <c r="B800" s="822" t="s">
        <v>5116</v>
      </c>
      <c r="C800" s="822" t="s">
        <v>598</v>
      </c>
      <c r="D800" s="822" t="s">
        <v>2452</v>
      </c>
      <c r="E800" s="822" t="s">
        <v>5034</v>
      </c>
      <c r="F800" s="822" t="s">
        <v>5124</v>
      </c>
      <c r="G800" s="822" t="s">
        <v>5125</v>
      </c>
      <c r="H800" s="831">
        <v>18</v>
      </c>
      <c r="I800" s="831">
        <v>4536</v>
      </c>
      <c r="J800" s="822">
        <v>1.1161417322834646</v>
      </c>
      <c r="K800" s="822">
        <v>252</v>
      </c>
      <c r="L800" s="831">
        <v>16</v>
      </c>
      <c r="M800" s="831">
        <v>4064</v>
      </c>
      <c r="N800" s="822">
        <v>1</v>
      </c>
      <c r="O800" s="822">
        <v>254</v>
      </c>
      <c r="P800" s="831">
        <v>4</v>
      </c>
      <c r="Q800" s="831">
        <v>1020</v>
      </c>
      <c r="R800" s="827">
        <v>0.25098425196850394</v>
      </c>
      <c r="S800" s="832">
        <v>255</v>
      </c>
    </row>
    <row r="801" spans="1:19" ht="14.45" customHeight="1" x14ac:dyDescent="0.2">
      <c r="A801" s="821" t="s">
        <v>5115</v>
      </c>
      <c r="B801" s="822" t="s">
        <v>5116</v>
      </c>
      <c r="C801" s="822" t="s">
        <v>598</v>
      </c>
      <c r="D801" s="822" t="s">
        <v>2452</v>
      </c>
      <c r="E801" s="822" t="s">
        <v>5034</v>
      </c>
      <c r="F801" s="822" t="s">
        <v>5126</v>
      </c>
      <c r="G801" s="822" t="s">
        <v>5127</v>
      </c>
      <c r="H801" s="831">
        <v>50</v>
      </c>
      <c r="I801" s="831">
        <v>6350</v>
      </c>
      <c r="J801" s="822">
        <v>0.76358826358826359</v>
      </c>
      <c r="K801" s="822">
        <v>127</v>
      </c>
      <c r="L801" s="831">
        <v>66</v>
      </c>
      <c r="M801" s="831">
        <v>8316</v>
      </c>
      <c r="N801" s="822">
        <v>1</v>
      </c>
      <c r="O801" s="822">
        <v>126</v>
      </c>
      <c r="P801" s="831">
        <v>14</v>
      </c>
      <c r="Q801" s="831">
        <v>1778</v>
      </c>
      <c r="R801" s="827">
        <v>0.2138047138047138</v>
      </c>
      <c r="S801" s="832">
        <v>127</v>
      </c>
    </row>
    <row r="802" spans="1:19" ht="14.45" customHeight="1" x14ac:dyDescent="0.2">
      <c r="A802" s="821" t="s">
        <v>5115</v>
      </c>
      <c r="B802" s="822" t="s">
        <v>5116</v>
      </c>
      <c r="C802" s="822" t="s">
        <v>598</v>
      </c>
      <c r="D802" s="822" t="s">
        <v>2452</v>
      </c>
      <c r="E802" s="822" t="s">
        <v>5034</v>
      </c>
      <c r="F802" s="822" t="s">
        <v>5137</v>
      </c>
      <c r="G802" s="822" t="s">
        <v>5138</v>
      </c>
      <c r="H802" s="831">
        <v>1</v>
      </c>
      <c r="I802" s="831">
        <v>496</v>
      </c>
      <c r="J802" s="822"/>
      <c r="K802" s="822">
        <v>496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5115</v>
      </c>
      <c r="B803" s="822" t="s">
        <v>5116</v>
      </c>
      <c r="C803" s="822" t="s">
        <v>598</v>
      </c>
      <c r="D803" s="822" t="s">
        <v>2452</v>
      </c>
      <c r="E803" s="822" t="s">
        <v>5034</v>
      </c>
      <c r="F803" s="822" t="s">
        <v>5141</v>
      </c>
      <c r="G803" s="822" t="s">
        <v>5138</v>
      </c>
      <c r="H803" s="831">
        <v>2</v>
      </c>
      <c r="I803" s="831">
        <v>1138</v>
      </c>
      <c r="J803" s="822">
        <v>0.10452833654817673</v>
      </c>
      <c r="K803" s="822">
        <v>569</v>
      </c>
      <c r="L803" s="831">
        <v>19</v>
      </c>
      <c r="M803" s="831">
        <v>10887</v>
      </c>
      <c r="N803" s="822">
        <v>1</v>
      </c>
      <c r="O803" s="822">
        <v>573</v>
      </c>
      <c r="P803" s="831"/>
      <c r="Q803" s="831"/>
      <c r="R803" s="827"/>
      <c r="S803" s="832"/>
    </row>
    <row r="804" spans="1:19" ht="14.45" customHeight="1" x14ac:dyDescent="0.2">
      <c r="A804" s="821" t="s">
        <v>5115</v>
      </c>
      <c r="B804" s="822" t="s">
        <v>5116</v>
      </c>
      <c r="C804" s="822" t="s">
        <v>598</v>
      </c>
      <c r="D804" s="822" t="s">
        <v>2452</v>
      </c>
      <c r="E804" s="822" t="s">
        <v>5034</v>
      </c>
      <c r="F804" s="822" t="s">
        <v>5142</v>
      </c>
      <c r="G804" s="822" t="s">
        <v>5140</v>
      </c>
      <c r="H804" s="831"/>
      <c r="I804" s="831"/>
      <c r="J804" s="822"/>
      <c r="K804" s="822"/>
      <c r="L804" s="831"/>
      <c r="M804" s="831"/>
      <c r="N804" s="822"/>
      <c r="O804" s="822"/>
      <c r="P804" s="831">
        <v>1</v>
      </c>
      <c r="Q804" s="831">
        <v>769</v>
      </c>
      <c r="R804" s="827"/>
      <c r="S804" s="832">
        <v>769</v>
      </c>
    </row>
    <row r="805" spans="1:19" ht="14.45" customHeight="1" x14ac:dyDescent="0.2">
      <c r="A805" s="821" t="s">
        <v>5115</v>
      </c>
      <c r="B805" s="822" t="s">
        <v>5116</v>
      </c>
      <c r="C805" s="822" t="s">
        <v>598</v>
      </c>
      <c r="D805" s="822" t="s">
        <v>2452</v>
      </c>
      <c r="E805" s="822" t="s">
        <v>5034</v>
      </c>
      <c r="F805" s="822" t="s">
        <v>5149</v>
      </c>
      <c r="G805" s="822" t="s">
        <v>5150</v>
      </c>
      <c r="H805" s="831"/>
      <c r="I805" s="831"/>
      <c r="J805" s="822"/>
      <c r="K805" s="822"/>
      <c r="L805" s="831"/>
      <c r="M805" s="831"/>
      <c r="N805" s="822"/>
      <c r="O805" s="822"/>
      <c r="P805" s="831">
        <v>2</v>
      </c>
      <c r="Q805" s="831">
        <v>178</v>
      </c>
      <c r="R805" s="827"/>
      <c r="S805" s="832">
        <v>89</v>
      </c>
    </row>
    <row r="806" spans="1:19" ht="14.45" customHeight="1" x14ac:dyDescent="0.2">
      <c r="A806" s="821" t="s">
        <v>5115</v>
      </c>
      <c r="B806" s="822" t="s">
        <v>5116</v>
      </c>
      <c r="C806" s="822" t="s">
        <v>598</v>
      </c>
      <c r="D806" s="822" t="s">
        <v>2452</v>
      </c>
      <c r="E806" s="822" t="s">
        <v>5034</v>
      </c>
      <c r="F806" s="822" t="s">
        <v>5151</v>
      </c>
      <c r="G806" s="822" t="s">
        <v>5152</v>
      </c>
      <c r="H806" s="831">
        <v>16</v>
      </c>
      <c r="I806" s="831">
        <v>4928</v>
      </c>
      <c r="J806" s="822">
        <v>15.896774193548387</v>
      </c>
      <c r="K806" s="822">
        <v>308</v>
      </c>
      <c r="L806" s="831">
        <v>1</v>
      </c>
      <c r="M806" s="831">
        <v>310</v>
      </c>
      <c r="N806" s="822">
        <v>1</v>
      </c>
      <c r="O806" s="822">
        <v>310</v>
      </c>
      <c r="P806" s="831"/>
      <c r="Q806" s="831"/>
      <c r="R806" s="827"/>
      <c r="S806" s="832"/>
    </row>
    <row r="807" spans="1:19" ht="14.45" customHeight="1" x14ac:dyDescent="0.2">
      <c r="A807" s="821" t="s">
        <v>5115</v>
      </c>
      <c r="B807" s="822" t="s">
        <v>5116</v>
      </c>
      <c r="C807" s="822" t="s">
        <v>598</v>
      </c>
      <c r="D807" s="822" t="s">
        <v>2452</v>
      </c>
      <c r="E807" s="822" t="s">
        <v>5034</v>
      </c>
      <c r="F807" s="822" t="s">
        <v>5154</v>
      </c>
      <c r="G807" s="822" t="s">
        <v>5152</v>
      </c>
      <c r="H807" s="831">
        <v>1</v>
      </c>
      <c r="I807" s="831">
        <v>381</v>
      </c>
      <c r="J807" s="822"/>
      <c r="K807" s="822">
        <v>381</v>
      </c>
      <c r="L807" s="831"/>
      <c r="M807" s="831"/>
      <c r="N807" s="822"/>
      <c r="O807" s="822"/>
      <c r="P807" s="831">
        <v>6</v>
      </c>
      <c r="Q807" s="831">
        <v>2328</v>
      </c>
      <c r="R807" s="827"/>
      <c r="S807" s="832">
        <v>388</v>
      </c>
    </row>
    <row r="808" spans="1:19" ht="14.45" customHeight="1" x14ac:dyDescent="0.2">
      <c r="A808" s="821" t="s">
        <v>5115</v>
      </c>
      <c r="B808" s="822" t="s">
        <v>5116</v>
      </c>
      <c r="C808" s="822" t="s">
        <v>598</v>
      </c>
      <c r="D808" s="822" t="s">
        <v>5020</v>
      </c>
      <c r="E808" s="822" t="s">
        <v>5034</v>
      </c>
      <c r="F808" s="822" t="s">
        <v>5124</v>
      </c>
      <c r="G808" s="822" t="s">
        <v>5125</v>
      </c>
      <c r="H808" s="831"/>
      <c r="I808" s="831"/>
      <c r="J808" s="822"/>
      <c r="K808" s="822"/>
      <c r="L808" s="831">
        <v>1</v>
      </c>
      <c r="M808" s="831">
        <v>254</v>
      </c>
      <c r="N808" s="822">
        <v>1</v>
      </c>
      <c r="O808" s="822">
        <v>254</v>
      </c>
      <c r="P808" s="831"/>
      <c r="Q808" s="831"/>
      <c r="R808" s="827"/>
      <c r="S808" s="832"/>
    </row>
    <row r="809" spans="1:19" ht="14.45" customHeight="1" x14ac:dyDescent="0.2">
      <c r="A809" s="821" t="s">
        <v>5115</v>
      </c>
      <c r="B809" s="822" t="s">
        <v>5116</v>
      </c>
      <c r="C809" s="822" t="s">
        <v>598</v>
      </c>
      <c r="D809" s="822" t="s">
        <v>5020</v>
      </c>
      <c r="E809" s="822" t="s">
        <v>5034</v>
      </c>
      <c r="F809" s="822" t="s">
        <v>5126</v>
      </c>
      <c r="G809" s="822" t="s">
        <v>5127</v>
      </c>
      <c r="H809" s="831"/>
      <c r="I809" s="831"/>
      <c r="J809" s="822"/>
      <c r="K809" s="822"/>
      <c r="L809" s="831">
        <v>4</v>
      </c>
      <c r="M809" s="831">
        <v>504</v>
      </c>
      <c r="N809" s="822">
        <v>1</v>
      </c>
      <c r="O809" s="822">
        <v>126</v>
      </c>
      <c r="P809" s="831"/>
      <c r="Q809" s="831"/>
      <c r="R809" s="827"/>
      <c r="S809" s="832"/>
    </row>
    <row r="810" spans="1:19" ht="14.45" customHeight="1" x14ac:dyDescent="0.2">
      <c r="A810" s="821" t="s">
        <v>5115</v>
      </c>
      <c r="B810" s="822" t="s">
        <v>5116</v>
      </c>
      <c r="C810" s="822" t="s">
        <v>598</v>
      </c>
      <c r="D810" s="822" t="s">
        <v>5020</v>
      </c>
      <c r="E810" s="822" t="s">
        <v>5034</v>
      </c>
      <c r="F810" s="822" t="s">
        <v>5141</v>
      </c>
      <c r="G810" s="822" t="s">
        <v>5138</v>
      </c>
      <c r="H810" s="831"/>
      <c r="I810" s="831"/>
      <c r="J810" s="822"/>
      <c r="K810" s="822"/>
      <c r="L810" s="831">
        <v>1</v>
      </c>
      <c r="M810" s="831">
        <v>573</v>
      </c>
      <c r="N810" s="822">
        <v>1</v>
      </c>
      <c r="O810" s="822">
        <v>573</v>
      </c>
      <c r="P810" s="831"/>
      <c r="Q810" s="831"/>
      <c r="R810" s="827"/>
      <c r="S810" s="832"/>
    </row>
    <row r="811" spans="1:19" ht="14.45" customHeight="1" x14ac:dyDescent="0.2">
      <c r="A811" s="821" t="s">
        <v>5115</v>
      </c>
      <c r="B811" s="822" t="s">
        <v>5116</v>
      </c>
      <c r="C811" s="822" t="s">
        <v>598</v>
      </c>
      <c r="D811" s="822" t="s">
        <v>2453</v>
      </c>
      <c r="E811" s="822" t="s">
        <v>5034</v>
      </c>
      <c r="F811" s="822" t="s">
        <v>5124</v>
      </c>
      <c r="G811" s="822" t="s">
        <v>5125</v>
      </c>
      <c r="H811" s="831">
        <v>6</v>
      </c>
      <c r="I811" s="831">
        <v>1512</v>
      </c>
      <c r="J811" s="822">
        <v>0.33070866141732286</v>
      </c>
      <c r="K811" s="822">
        <v>252</v>
      </c>
      <c r="L811" s="831">
        <v>18</v>
      </c>
      <c r="M811" s="831">
        <v>4572</v>
      </c>
      <c r="N811" s="822">
        <v>1</v>
      </c>
      <c r="O811" s="822">
        <v>254</v>
      </c>
      <c r="P811" s="831">
        <v>4</v>
      </c>
      <c r="Q811" s="831">
        <v>1020</v>
      </c>
      <c r="R811" s="827">
        <v>0.2230971128608924</v>
      </c>
      <c r="S811" s="832">
        <v>255</v>
      </c>
    </row>
    <row r="812" spans="1:19" ht="14.45" customHeight="1" x14ac:dyDescent="0.2">
      <c r="A812" s="821" t="s">
        <v>5115</v>
      </c>
      <c r="B812" s="822" t="s">
        <v>5116</v>
      </c>
      <c r="C812" s="822" t="s">
        <v>598</v>
      </c>
      <c r="D812" s="822" t="s">
        <v>2453</v>
      </c>
      <c r="E812" s="822" t="s">
        <v>5034</v>
      </c>
      <c r="F812" s="822" t="s">
        <v>5126</v>
      </c>
      <c r="G812" s="822" t="s">
        <v>5127</v>
      </c>
      <c r="H812" s="831">
        <v>9</v>
      </c>
      <c r="I812" s="831">
        <v>1143</v>
      </c>
      <c r="J812" s="822">
        <v>0.15119047619047618</v>
      </c>
      <c r="K812" s="822">
        <v>127</v>
      </c>
      <c r="L812" s="831">
        <v>60</v>
      </c>
      <c r="M812" s="831">
        <v>7560</v>
      </c>
      <c r="N812" s="822">
        <v>1</v>
      </c>
      <c r="O812" s="822">
        <v>126</v>
      </c>
      <c r="P812" s="831">
        <v>4</v>
      </c>
      <c r="Q812" s="831">
        <v>508</v>
      </c>
      <c r="R812" s="827">
        <v>6.7195767195767198E-2</v>
      </c>
      <c r="S812" s="832">
        <v>127</v>
      </c>
    </row>
    <row r="813" spans="1:19" ht="14.45" customHeight="1" x14ac:dyDescent="0.2">
      <c r="A813" s="821" t="s">
        <v>5115</v>
      </c>
      <c r="B813" s="822" t="s">
        <v>5116</v>
      </c>
      <c r="C813" s="822" t="s">
        <v>598</v>
      </c>
      <c r="D813" s="822" t="s">
        <v>2453</v>
      </c>
      <c r="E813" s="822" t="s">
        <v>5034</v>
      </c>
      <c r="F813" s="822" t="s">
        <v>5141</v>
      </c>
      <c r="G813" s="822" t="s">
        <v>5138</v>
      </c>
      <c r="H813" s="831">
        <v>3</v>
      </c>
      <c r="I813" s="831">
        <v>1707</v>
      </c>
      <c r="J813" s="822"/>
      <c r="K813" s="822">
        <v>569</v>
      </c>
      <c r="L813" s="831"/>
      <c r="M813" s="831"/>
      <c r="N813" s="822"/>
      <c r="O813" s="822"/>
      <c r="P813" s="831"/>
      <c r="Q813" s="831"/>
      <c r="R813" s="827"/>
      <c r="S813" s="832"/>
    </row>
    <row r="814" spans="1:19" ht="14.45" customHeight="1" x14ac:dyDescent="0.2">
      <c r="A814" s="821" t="s">
        <v>5115</v>
      </c>
      <c r="B814" s="822" t="s">
        <v>5116</v>
      </c>
      <c r="C814" s="822" t="s">
        <v>598</v>
      </c>
      <c r="D814" s="822" t="s">
        <v>2453</v>
      </c>
      <c r="E814" s="822" t="s">
        <v>5034</v>
      </c>
      <c r="F814" s="822" t="s">
        <v>5151</v>
      </c>
      <c r="G814" s="822" t="s">
        <v>5152</v>
      </c>
      <c r="H814" s="831">
        <v>1</v>
      </c>
      <c r="I814" s="831">
        <v>308</v>
      </c>
      <c r="J814" s="822"/>
      <c r="K814" s="822">
        <v>308</v>
      </c>
      <c r="L814" s="831"/>
      <c r="M814" s="831"/>
      <c r="N814" s="822"/>
      <c r="O814" s="822"/>
      <c r="P814" s="831"/>
      <c r="Q814" s="831"/>
      <c r="R814" s="827"/>
      <c r="S814" s="832"/>
    </row>
    <row r="815" spans="1:19" ht="14.45" customHeight="1" x14ac:dyDescent="0.2">
      <c r="A815" s="821" t="s">
        <v>5115</v>
      </c>
      <c r="B815" s="822" t="s">
        <v>5116</v>
      </c>
      <c r="C815" s="822" t="s">
        <v>598</v>
      </c>
      <c r="D815" s="822" t="s">
        <v>2453</v>
      </c>
      <c r="E815" s="822" t="s">
        <v>5034</v>
      </c>
      <c r="F815" s="822" t="s">
        <v>5154</v>
      </c>
      <c r="G815" s="822" t="s">
        <v>5152</v>
      </c>
      <c r="H815" s="831">
        <v>5</v>
      </c>
      <c r="I815" s="831">
        <v>1905</v>
      </c>
      <c r="J815" s="822">
        <v>0.23562152133580705</v>
      </c>
      <c r="K815" s="822">
        <v>381</v>
      </c>
      <c r="L815" s="831">
        <v>21</v>
      </c>
      <c r="M815" s="831">
        <v>8085</v>
      </c>
      <c r="N815" s="822">
        <v>1</v>
      </c>
      <c r="O815" s="822">
        <v>385</v>
      </c>
      <c r="P815" s="831">
        <v>4</v>
      </c>
      <c r="Q815" s="831">
        <v>1552</v>
      </c>
      <c r="R815" s="827">
        <v>0.19196042053184911</v>
      </c>
      <c r="S815" s="832">
        <v>388</v>
      </c>
    </row>
    <row r="816" spans="1:19" ht="14.45" customHeight="1" x14ac:dyDescent="0.2">
      <c r="A816" s="821" t="s">
        <v>5115</v>
      </c>
      <c r="B816" s="822" t="s">
        <v>5116</v>
      </c>
      <c r="C816" s="822" t="s">
        <v>598</v>
      </c>
      <c r="D816" s="822" t="s">
        <v>2454</v>
      </c>
      <c r="E816" s="822" t="s">
        <v>5034</v>
      </c>
      <c r="F816" s="822" t="s">
        <v>5124</v>
      </c>
      <c r="G816" s="822" t="s">
        <v>5125</v>
      </c>
      <c r="H816" s="831">
        <v>1</v>
      </c>
      <c r="I816" s="831">
        <v>252</v>
      </c>
      <c r="J816" s="822">
        <v>0.99212598425196852</v>
      </c>
      <c r="K816" s="822">
        <v>252</v>
      </c>
      <c r="L816" s="831">
        <v>1</v>
      </c>
      <c r="M816" s="831">
        <v>254</v>
      </c>
      <c r="N816" s="822">
        <v>1</v>
      </c>
      <c r="O816" s="822">
        <v>254</v>
      </c>
      <c r="P816" s="831"/>
      <c r="Q816" s="831"/>
      <c r="R816" s="827"/>
      <c r="S816" s="832"/>
    </row>
    <row r="817" spans="1:19" ht="14.45" customHeight="1" x14ac:dyDescent="0.2">
      <c r="A817" s="821" t="s">
        <v>5115</v>
      </c>
      <c r="B817" s="822" t="s">
        <v>5116</v>
      </c>
      <c r="C817" s="822" t="s">
        <v>598</v>
      </c>
      <c r="D817" s="822" t="s">
        <v>2454</v>
      </c>
      <c r="E817" s="822" t="s">
        <v>5034</v>
      </c>
      <c r="F817" s="822" t="s">
        <v>5126</v>
      </c>
      <c r="G817" s="822" t="s">
        <v>5127</v>
      </c>
      <c r="H817" s="831">
        <v>4</v>
      </c>
      <c r="I817" s="831">
        <v>508</v>
      </c>
      <c r="J817" s="822">
        <v>1.0079365079365079</v>
      </c>
      <c r="K817" s="822">
        <v>127</v>
      </c>
      <c r="L817" s="831">
        <v>4</v>
      </c>
      <c r="M817" s="831">
        <v>504</v>
      </c>
      <c r="N817" s="822">
        <v>1</v>
      </c>
      <c r="O817" s="822">
        <v>126</v>
      </c>
      <c r="P817" s="831"/>
      <c r="Q817" s="831"/>
      <c r="R817" s="827"/>
      <c r="S817" s="832"/>
    </row>
    <row r="818" spans="1:19" ht="14.45" customHeight="1" x14ac:dyDescent="0.2">
      <c r="A818" s="821" t="s">
        <v>5115</v>
      </c>
      <c r="B818" s="822" t="s">
        <v>5116</v>
      </c>
      <c r="C818" s="822" t="s">
        <v>598</v>
      </c>
      <c r="D818" s="822" t="s">
        <v>2454</v>
      </c>
      <c r="E818" s="822" t="s">
        <v>5034</v>
      </c>
      <c r="F818" s="822" t="s">
        <v>5151</v>
      </c>
      <c r="G818" s="822" t="s">
        <v>5152</v>
      </c>
      <c r="H818" s="831">
        <v>2</v>
      </c>
      <c r="I818" s="831">
        <v>616</v>
      </c>
      <c r="J818" s="822">
        <v>0.99354838709677418</v>
      </c>
      <c r="K818" s="822">
        <v>308</v>
      </c>
      <c r="L818" s="831">
        <v>2</v>
      </c>
      <c r="M818" s="831">
        <v>620</v>
      </c>
      <c r="N818" s="822">
        <v>1</v>
      </c>
      <c r="O818" s="822">
        <v>310</v>
      </c>
      <c r="P818" s="831"/>
      <c r="Q818" s="831"/>
      <c r="R818" s="827"/>
      <c r="S818" s="832"/>
    </row>
    <row r="819" spans="1:19" ht="14.45" customHeight="1" x14ac:dyDescent="0.2">
      <c r="A819" s="821" t="s">
        <v>5115</v>
      </c>
      <c r="B819" s="822" t="s">
        <v>5116</v>
      </c>
      <c r="C819" s="822" t="s">
        <v>598</v>
      </c>
      <c r="D819" s="822" t="s">
        <v>5023</v>
      </c>
      <c r="E819" s="822" t="s">
        <v>5034</v>
      </c>
      <c r="F819" s="822" t="s">
        <v>5124</v>
      </c>
      <c r="G819" s="822" t="s">
        <v>5125</v>
      </c>
      <c r="H819" s="831">
        <v>5</v>
      </c>
      <c r="I819" s="831">
        <v>1260</v>
      </c>
      <c r="J819" s="822"/>
      <c r="K819" s="822">
        <v>252</v>
      </c>
      <c r="L819" s="831"/>
      <c r="M819" s="831"/>
      <c r="N819" s="822"/>
      <c r="O819" s="822"/>
      <c r="P819" s="831"/>
      <c r="Q819" s="831"/>
      <c r="R819" s="827"/>
      <c r="S819" s="832"/>
    </row>
    <row r="820" spans="1:19" ht="14.45" customHeight="1" x14ac:dyDescent="0.2">
      <c r="A820" s="821" t="s">
        <v>5115</v>
      </c>
      <c r="B820" s="822" t="s">
        <v>5116</v>
      </c>
      <c r="C820" s="822" t="s">
        <v>598</v>
      </c>
      <c r="D820" s="822" t="s">
        <v>5023</v>
      </c>
      <c r="E820" s="822" t="s">
        <v>5034</v>
      </c>
      <c r="F820" s="822" t="s">
        <v>5126</v>
      </c>
      <c r="G820" s="822" t="s">
        <v>5127</v>
      </c>
      <c r="H820" s="831">
        <v>24</v>
      </c>
      <c r="I820" s="831">
        <v>3048</v>
      </c>
      <c r="J820" s="822"/>
      <c r="K820" s="822">
        <v>127</v>
      </c>
      <c r="L820" s="831"/>
      <c r="M820" s="831"/>
      <c r="N820" s="822"/>
      <c r="O820" s="822"/>
      <c r="P820" s="831"/>
      <c r="Q820" s="831"/>
      <c r="R820" s="827"/>
      <c r="S820" s="832"/>
    </row>
    <row r="821" spans="1:19" ht="14.45" customHeight="1" x14ac:dyDescent="0.2">
      <c r="A821" s="821" t="s">
        <v>5115</v>
      </c>
      <c r="B821" s="822" t="s">
        <v>5116</v>
      </c>
      <c r="C821" s="822" t="s">
        <v>598</v>
      </c>
      <c r="D821" s="822" t="s">
        <v>5023</v>
      </c>
      <c r="E821" s="822" t="s">
        <v>5034</v>
      </c>
      <c r="F821" s="822" t="s">
        <v>5151</v>
      </c>
      <c r="G821" s="822" t="s">
        <v>5152</v>
      </c>
      <c r="H821" s="831">
        <v>7</v>
      </c>
      <c r="I821" s="831">
        <v>2156</v>
      </c>
      <c r="J821" s="822"/>
      <c r="K821" s="822">
        <v>308</v>
      </c>
      <c r="L821" s="831"/>
      <c r="M821" s="831"/>
      <c r="N821" s="822"/>
      <c r="O821" s="822"/>
      <c r="P821" s="831"/>
      <c r="Q821" s="831"/>
      <c r="R821" s="827"/>
      <c r="S821" s="832"/>
    </row>
    <row r="822" spans="1:19" ht="14.45" customHeight="1" x14ac:dyDescent="0.2">
      <c r="A822" s="821" t="s">
        <v>5115</v>
      </c>
      <c r="B822" s="822" t="s">
        <v>5116</v>
      </c>
      <c r="C822" s="822" t="s">
        <v>598</v>
      </c>
      <c r="D822" s="822" t="s">
        <v>5024</v>
      </c>
      <c r="E822" s="822" t="s">
        <v>5034</v>
      </c>
      <c r="F822" s="822" t="s">
        <v>5124</v>
      </c>
      <c r="G822" s="822" t="s">
        <v>5125</v>
      </c>
      <c r="H822" s="831">
        <v>2</v>
      </c>
      <c r="I822" s="831">
        <v>504</v>
      </c>
      <c r="J822" s="822">
        <v>0.16535433070866143</v>
      </c>
      <c r="K822" s="822">
        <v>252</v>
      </c>
      <c r="L822" s="831">
        <v>12</v>
      </c>
      <c r="M822" s="831">
        <v>3048</v>
      </c>
      <c r="N822" s="822">
        <v>1</v>
      </c>
      <c r="O822" s="822">
        <v>254</v>
      </c>
      <c r="P822" s="831"/>
      <c r="Q822" s="831"/>
      <c r="R822" s="827"/>
      <c r="S822" s="832"/>
    </row>
    <row r="823" spans="1:19" ht="14.45" customHeight="1" x14ac:dyDescent="0.2">
      <c r="A823" s="821" t="s">
        <v>5115</v>
      </c>
      <c r="B823" s="822" t="s">
        <v>5116</v>
      </c>
      <c r="C823" s="822" t="s">
        <v>598</v>
      </c>
      <c r="D823" s="822" t="s">
        <v>5024</v>
      </c>
      <c r="E823" s="822" t="s">
        <v>5034</v>
      </c>
      <c r="F823" s="822" t="s">
        <v>5126</v>
      </c>
      <c r="G823" s="822" t="s">
        <v>5127</v>
      </c>
      <c r="H823" s="831">
        <v>6</v>
      </c>
      <c r="I823" s="831">
        <v>762</v>
      </c>
      <c r="J823" s="822">
        <v>0.1343915343915344</v>
      </c>
      <c r="K823" s="822">
        <v>127</v>
      </c>
      <c r="L823" s="831">
        <v>45</v>
      </c>
      <c r="M823" s="831">
        <v>5670</v>
      </c>
      <c r="N823" s="822">
        <v>1</v>
      </c>
      <c r="O823" s="822">
        <v>126</v>
      </c>
      <c r="P823" s="831">
        <v>1</v>
      </c>
      <c r="Q823" s="831">
        <v>127</v>
      </c>
      <c r="R823" s="827">
        <v>2.2398589065255731E-2</v>
      </c>
      <c r="S823" s="832">
        <v>127</v>
      </c>
    </row>
    <row r="824" spans="1:19" ht="14.45" customHeight="1" x14ac:dyDescent="0.2">
      <c r="A824" s="821" t="s">
        <v>5115</v>
      </c>
      <c r="B824" s="822" t="s">
        <v>5116</v>
      </c>
      <c r="C824" s="822" t="s">
        <v>598</v>
      </c>
      <c r="D824" s="822" t="s">
        <v>5024</v>
      </c>
      <c r="E824" s="822" t="s">
        <v>5034</v>
      </c>
      <c r="F824" s="822" t="s">
        <v>5137</v>
      </c>
      <c r="G824" s="822" t="s">
        <v>5138</v>
      </c>
      <c r="H824" s="831">
        <v>4</v>
      </c>
      <c r="I824" s="831">
        <v>1984</v>
      </c>
      <c r="J824" s="822">
        <v>0.33199464524765732</v>
      </c>
      <c r="K824" s="822">
        <v>496</v>
      </c>
      <c r="L824" s="831">
        <v>12</v>
      </c>
      <c r="M824" s="831">
        <v>5976</v>
      </c>
      <c r="N824" s="822">
        <v>1</v>
      </c>
      <c r="O824" s="822">
        <v>498</v>
      </c>
      <c r="P824" s="831"/>
      <c r="Q824" s="831"/>
      <c r="R824" s="827"/>
      <c r="S824" s="832"/>
    </row>
    <row r="825" spans="1:19" ht="14.45" customHeight="1" x14ac:dyDescent="0.2">
      <c r="A825" s="821" t="s">
        <v>5115</v>
      </c>
      <c r="B825" s="822" t="s">
        <v>5116</v>
      </c>
      <c r="C825" s="822" t="s">
        <v>598</v>
      </c>
      <c r="D825" s="822" t="s">
        <v>5024</v>
      </c>
      <c r="E825" s="822" t="s">
        <v>5034</v>
      </c>
      <c r="F825" s="822" t="s">
        <v>5139</v>
      </c>
      <c r="G825" s="822" t="s">
        <v>5140</v>
      </c>
      <c r="H825" s="831">
        <v>2</v>
      </c>
      <c r="I825" s="831">
        <v>1378</v>
      </c>
      <c r="J825" s="822"/>
      <c r="K825" s="822">
        <v>689</v>
      </c>
      <c r="L825" s="831"/>
      <c r="M825" s="831"/>
      <c r="N825" s="822"/>
      <c r="O825" s="822"/>
      <c r="P825" s="831"/>
      <c r="Q825" s="831"/>
      <c r="R825" s="827"/>
      <c r="S825" s="832"/>
    </row>
    <row r="826" spans="1:19" ht="14.45" customHeight="1" x14ac:dyDescent="0.2">
      <c r="A826" s="821" t="s">
        <v>5115</v>
      </c>
      <c r="B826" s="822" t="s">
        <v>5116</v>
      </c>
      <c r="C826" s="822" t="s">
        <v>598</v>
      </c>
      <c r="D826" s="822" t="s">
        <v>5024</v>
      </c>
      <c r="E826" s="822" t="s">
        <v>5034</v>
      </c>
      <c r="F826" s="822" t="s">
        <v>5149</v>
      </c>
      <c r="G826" s="822" t="s">
        <v>5150</v>
      </c>
      <c r="H826" s="831">
        <v>2</v>
      </c>
      <c r="I826" s="831">
        <v>172</v>
      </c>
      <c r="J826" s="822"/>
      <c r="K826" s="822">
        <v>86</v>
      </c>
      <c r="L826" s="831"/>
      <c r="M826" s="831"/>
      <c r="N826" s="822"/>
      <c r="O826" s="822"/>
      <c r="P826" s="831"/>
      <c r="Q826" s="831"/>
      <c r="R826" s="827"/>
      <c r="S826" s="832"/>
    </row>
    <row r="827" spans="1:19" ht="14.45" customHeight="1" x14ac:dyDescent="0.2">
      <c r="A827" s="821" t="s">
        <v>5115</v>
      </c>
      <c r="B827" s="822" t="s">
        <v>5116</v>
      </c>
      <c r="C827" s="822" t="s">
        <v>598</v>
      </c>
      <c r="D827" s="822" t="s">
        <v>5024</v>
      </c>
      <c r="E827" s="822" t="s">
        <v>5034</v>
      </c>
      <c r="F827" s="822" t="s">
        <v>5153</v>
      </c>
      <c r="G827" s="822" t="s">
        <v>5148</v>
      </c>
      <c r="H827" s="831">
        <v>1</v>
      </c>
      <c r="I827" s="831">
        <v>179</v>
      </c>
      <c r="J827" s="822"/>
      <c r="K827" s="822">
        <v>179</v>
      </c>
      <c r="L827" s="831"/>
      <c r="M827" s="831"/>
      <c r="N827" s="822"/>
      <c r="O827" s="822"/>
      <c r="P827" s="831"/>
      <c r="Q827" s="831"/>
      <c r="R827" s="827"/>
      <c r="S827" s="832"/>
    </row>
    <row r="828" spans="1:19" ht="14.45" customHeight="1" x14ac:dyDescent="0.2">
      <c r="A828" s="821" t="s">
        <v>5115</v>
      </c>
      <c r="B828" s="822" t="s">
        <v>5116</v>
      </c>
      <c r="C828" s="822" t="s">
        <v>598</v>
      </c>
      <c r="D828" s="822" t="s">
        <v>5024</v>
      </c>
      <c r="E828" s="822" t="s">
        <v>5034</v>
      </c>
      <c r="F828" s="822" t="s">
        <v>5154</v>
      </c>
      <c r="G828" s="822" t="s">
        <v>5152</v>
      </c>
      <c r="H828" s="831"/>
      <c r="I828" s="831"/>
      <c r="J828" s="822"/>
      <c r="K828" s="822"/>
      <c r="L828" s="831"/>
      <c r="M828" s="831"/>
      <c r="N828" s="822"/>
      <c r="O828" s="822"/>
      <c r="P828" s="831">
        <v>2</v>
      </c>
      <c r="Q828" s="831">
        <v>776</v>
      </c>
      <c r="R828" s="827"/>
      <c r="S828" s="832">
        <v>388</v>
      </c>
    </row>
    <row r="829" spans="1:19" ht="14.45" customHeight="1" x14ac:dyDescent="0.2">
      <c r="A829" s="821" t="s">
        <v>5115</v>
      </c>
      <c r="B829" s="822" t="s">
        <v>5116</v>
      </c>
      <c r="C829" s="822" t="s">
        <v>598</v>
      </c>
      <c r="D829" s="822" t="s">
        <v>5024</v>
      </c>
      <c r="E829" s="822" t="s">
        <v>5034</v>
      </c>
      <c r="F829" s="822" t="s">
        <v>5155</v>
      </c>
      <c r="G829" s="822" t="s">
        <v>5156</v>
      </c>
      <c r="H829" s="831">
        <v>1</v>
      </c>
      <c r="I829" s="831">
        <v>273</v>
      </c>
      <c r="J829" s="822"/>
      <c r="K829" s="822">
        <v>273</v>
      </c>
      <c r="L829" s="831"/>
      <c r="M829" s="831"/>
      <c r="N829" s="822"/>
      <c r="O829" s="822"/>
      <c r="P829" s="831"/>
      <c r="Q829" s="831"/>
      <c r="R829" s="827"/>
      <c r="S829" s="832"/>
    </row>
    <row r="830" spans="1:19" ht="14.45" customHeight="1" x14ac:dyDescent="0.2">
      <c r="A830" s="821" t="s">
        <v>5115</v>
      </c>
      <c r="B830" s="822" t="s">
        <v>5116</v>
      </c>
      <c r="C830" s="822" t="s">
        <v>598</v>
      </c>
      <c r="D830" s="822" t="s">
        <v>2455</v>
      </c>
      <c r="E830" s="822" t="s">
        <v>5034</v>
      </c>
      <c r="F830" s="822" t="s">
        <v>5124</v>
      </c>
      <c r="G830" s="822" t="s">
        <v>5125</v>
      </c>
      <c r="H830" s="831">
        <v>1</v>
      </c>
      <c r="I830" s="831">
        <v>252</v>
      </c>
      <c r="J830" s="822"/>
      <c r="K830" s="822">
        <v>252</v>
      </c>
      <c r="L830" s="831"/>
      <c r="M830" s="831"/>
      <c r="N830" s="822"/>
      <c r="O830" s="822"/>
      <c r="P830" s="831">
        <v>4</v>
      </c>
      <c r="Q830" s="831">
        <v>1020</v>
      </c>
      <c r="R830" s="827"/>
      <c r="S830" s="832">
        <v>255</v>
      </c>
    </row>
    <row r="831" spans="1:19" ht="14.45" customHeight="1" x14ac:dyDescent="0.2">
      <c r="A831" s="821" t="s">
        <v>5115</v>
      </c>
      <c r="B831" s="822" t="s">
        <v>5116</v>
      </c>
      <c r="C831" s="822" t="s">
        <v>598</v>
      </c>
      <c r="D831" s="822" t="s">
        <v>2455</v>
      </c>
      <c r="E831" s="822" t="s">
        <v>5034</v>
      </c>
      <c r="F831" s="822" t="s">
        <v>5126</v>
      </c>
      <c r="G831" s="822" t="s">
        <v>5127</v>
      </c>
      <c r="H831" s="831">
        <v>1</v>
      </c>
      <c r="I831" s="831">
        <v>127</v>
      </c>
      <c r="J831" s="822"/>
      <c r="K831" s="822">
        <v>127</v>
      </c>
      <c r="L831" s="831"/>
      <c r="M831" s="831"/>
      <c r="N831" s="822"/>
      <c r="O831" s="822"/>
      <c r="P831" s="831">
        <v>4</v>
      </c>
      <c r="Q831" s="831">
        <v>508</v>
      </c>
      <c r="R831" s="827"/>
      <c r="S831" s="832">
        <v>127</v>
      </c>
    </row>
    <row r="832" spans="1:19" ht="14.45" customHeight="1" x14ac:dyDescent="0.2">
      <c r="A832" s="821" t="s">
        <v>5115</v>
      </c>
      <c r="B832" s="822" t="s">
        <v>5116</v>
      </c>
      <c r="C832" s="822" t="s">
        <v>598</v>
      </c>
      <c r="D832" s="822" t="s">
        <v>2455</v>
      </c>
      <c r="E832" s="822" t="s">
        <v>5034</v>
      </c>
      <c r="F832" s="822" t="s">
        <v>5141</v>
      </c>
      <c r="G832" s="822" t="s">
        <v>5138</v>
      </c>
      <c r="H832" s="831">
        <v>2</v>
      </c>
      <c r="I832" s="831">
        <v>1138</v>
      </c>
      <c r="J832" s="822"/>
      <c r="K832" s="822">
        <v>569</v>
      </c>
      <c r="L832" s="831"/>
      <c r="M832" s="831"/>
      <c r="N832" s="822"/>
      <c r="O832" s="822"/>
      <c r="P832" s="831">
        <v>1</v>
      </c>
      <c r="Q832" s="831">
        <v>576</v>
      </c>
      <c r="R832" s="827"/>
      <c r="S832" s="832">
        <v>576</v>
      </c>
    </row>
    <row r="833" spans="1:19" ht="14.45" customHeight="1" x14ac:dyDescent="0.2">
      <c r="A833" s="821" t="s">
        <v>5115</v>
      </c>
      <c r="B833" s="822" t="s">
        <v>5116</v>
      </c>
      <c r="C833" s="822" t="s">
        <v>598</v>
      </c>
      <c r="D833" s="822" t="s">
        <v>2455</v>
      </c>
      <c r="E833" s="822" t="s">
        <v>5034</v>
      </c>
      <c r="F833" s="822" t="s">
        <v>5154</v>
      </c>
      <c r="G833" s="822" t="s">
        <v>5152</v>
      </c>
      <c r="H833" s="831"/>
      <c r="I833" s="831"/>
      <c r="J833" s="822"/>
      <c r="K833" s="822"/>
      <c r="L833" s="831"/>
      <c r="M833" s="831"/>
      <c r="N833" s="822"/>
      <c r="O833" s="822"/>
      <c r="P833" s="831">
        <v>3</v>
      </c>
      <c r="Q833" s="831">
        <v>1164</v>
      </c>
      <c r="R833" s="827"/>
      <c r="S833" s="832">
        <v>388</v>
      </c>
    </row>
    <row r="834" spans="1:19" ht="14.45" customHeight="1" x14ac:dyDescent="0.2">
      <c r="A834" s="821" t="s">
        <v>5115</v>
      </c>
      <c r="B834" s="822" t="s">
        <v>5116</v>
      </c>
      <c r="C834" s="822" t="s">
        <v>598</v>
      </c>
      <c r="D834" s="822" t="s">
        <v>5025</v>
      </c>
      <c r="E834" s="822" t="s">
        <v>5034</v>
      </c>
      <c r="F834" s="822" t="s">
        <v>5124</v>
      </c>
      <c r="G834" s="822" t="s">
        <v>5125</v>
      </c>
      <c r="H834" s="831">
        <v>45</v>
      </c>
      <c r="I834" s="831">
        <v>11340</v>
      </c>
      <c r="J834" s="822">
        <v>6.377952755905512</v>
      </c>
      <c r="K834" s="822">
        <v>252</v>
      </c>
      <c r="L834" s="831">
        <v>7</v>
      </c>
      <c r="M834" s="831">
        <v>1778</v>
      </c>
      <c r="N834" s="822">
        <v>1</v>
      </c>
      <c r="O834" s="822">
        <v>254</v>
      </c>
      <c r="P834" s="831">
        <v>83</v>
      </c>
      <c r="Q834" s="831">
        <v>21165</v>
      </c>
      <c r="R834" s="827">
        <v>11.903824521934759</v>
      </c>
      <c r="S834" s="832">
        <v>255</v>
      </c>
    </row>
    <row r="835" spans="1:19" ht="14.45" customHeight="1" x14ac:dyDescent="0.2">
      <c r="A835" s="821" t="s">
        <v>5115</v>
      </c>
      <c r="B835" s="822" t="s">
        <v>5116</v>
      </c>
      <c r="C835" s="822" t="s">
        <v>598</v>
      </c>
      <c r="D835" s="822" t="s">
        <v>5025</v>
      </c>
      <c r="E835" s="822" t="s">
        <v>5034</v>
      </c>
      <c r="F835" s="822" t="s">
        <v>5126</v>
      </c>
      <c r="G835" s="822" t="s">
        <v>5127</v>
      </c>
      <c r="H835" s="831">
        <v>191</v>
      </c>
      <c r="I835" s="831">
        <v>24257</v>
      </c>
      <c r="J835" s="822">
        <v>3.1559979182930005</v>
      </c>
      <c r="K835" s="822">
        <v>127</v>
      </c>
      <c r="L835" s="831">
        <v>61</v>
      </c>
      <c r="M835" s="831">
        <v>7686</v>
      </c>
      <c r="N835" s="822">
        <v>1</v>
      </c>
      <c r="O835" s="822">
        <v>126</v>
      </c>
      <c r="P835" s="831">
        <v>388</v>
      </c>
      <c r="Q835" s="831">
        <v>49276</v>
      </c>
      <c r="R835" s="827">
        <v>6.4111371324486077</v>
      </c>
      <c r="S835" s="832">
        <v>127</v>
      </c>
    </row>
    <row r="836" spans="1:19" ht="14.45" customHeight="1" x14ac:dyDescent="0.2">
      <c r="A836" s="821" t="s">
        <v>5115</v>
      </c>
      <c r="B836" s="822" t="s">
        <v>5116</v>
      </c>
      <c r="C836" s="822" t="s">
        <v>598</v>
      </c>
      <c r="D836" s="822" t="s">
        <v>5025</v>
      </c>
      <c r="E836" s="822" t="s">
        <v>5034</v>
      </c>
      <c r="F836" s="822" t="s">
        <v>5137</v>
      </c>
      <c r="G836" s="822" t="s">
        <v>5138</v>
      </c>
      <c r="H836" s="831">
        <v>1</v>
      </c>
      <c r="I836" s="831">
        <v>496</v>
      </c>
      <c r="J836" s="822">
        <v>0.99598393574297184</v>
      </c>
      <c r="K836" s="822">
        <v>496</v>
      </c>
      <c r="L836" s="831">
        <v>1</v>
      </c>
      <c r="M836" s="831">
        <v>498</v>
      </c>
      <c r="N836" s="822">
        <v>1</v>
      </c>
      <c r="O836" s="822">
        <v>498</v>
      </c>
      <c r="P836" s="831"/>
      <c r="Q836" s="831"/>
      <c r="R836" s="827"/>
      <c r="S836" s="832"/>
    </row>
    <row r="837" spans="1:19" ht="14.45" customHeight="1" x14ac:dyDescent="0.2">
      <c r="A837" s="821" t="s">
        <v>5115</v>
      </c>
      <c r="B837" s="822" t="s">
        <v>5116</v>
      </c>
      <c r="C837" s="822" t="s">
        <v>598</v>
      </c>
      <c r="D837" s="822" t="s">
        <v>5025</v>
      </c>
      <c r="E837" s="822" t="s">
        <v>5034</v>
      </c>
      <c r="F837" s="822" t="s">
        <v>5139</v>
      </c>
      <c r="G837" s="822" t="s">
        <v>5140</v>
      </c>
      <c r="H837" s="831">
        <v>1</v>
      </c>
      <c r="I837" s="831">
        <v>689</v>
      </c>
      <c r="J837" s="822"/>
      <c r="K837" s="822">
        <v>689</v>
      </c>
      <c r="L837" s="831"/>
      <c r="M837" s="831"/>
      <c r="N837" s="822"/>
      <c r="O837" s="822"/>
      <c r="P837" s="831"/>
      <c r="Q837" s="831"/>
      <c r="R837" s="827"/>
      <c r="S837" s="832"/>
    </row>
    <row r="838" spans="1:19" ht="14.45" customHeight="1" x14ac:dyDescent="0.2">
      <c r="A838" s="821" t="s">
        <v>5115</v>
      </c>
      <c r="B838" s="822" t="s">
        <v>5116</v>
      </c>
      <c r="C838" s="822" t="s">
        <v>598</v>
      </c>
      <c r="D838" s="822" t="s">
        <v>5025</v>
      </c>
      <c r="E838" s="822" t="s">
        <v>5034</v>
      </c>
      <c r="F838" s="822" t="s">
        <v>5141</v>
      </c>
      <c r="G838" s="822" t="s">
        <v>5138</v>
      </c>
      <c r="H838" s="831"/>
      <c r="I838" s="831"/>
      <c r="J838" s="822"/>
      <c r="K838" s="822"/>
      <c r="L838" s="831"/>
      <c r="M838" s="831"/>
      <c r="N838" s="822"/>
      <c r="O838" s="822"/>
      <c r="P838" s="831">
        <v>2</v>
      </c>
      <c r="Q838" s="831">
        <v>1152</v>
      </c>
      <c r="R838" s="827"/>
      <c r="S838" s="832">
        <v>576</v>
      </c>
    </row>
    <row r="839" spans="1:19" ht="14.45" customHeight="1" x14ac:dyDescent="0.2">
      <c r="A839" s="821" t="s">
        <v>5115</v>
      </c>
      <c r="B839" s="822" t="s">
        <v>5116</v>
      </c>
      <c r="C839" s="822" t="s">
        <v>598</v>
      </c>
      <c r="D839" s="822" t="s">
        <v>5025</v>
      </c>
      <c r="E839" s="822" t="s">
        <v>5034</v>
      </c>
      <c r="F839" s="822" t="s">
        <v>5147</v>
      </c>
      <c r="G839" s="822" t="s">
        <v>5148</v>
      </c>
      <c r="H839" s="831"/>
      <c r="I839" s="831"/>
      <c r="J839" s="822"/>
      <c r="K839" s="822"/>
      <c r="L839" s="831"/>
      <c r="M839" s="831"/>
      <c r="N839" s="822"/>
      <c r="O839" s="822"/>
      <c r="P839" s="831">
        <v>1</v>
      </c>
      <c r="Q839" s="831">
        <v>219</v>
      </c>
      <c r="R839" s="827"/>
      <c r="S839" s="832">
        <v>219</v>
      </c>
    </row>
    <row r="840" spans="1:19" ht="14.45" customHeight="1" x14ac:dyDescent="0.2">
      <c r="A840" s="821" t="s">
        <v>5115</v>
      </c>
      <c r="B840" s="822" t="s">
        <v>5116</v>
      </c>
      <c r="C840" s="822" t="s">
        <v>598</v>
      </c>
      <c r="D840" s="822" t="s">
        <v>5025</v>
      </c>
      <c r="E840" s="822" t="s">
        <v>5034</v>
      </c>
      <c r="F840" s="822" t="s">
        <v>5151</v>
      </c>
      <c r="G840" s="822" t="s">
        <v>5152</v>
      </c>
      <c r="H840" s="831">
        <v>52</v>
      </c>
      <c r="I840" s="831">
        <v>16016</v>
      </c>
      <c r="J840" s="822">
        <v>6.4580645161290322</v>
      </c>
      <c r="K840" s="822">
        <v>308</v>
      </c>
      <c r="L840" s="831">
        <v>8</v>
      </c>
      <c r="M840" s="831">
        <v>2480</v>
      </c>
      <c r="N840" s="822">
        <v>1</v>
      </c>
      <c r="O840" s="822">
        <v>310</v>
      </c>
      <c r="P840" s="831">
        <v>9</v>
      </c>
      <c r="Q840" s="831">
        <v>2799</v>
      </c>
      <c r="R840" s="827">
        <v>1.1286290322580645</v>
      </c>
      <c r="S840" s="832">
        <v>311</v>
      </c>
    </row>
    <row r="841" spans="1:19" ht="14.45" customHeight="1" x14ac:dyDescent="0.2">
      <c r="A841" s="821" t="s">
        <v>5115</v>
      </c>
      <c r="B841" s="822" t="s">
        <v>5116</v>
      </c>
      <c r="C841" s="822" t="s">
        <v>598</v>
      </c>
      <c r="D841" s="822" t="s">
        <v>5025</v>
      </c>
      <c r="E841" s="822" t="s">
        <v>5034</v>
      </c>
      <c r="F841" s="822" t="s">
        <v>5154</v>
      </c>
      <c r="G841" s="822" t="s">
        <v>5152</v>
      </c>
      <c r="H841" s="831">
        <v>3</v>
      </c>
      <c r="I841" s="831">
        <v>1143</v>
      </c>
      <c r="J841" s="822">
        <v>0.32987012987012987</v>
      </c>
      <c r="K841" s="822">
        <v>381</v>
      </c>
      <c r="L841" s="831">
        <v>9</v>
      </c>
      <c r="M841" s="831">
        <v>3465</v>
      </c>
      <c r="N841" s="822">
        <v>1</v>
      </c>
      <c r="O841" s="822">
        <v>385</v>
      </c>
      <c r="P841" s="831">
        <v>95</v>
      </c>
      <c r="Q841" s="831">
        <v>36860</v>
      </c>
      <c r="R841" s="827">
        <v>10.637806637806637</v>
      </c>
      <c r="S841" s="832">
        <v>388</v>
      </c>
    </row>
    <row r="842" spans="1:19" ht="14.45" customHeight="1" x14ac:dyDescent="0.2">
      <c r="A842" s="821" t="s">
        <v>5115</v>
      </c>
      <c r="B842" s="822" t="s">
        <v>5116</v>
      </c>
      <c r="C842" s="822" t="s">
        <v>598</v>
      </c>
      <c r="D842" s="822" t="s">
        <v>5025</v>
      </c>
      <c r="E842" s="822" t="s">
        <v>5034</v>
      </c>
      <c r="F842" s="822" t="s">
        <v>5158</v>
      </c>
      <c r="G842" s="822" t="s">
        <v>5159</v>
      </c>
      <c r="H842" s="831">
        <v>1</v>
      </c>
      <c r="I842" s="831">
        <v>451</v>
      </c>
      <c r="J842" s="822"/>
      <c r="K842" s="822">
        <v>451</v>
      </c>
      <c r="L842" s="831"/>
      <c r="M842" s="831"/>
      <c r="N842" s="822"/>
      <c r="O842" s="822"/>
      <c r="P842" s="831"/>
      <c r="Q842" s="831"/>
      <c r="R842" s="827"/>
      <c r="S842" s="832"/>
    </row>
    <row r="843" spans="1:19" ht="14.45" customHeight="1" x14ac:dyDescent="0.2">
      <c r="A843" s="821" t="s">
        <v>5115</v>
      </c>
      <c r="B843" s="822" t="s">
        <v>5116</v>
      </c>
      <c r="C843" s="822" t="s">
        <v>598</v>
      </c>
      <c r="D843" s="822" t="s">
        <v>2456</v>
      </c>
      <c r="E843" s="822" t="s">
        <v>5034</v>
      </c>
      <c r="F843" s="822" t="s">
        <v>5124</v>
      </c>
      <c r="G843" s="822" t="s">
        <v>5125</v>
      </c>
      <c r="H843" s="831">
        <v>14</v>
      </c>
      <c r="I843" s="831">
        <v>3528</v>
      </c>
      <c r="J843" s="822">
        <v>0.92598425196850398</v>
      </c>
      <c r="K843" s="822">
        <v>252</v>
      </c>
      <c r="L843" s="831">
        <v>15</v>
      </c>
      <c r="M843" s="831">
        <v>3810</v>
      </c>
      <c r="N843" s="822">
        <v>1</v>
      </c>
      <c r="O843" s="822">
        <v>254</v>
      </c>
      <c r="P843" s="831">
        <v>6</v>
      </c>
      <c r="Q843" s="831">
        <v>1530</v>
      </c>
      <c r="R843" s="827">
        <v>0.40157480314960631</v>
      </c>
      <c r="S843" s="832">
        <v>255</v>
      </c>
    </row>
    <row r="844" spans="1:19" ht="14.45" customHeight="1" x14ac:dyDescent="0.2">
      <c r="A844" s="821" t="s">
        <v>5115</v>
      </c>
      <c r="B844" s="822" t="s">
        <v>5116</v>
      </c>
      <c r="C844" s="822" t="s">
        <v>598</v>
      </c>
      <c r="D844" s="822" t="s">
        <v>2456</v>
      </c>
      <c r="E844" s="822" t="s">
        <v>5034</v>
      </c>
      <c r="F844" s="822" t="s">
        <v>5126</v>
      </c>
      <c r="G844" s="822" t="s">
        <v>5127</v>
      </c>
      <c r="H844" s="831">
        <v>48</v>
      </c>
      <c r="I844" s="831">
        <v>6096</v>
      </c>
      <c r="J844" s="822">
        <v>0.73304473304473305</v>
      </c>
      <c r="K844" s="822">
        <v>127</v>
      </c>
      <c r="L844" s="831">
        <v>66</v>
      </c>
      <c r="M844" s="831">
        <v>8316</v>
      </c>
      <c r="N844" s="822">
        <v>1</v>
      </c>
      <c r="O844" s="822">
        <v>126</v>
      </c>
      <c r="P844" s="831">
        <v>31</v>
      </c>
      <c r="Q844" s="831">
        <v>3937</v>
      </c>
      <c r="R844" s="827">
        <v>0.47342472342472341</v>
      </c>
      <c r="S844" s="832">
        <v>127</v>
      </c>
    </row>
    <row r="845" spans="1:19" ht="14.45" customHeight="1" x14ac:dyDescent="0.2">
      <c r="A845" s="821" t="s">
        <v>5115</v>
      </c>
      <c r="B845" s="822" t="s">
        <v>5116</v>
      </c>
      <c r="C845" s="822" t="s">
        <v>598</v>
      </c>
      <c r="D845" s="822" t="s">
        <v>2456</v>
      </c>
      <c r="E845" s="822" t="s">
        <v>5034</v>
      </c>
      <c r="F845" s="822" t="s">
        <v>5141</v>
      </c>
      <c r="G845" s="822" t="s">
        <v>5138</v>
      </c>
      <c r="H845" s="831">
        <v>19</v>
      </c>
      <c r="I845" s="831">
        <v>10811</v>
      </c>
      <c r="J845" s="822">
        <v>0.754694589877836</v>
      </c>
      <c r="K845" s="822">
        <v>569</v>
      </c>
      <c r="L845" s="831">
        <v>25</v>
      </c>
      <c r="M845" s="831">
        <v>14325</v>
      </c>
      <c r="N845" s="822">
        <v>1</v>
      </c>
      <c r="O845" s="822">
        <v>573</v>
      </c>
      <c r="P845" s="831">
        <v>18</v>
      </c>
      <c r="Q845" s="831">
        <v>10368</v>
      </c>
      <c r="R845" s="827">
        <v>0.72376963350785339</v>
      </c>
      <c r="S845" s="832">
        <v>576</v>
      </c>
    </row>
    <row r="846" spans="1:19" ht="14.45" customHeight="1" x14ac:dyDescent="0.2">
      <c r="A846" s="821" t="s">
        <v>5115</v>
      </c>
      <c r="B846" s="822" t="s">
        <v>5116</v>
      </c>
      <c r="C846" s="822" t="s">
        <v>598</v>
      </c>
      <c r="D846" s="822" t="s">
        <v>5026</v>
      </c>
      <c r="E846" s="822" t="s">
        <v>5034</v>
      </c>
      <c r="F846" s="822" t="s">
        <v>5124</v>
      </c>
      <c r="G846" s="822" t="s">
        <v>5125</v>
      </c>
      <c r="H846" s="831">
        <v>11</v>
      </c>
      <c r="I846" s="831">
        <v>2772</v>
      </c>
      <c r="J846" s="822"/>
      <c r="K846" s="822">
        <v>252</v>
      </c>
      <c r="L846" s="831"/>
      <c r="M846" s="831"/>
      <c r="N846" s="822"/>
      <c r="O846" s="822"/>
      <c r="P846" s="831">
        <v>4</v>
      </c>
      <c r="Q846" s="831">
        <v>1020</v>
      </c>
      <c r="R846" s="827"/>
      <c r="S846" s="832">
        <v>255</v>
      </c>
    </row>
    <row r="847" spans="1:19" ht="14.45" customHeight="1" x14ac:dyDescent="0.2">
      <c r="A847" s="821" t="s">
        <v>5115</v>
      </c>
      <c r="B847" s="822" t="s">
        <v>5116</v>
      </c>
      <c r="C847" s="822" t="s">
        <v>598</v>
      </c>
      <c r="D847" s="822" t="s">
        <v>5026</v>
      </c>
      <c r="E847" s="822" t="s">
        <v>5034</v>
      </c>
      <c r="F847" s="822" t="s">
        <v>5126</v>
      </c>
      <c r="G847" s="822" t="s">
        <v>5127</v>
      </c>
      <c r="H847" s="831">
        <v>48</v>
      </c>
      <c r="I847" s="831">
        <v>6096</v>
      </c>
      <c r="J847" s="822"/>
      <c r="K847" s="822">
        <v>127</v>
      </c>
      <c r="L847" s="831"/>
      <c r="M847" s="831"/>
      <c r="N847" s="822"/>
      <c r="O847" s="822"/>
      <c r="P847" s="831">
        <v>10</v>
      </c>
      <c r="Q847" s="831">
        <v>1270</v>
      </c>
      <c r="R847" s="827"/>
      <c r="S847" s="832">
        <v>127</v>
      </c>
    </row>
    <row r="848" spans="1:19" ht="14.45" customHeight="1" x14ac:dyDescent="0.2">
      <c r="A848" s="821" t="s">
        <v>5115</v>
      </c>
      <c r="B848" s="822" t="s">
        <v>5116</v>
      </c>
      <c r="C848" s="822" t="s">
        <v>598</v>
      </c>
      <c r="D848" s="822" t="s">
        <v>5026</v>
      </c>
      <c r="E848" s="822" t="s">
        <v>5034</v>
      </c>
      <c r="F848" s="822" t="s">
        <v>5137</v>
      </c>
      <c r="G848" s="822" t="s">
        <v>5138</v>
      </c>
      <c r="H848" s="831">
        <v>12</v>
      </c>
      <c r="I848" s="831">
        <v>5952</v>
      </c>
      <c r="J848" s="822"/>
      <c r="K848" s="822">
        <v>496</v>
      </c>
      <c r="L848" s="831"/>
      <c r="M848" s="831"/>
      <c r="N848" s="822"/>
      <c r="O848" s="822"/>
      <c r="P848" s="831">
        <v>4</v>
      </c>
      <c r="Q848" s="831">
        <v>1996</v>
      </c>
      <c r="R848" s="827"/>
      <c r="S848" s="832">
        <v>499</v>
      </c>
    </row>
    <row r="849" spans="1:19" ht="14.45" customHeight="1" x14ac:dyDescent="0.2">
      <c r="A849" s="821" t="s">
        <v>5115</v>
      </c>
      <c r="B849" s="822" t="s">
        <v>5116</v>
      </c>
      <c r="C849" s="822" t="s">
        <v>598</v>
      </c>
      <c r="D849" s="822" t="s">
        <v>5026</v>
      </c>
      <c r="E849" s="822" t="s">
        <v>5034</v>
      </c>
      <c r="F849" s="822" t="s">
        <v>5141</v>
      </c>
      <c r="G849" s="822" t="s">
        <v>5138</v>
      </c>
      <c r="H849" s="831">
        <v>3</v>
      </c>
      <c r="I849" s="831">
        <v>1707</v>
      </c>
      <c r="J849" s="822"/>
      <c r="K849" s="822">
        <v>569</v>
      </c>
      <c r="L849" s="831"/>
      <c r="M849" s="831"/>
      <c r="N849" s="822"/>
      <c r="O849" s="822"/>
      <c r="P849" s="831"/>
      <c r="Q849" s="831"/>
      <c r="R849" s="827"/>
      <c r="S849" s="832"/>
    </row>
    <row r="850" spans="1:19" ht="14.45" customHeight="1" x14ac:dyDescent="0.2">
      <c r="A850" s="821" t="s">
        <v>5115</v>
      </c>
      <c r="B850" s="822" t="s">
        <v>5116</v>
      </c>
      <c r="C850" s="822" t="s">
        <v>598</v>
      </c>
      <c r="D850" s="822" t="s">
        <v>5026</v>
      </c>
      <c r="E850" s="822" t="s">
        <v>5034</v>
      </c>
      <c r="F850" s="822" t="s">
        <v>5154</v>
      </c>
      <c r="G850" s="822" t="s">
        <v>5152</v>
      </c>
      <c r="H850" s="831"/>
      <c r="I850" s="831"/>
      <c r="J850" s="822"/>
      <c r="K850" s="822"/>
      <c r="L850" s="831"/>
      <c r="M850" s="831"/>
      <c r="N850" s="822"/>
      <c r="O850" s="822"/>
      <c r="P850" s="831">
        <v>2</v>
      </c>
      <c r="Q850" s="831">
        <v>776</v>
      </c>
      <c r="R850" s="827"/>
      <c r="S850" s="832">
        <v>388</v>
      </c>
    </row>
    <row r="851" spans="1:19" ht="14.45" customHeight="1" x14ac:dyDescent="0.2">
      <c r="A851" s="821" t="s">
        <v>5115</v>
      </c>
      <c r="B851" s="822" t="s">
        <v>5116</v>
      </c>
      <c r="C851" s="822" t="s">
        <v>598</v>
      </c>
      <c r="D851" s="822" t="s">
        <v>2459</v>
      </c>
      <c r="E851" s="822" t="s">
        <v>5034</v>
      </c>
      <c r="F851" s="822" t="s">
        <v>5124</v>
      </c>
      <c r="G851" s="822" t="s">
        <v>5125</v>
      </c>
      <c r="H851" s="831">
        <v>19</v>
      </c>
      <c r="I851" s="831">
        <v>4788</v>
      </c>
      <c r="J851" s="822"/>
      <c r="K851" s="822">
        <v>252</v>
      </c>
      <c r="L851" s="831"/>
      <c r="M851" s="831"/>
      <c r="N851" s="822"/>
      <c r="O851" s="822"/>
      <c r="P851" s="831"/>
      <c r="Q851" s="831"/>
      <c r="R851" s="827"/>
      <c r="S851" s="832"/>
    </row>
    <row r="852" spans="1:19" ht="14.45" customHeight="1" x14ac:dyDescent="0.2">
      <c r="A852" s="821" t="s">
        <v>5115</v>
      </c>
      <c r="B852" s="822" t="s">
        <v>5116</v>
      </c>
      <c r="C852" s="822" t="s">
        <v>598</v>
      </c>
      <c r="D852" s="822" t="s">
        <v>2459</v>
      </c>
      <c r="E852" s="822" t="s">
        <v>5034</v>
      </c>
      <c r="F852" s="822" t="s">
        <v>5126</v>
      </c>
      <c r="G852" s="822" t="s">
        <v>5127</v>
      </c>
      <c r="H852" s="831">
        <v>73</v>
      </c>
      <c r="I852" s="831">
        <v>9271</v>
      </c>
      <c r="J852" s="822"/>
      <c r="K852" s="822">
        <v>127</v>
      </c>
      <c r="L852" s="831"/>
      <c r="M852" s="831"/>
      <c r="N852" s="822"/>
      <c r="O852" s="822"/>
      <c r="P852" s="831"/>
      <c r="Q852" s="831"/>
      <c r="R852" s="827"/>
      <c r="S852" s="832"/>
    </row>
    <row r="853" spans="1:19" ht="14.45" customHeight="1" x14ac:dyDescent="0.2">
      <c r="A853" s="821" t="s">
        <v>5115</v>
      </c>
      <c r="B853" s="822" t="s">
        <v>5116</v>
      </c>
      <c r="C853" s="822" t="s">
        <v>598</v>
      </c>
      <c r="D853" s="822" t="s">
        <v>2459</v>
      </c>
      <c r="E853" s="822" t="s">
        <v>5034</v>
      </c>
      <c r="F853" s="822" t="s">
        <v>5141</v>
      </c>
      <c r="G853" s="822" t="s">
        <v>5138</v>
      </c>
      <c r="H853" s="831">
        <v>16</v>
      </c>
      <c r="I853" s="831">
        <v>9104</v>
      </c>
      <c r="J853" s="822"/>
      <c r="K853" s="822">
        <v>569</v>
      </c>
      <c r="L853" s="831"/>
      <c r="M853" s="831"/>
      <c r="N853" s="822"/>
      <c r="O853" s="822"/>
      <c r="P853" s="831"/>
      <c r="Q853" s="831"/>
      <c r="R853" s="827"/>
      <c r="S853" s="832"/>
    </row>
    <row r="854" spans="1:19" ht="14.45" customHeight="1" x14ac:dyDescent="0.2">
      <c r="A854" s="821" t="s">
        <v>5115</v>
      </c>
      <c r="B854" s="822" t="s">
        <v>5116</v>
      </c>
      <c r="C854" s="822" t="s">
        <v>598</v>
      </c>
      <c r="D854" s="822" t="s">
        <v>2459</v>
      </c>
      <c r="E854" s="822" t="s">
        <v>5034</v>
      </c>
      <c r="F854" s="822" t="s">
        <v>5154</v>
      </c>
      <c r="G854" s="822" t="s">
        <v>5152</v>
      </c>
      <c r="H854" s="831">
        <v>5</v>
      </c>
      <c r="I854" s="831">
        <v>1905</v>
      </c>
      <c r="J854" s="822"/>
      <c r="K854" s="822">
        <v>381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5115</v>
      </c>
      <c r="B855" s="822" t="s">
        <v>5116</v>
      </c>
      <c r="C855" s="822" t="s">
        <v>598</v>
      </c>
      <c r="D855" s="822" t="s">
        <v>2461</v>
      </c>
      <c r="E855" s="822" t="s">
        <v>5034</v>
      </c>
      <c r="F855" s="822" t="s">
        <v>5124</v>
      </c>
      <c r="G855" s="822" t="s">
        <v>5125</v>
      </c>
      <c r="H855" s="831">
        <v>130</v>
      </c>
      <c r="I855" s="831">
        <v>32760</v>
      </c>
      <c r="J855" s="822">
        <v>1.3435039370078741</v>
      </c>
      <c r="K855" s="822">
        <v>252</v>
      </c>
      <c r="L855" s="831">
        <v>96</v>
      </c>
      <c r="M855" s="831">
        <v>24384</v>
      </c>
      <c r="N855" s="822">
        <v>1</v>
      </c>
      <c r="O855" s="822">
        <v>254</v>
      </c>
      <c r="P855" s="831">
        <v>53</v>
      </c>
      <c r="Q855" s="831">
        <v>13515</v>
      </c>
      <c r="R855" s="827">
        <v>0.55425688976377951</v>
      </c>
      <c r="S855" s="832">
        <v>255</v>
      </c>
    </row>
    <row r="856" spans="1:19" ht="14.45" customHeight="1" x14ac:dyDescent="0.2">
      <c r="A856" s="821" t="s">
        <v>5115</v>
      </c>
      <c r="B856" s="822" t="s">
        <v>5116</v>
      </c>
      <c r="C856" s="822" t="s">
        <v>598</v>
      </c>
      <c r="D856" s="822" t="s">
        <v>2461</v>
      </c>
      <c r="E856" s="822" t="s">
        <v>5034</v>
      </c>
      <c r="F856" s="822" t="s">
        <v>5126</v>
      </c>
      <c r="G856" s="822" t="s">
        <v>5127</v>
      </c>
      <c r="H856" s="831">
        <v>558</v>
      </c>
      <c r="I856" s="831">
        <v>70866</v>
      </c>
      <c r="J856" s="822">
        <v>1.2498412698412698</v>
      </c>
      <c r="K856" s="822">
        <v>127</v>
      </c>
      <c r="L856" s="831">
        <v>450</v>
      </c>
      <c r="M856" s="831">
        <v>56700</v>
      </c>
      <c r="N856" s="822">
        <v>1</v>
      </c>
      <c r="O856" s="822">
        <v>126</v>
      </c>
      <c r="P856" s="831">
        <v>222</v>
      </c>
      <c r="Q856" s="831">
        <v>28194</v>
      </c>
      <c r="R856" s="827">
        <v>0.49724867724867727</v>
      </c>
      <c r="S856" s="832">
        <v>127</v>
      </c>
    </row>
    <row r="857" spans="1:19" ht="14.45" customHeight="1" x14ac:dyDescent="0.2">
      <c r="A857" s="821" t="s">
        <v>5115</v>
      </c>
      <c r="B857" s="822" t="s">
        <v>5116</v>
      </c>
      <c r="C857" s="822" t="s">
        <v>598</v>
      </c>
      <c r="D857" s="822" t="s">
        <v>2461</v>
      </c>
      <c r="E857" s="822" t="s">
        <v>5034</v>
      </c>
      <c r="F857" s="822" t="s">
        <v>5135</v>
      </c>
      <c r="G857" s="822" t="s">
        <v>5136</v>
      </c>
      <c r="H857" s="831"/>
      <c r="I857" s="831"/>
      <c r="J857" s="822"/>
      <c r="K857" s="822"/>
      <c r="L857" s="831"/>
      <c r="M857" s="831"/>
      <c r="N857" s="822"/>
      <c r="O857" s="822"/>
      <c r="P857" s="831">
        <v>2</v>
      </c>
      <c r="Q857" s="831">
        <v>670</v>
      </c>
      <c r="R857" s="827"/>
      <c r="S857" s="832">
        <v>335</v>
      </c>
    </row>
    <row r="858" spans="1:19" ht="14.45" customHeight="1" x14ac:dyDescent="0.2">
      <c r="A858" s="821" t="s">
        <v>5115</v>
      </c>
      <c r="B858" s="822" t="s">
        <v>5116</v>
      </c>
      <c r="C858" s="822" t="s">
        <v>598</v>
      </c>
      <c r="D858" s="822" t="s">
        <v>2461</v>
      </c>
      <c r="E858" s="822" t="s">
        <v>5034</v>
      </c>
      <c r="F858" s="822" t="s">
        <v>5137</v>
      </c>
      <c r="G858" s="822" t="s">
        <v>5138</v>
      </c>
      <c r="H858" s="831">
        <v>243</v>
      </c>
      <c r="I858" s="831">
        <v>120528</v>
      </c>
      <c r="J858" s="822">
        <v>1.3082383588407684</v>
      </c>
      <c r="K858" s="822">
        <v>496</v>
      </c>
      <c r="L858" s="831">
        <v>185</v>
      </c>
      <c r="M858" s="831">
        <v>92130</v>
      </c>
      <c r="N858" s="822">
        <v>1</v>
      </c>
      <c r="O858" s="822">
        <v>498</v>
      </c>
      <c r="P858" s="831">
        <v>87</v>
      </c>
      <c r="Q858" s="831">
        <v>43413</v>
      </c>
      <c r="R858" s="827">
        <v>0.47121458808205796</v>
      </c>
      <c r="S858" s="832">
        <v>499</v>
      </c>
    </row>
    <row r="859" spans="1:19" ht="14.45" customHeight="1" x14ac:dyDescent="0.2">
      <c r="A859" s="821" t="s">
        <v>5115</v>
      </c>
      <c r="B859" s="822" t="s">
        <v>5116</v>
      </c>
      <c r="C859" s="822" t="s">
        <v>598</v>
      </c>
      <c r="D859" s="822" t="s">
        <v>2461</v>
      </c>
      <c r="E859" s="822" t="s">
        <v>5034</v>
      </c>
      <c r="F859" s="822" t="s">
        <v>5141</v>
      </c>
      <c r="G859" s="822" t="s">
        <v>5138</v>
      </c>
      <c r="H859" s="831"/>
      <c r="I859" s="831"/>
      <c r="J859" s="822"/>
      <c r="K859" s="822"/>
      <c r="L859" s="831">
        <v>6</v>
      </c>
      <c r="M859" s="831">
        <v>3438</v>
      </c>
      <c r="N859" s="822">
        <v>1</v>
      </c>
      <c r="O859" s="822">
        <v>573</v>
      </c>
      <c r="P859" s="831">
        <v>11</v>
      </c>
      <c r="Q859" s="831">
        <v>6336</v>
      </c>
      <c r="R859" s="827">
        <v>1.8429319371727748</v>
      </c>
      <c r="S859" s="832">
        <v>576</v>
      </c>
    </row>
    <row r="860" spans="1:19" ht="14.45" customHeight="1" x14ac:dyDescent="0.2">
      <c r="A860" s="821" t="s">
        <v>5115</v>
      </c>
      <c r="B860" s="822" t="s">
        <v>5116</v>
      </c>
      <c r="C860" s="822" t="s">
        <v>598</v>
      </c>
      <c r="D860" s="822" t="s">
        <v>2461</v>
      </c>
      <c r="E860" s="822" t="s">
        <v>5034</v>
      </c>
      <c r="F860" s="822" t="s">
        <v>5128</v>
      </c>
      <c r="G860" s="822" t="s">
        <v>5101</v>
      </c>
      <c r="H860" s="831">
        <v>1</v>
      </c>
      <c r="I860" s="831">
        <v>464</v>
      </c>
      <c r="J860" s="822"/>
      <c r="K860" s="822">
        <v>464</v>
      </c>
      <c r="L860" s="831"/>
      <c r="M860" s="831"/>
      <c r="N860" s="822"/>
      <c r="O860" s="822"/>
      <c r="P860" s="831"/>
      <c r="Q860" s="831"/>
      <c r="R860" s="827"/>
      <c r="S860" s="832"/>
    </row>
    <row r="861" spans="1:19" ht="14.45" customHeight="1" x14ac:dyDescent="0.2">
      <c r="A861" s="821" t="s">
        <v>5115</v>
      </c>
      <c r="B861" s="822" t="s">
        <v>5116</v>
      </c>
      <c r="C861" s="822" t="s">
        <v>598</v>
      </c>
      <c r="D861" s="822" t="s">
        <v>2461</v>
      </c>
      <c r="E861" s="822" t="s">
        <v>5034</v>
      </c>
      <c r="F861" s="822" t="s">
        <v>5147</v>
      </c>
      <c r="G861" s="822" t="s">
        <v>5148</v>
      </c>
      <c r="H861" s="831"/>
      <c r="I861" s="831"/>
      <c r="J861" s="822"/>
      <c r="K861" s="822"/>
      <c r="L861" s="831">
        <v>2</v>
      </c>
      <c r="M861" s="831">
        <v>434</v>
      </c>
      <c r="N861" s="822">
        <v>1</v>
      </c>
      <c r="O861" s="822">
        <v>217</v>
      </c>
      <c r="P861" s="831"/>
      <c r="Q861" s="831"/>
      <c r="R861" s="827"/>
      <c r="S861" s="832"/>
    </row>
    <row r="862" spans="1:19" ht="14.45" customHeight="1" x14ac:dyDescent="0.2">
      <c r="A862" s="821" t="s">
        <v>5115</v>
      </c>
      <c r="B862" s="822" t="s">
        <v>5116</v>
      </c>
      <c r="C862" s="822" t="s">
        <v>598</v>
      </c>
      <c r="D862" s="822" t="s">
        <v>2461</v>
      </c>
      <c r="E862" s="822" t="s">
        <v>5034</v>
      </c>
      <c r="F862" s="822" t="s">
        <v>5149</v>
      </c>
      <c r="G862" s="822" t="s">
        <v>5150</v>
      </c>
      <c r="H862" s="831"/>
      <c r="I862" s="831"/>
      <c r="J862" s="822"/>
      <c r="K862" s="822"/>
      <c r="L862" s="831">
        <v>4</v>
      </c>
      <c r="M862" s="831">
        <v>352</v>
      </c>
      <c r="N862" s="822">
        <v>1</v>
      </c>
      <c r="O862" s="822">
        <v>88</v>
      </c>
      <c r="P862" s="831"/>
      <c r="Q862" s="831"/>
      <c r="R862" s="827"/>
      <c r="S862" s="832"/>
    </row>
    <row r="863" spans="1:19" ht="14.45" customHeight="1" x14ac:dyDescent="0.2">
      <c r="A863" s="821" t="s">
        <v>5115</v>
      </c>
      <c r="B863" s="822" t="s">
        <v>5116</v>
      </c>
      <c r="C863" s="822" t="s">
        <v>598</v>
      </c>
      <c r="D863" s="822" t="s">
        <v>2461</v>
      </c>
      <c r="E863" s="822" t="s">
        <v>5034</v>
      </c>
      <c r="F863" s="822" t="s">
        <v>5151</v>
      </c>
      <c r="G863" s="822" t="s">
        <v>5152</v>
      </c>
      <c r="H863" s="831">
        <v>3</v>
      </c>
      <c r="I863" s="831">
        <v>924</v>
      </c>
      <c r="J863" s="822"/>
      <c r="K863" s="822">
        <v>308</v>
      </c>
      <c r="L863" s="831"/>
      <c r="M863" s="831"/>
      <c r="N863" s="822"/>
      <c r="O863" s="822"/>
      <c r="P863" s="831">
        <v>2</v>
      </c>
      <c r="Q863" s="831">
        <v>622</v>
      </c>
      <c r="R863" s="827"/>
      <c r="S863" s="832">
        <v>311</v>
      </c>
    </row>
    <row r="864" spans="1:19" ht="14.45" customHeight="1" x14ac:dyDescent="0.2">
      <c r="A864" s="821" t="s">
        <v>5115</v>
      </c>
      <c r="B864" s="822" t="s">
        <v>5116</v>
      </c>
      <c r="C864" s="822" t="s">
        <v>598</v>
      </c>
      <c r="D864" s="822" t="s">
        <v>2461</v>
      </c>
      <c r="E864" s="822" t="s">
        <v>5034</v>
      </c>
      <c r="F864" s="822" t="s">
        <v>5154</v>
      </c>
      <c r="G864" s="822" t="s">
        <v>5152</v>
      </c>
      <c r="H864" s="831">
        <v>8</v>
      </c>
      <c r="I864" s="831">
        <v>3048</v>
      </c>
      <c r="J864" s="822"/>
      <c r="K864" s="822">
        <v>381</v>
      </c>
      <c r="L864" s="831"/>
      <c r="M864" s="831"/>
      <c r="N864" s="822"/>
      <c r="O864" s="822"/>
      <c r="P864" s="831"/>
      <c r="Q864" s="831"/>
      <c r="R864" s="827"/>
      <c r="S864" s="832"/>
    </row>
    <row r="865" spans="1:19" ht="14.45" customHeight="1" x14ac:dyDescent="0.2">
      <c r="A865" s="821" t="s">
        <v>5115</v>
      </c>
      <c r="B865" s="822" t="s">
        <v>5116</v>
      </c>
      <c r="C865" s="822" t="s">
        <v>598</v>
      </c>
      <c r="D865" s="822" t="s">
        <v>2461</v>
      </c>
      <c r="E865" s="822" t="s">
        <v>5034</v>
      </c>
      <c r="F865" s="822" t="s">
        <v>5100</v>
      </c>
      <c r="G865" s="822" t="s">
        <v>5101</v>
      </c>
      <c r="H865" s="831">
        <v>2</v>
      </c>
      <c r="I865" s="831">
        <v>708</v>
      </c>
      <c r="J865" s="822"/>
      <c r="K865" s="822">
        <v>354</v>
      </c>
      <c r="L865" s="831"/>
      <c r="M865" s="831"/>
      <c r="N865" s="822"/>
      <c r="O865" s="822"/>
      <c r="P865" s="831"/>
      <c r="Q865" s="831"/>
      <c r="R865" s="827"/>
      <c r="S865" s="832"/>
    </row>
    <row r="866" spans="1:19" ht="14.45" customHeight="1" x14ac:dyDescent="0.2">
      <c r="A866" s="821" t="s">
        <v>5115</v>
      </c>
      <c r="B866" s="822" t="s">
        <v>5116</v>
      </c>
      <c r="C866" s="822" t="s">
        <v>598</v>
      </c>
      <c r="D866" s="822" t="s">
        <v>5030</v>
      </c>
      <c r="E866" s="822" t="s">
        <v>5034</v>
      </c>
      <c r="F866" s="822" t="s">
        <v>5124</v>
      </c>
      <c r="G866" s="822" t="s">
        <v>5125</v>
      </c>
      <c r="H866" s="831">
        <v>7</v>
      </c>
      <c r="I866" s="831">
        <v>1764</v>
      </c>
      <c r="J866" s="822"/>
      <c r="K866" s="822">
        <v>252</v>
      </c>
      <c r="L866" s="831"/>
      <c r="M866" s="831"/>
      <c r="N866" s="822"/>
      <c r="O866" s="822"/>
      <c r="P866" s="831"/>
      <c r="Q866" s="831"/>
      <c r="R866" s="827"/>
      <c r="S866" s="832"/>
    </row>
    <row r="867" spans="1:19" ht="14.45" customHeight="1" x14ac:dyDescent="0.2">
      <c r="A867" s="821" t="s">
        <v>5115</v>
      </c>
      <c r="B867" s="822" t="s">
        <v>5116</v>
      </c>
      <c r="C867" s="822" t="s">
        <v>598</v>
      </c>
      <c r="D867" s="822" t="s">
        <v>5030</v>
      </c>
      <c r="E867" s="822" t="s">
        <v>5034</v>
      </c>
      <c r="F867" s="822" t="s">
        <v>5126</v>
      </c>
      <c r="G867" s="822" t="s">
        <v>5127</v>
      </c>
      <c r="H867" s="831">
        <v>8</v>
      </c>
      <c r="I867" s="831">
        <v>1016</v>
      </c>
      <c r="J867" s="822"/>
      <c r="K867" s="822">
        <v>127</v>
      </c>
      <c r="L867" s="831"/>
      <c r="M867" s="831"/>
      <c r="N867" s="822"/>
      <c r="O867" s="822"/>
      <c r="P867" s="831"/>
      <c r="Q867" s="831"/>
      <c r="R867" s="827"/>
      <c r="S867" s="832"/>
    </row>
    <row r="868" spans="1:19" ht="14.45" customHeight="1" x14ac:dyDescent="0.2">
      <c r="A868" s="821" t="s">
        <v>5115</v>
      </c>
      <c r="B868" s="822" t="s">
        <v>5116</v>
      </c>
      <c r="C868" s="822" t="s">
        <v>598</v>
      </c>
      <c r="D868" s="822" t="s">
        <v>5030</v>
      </c>
      <c r="E868" s="822" t="s">
        <v>5034</v>
      </c>
      <c r="F868" s="822" t="s">
        <v>5151</v>
      </c>
      <c r="G868" s="822" t="s">
        <v>5152</v>
      </c>
      <c r="H868" s="831">
        <v>7</v>
      </c>
      <c r="I868" s="831">
        <v>2156</v>
      </c>
      <c r="J868" s="822"/>
      <c r="K868" s="822">
        <v>308</v>
      </c>
      <c r="L868" s="831"/>
      <c r="M868" s="831"/>
      <c r="N868" s="822"/>
      <c r="O868" s="822"/>
      <c r="P868" s="831"/>
      <c r="Q868" s="831"/>
      <c r="R868" s="827"/>
      <c r="S868" s="832"/>
    </row>
    <row r="869" spans="1:19" ht="14.45" customHeight="1" x14ac:dyDescent="0.2">
      <c r="A869" s="821" t="s">
        <v>5115</v>
      </c>
      <c r="B869" s="822" t="s">
        <v>5116</v>
      </c>
      <c r="C869" s="822" t="s">
        <v>598</v>
      </c>
      <c r="D869" s="822" t="s">
        <v>5030</v>
      </c>
      <c r="E869" s="822" t="s">
        <v>5034</v>
      </c>
      <c r="F869" s="822" t="s">
        <v>5154</v>
      </c>
      <c r="G869" s="822" t="s">
        <v>5152</v>
      </c>
      <c r="H869" s="831">
        <v>2</v>
      </c>
      <c r="I869" s="831">
        <v>762</v>
      </c>
      <c r="J869" s="822"/>
      <c r="K869" s="822">
        <v>381</v>
      </c>
      <c r="L869" s="831"/>
      <c r="M869" s="831"/>
      <c r="N869" s="822"/>
      <c r="O869" s="822"/>
      <c r="P869" s="831"/>
      <c r="Q869" s="831"/>
      <c r="R869" s="827"/>
      <c r="S869" s="832"/>
    </row>
    <row r="870" spans="1:19" ht="14.45" customHeight="1" x14ac:dyDescent="0.2">
      <c r="A870" s="821" t="s">
        <v>5115</v>
      </c>
      <c r="B870" s="822" t="s">
        <v>5116</v>
      </c>
      <c r="C870" s="822" t="s">
        <v>598</v>
      </c>
      <c r="D870" s="822" t="s">
        <v>5031</v>
      </c>
      <c r="E870" s="822" t="s">
        <v>5034</v>
      </c>
      <c r="F870" s="822" t="s">
        <v>5124</v>
      </c>
      <c r="G870" s="822" t="s">
        <v>5125</v>
      </c>
      <c r="H870" s="831"/>
      <c r="I870" s="831"/>
      <c r="J870" s="822"/>
      <c r="K870" s="822"/>
      <c r="L870" s="831">
        <v>1</v>
      </c>
      <c r="M870" s="831">
        <v>254</v>
      </c>
      <c r="N870" s="822">
        <v>1</v>
      </c>
      <c r="O870" s="822">
        <v>254</v>
      </c>
      <c r="P870" s="831"/>
      <c r="Q870" s="831"/>
      <c r="R870" s="827"/>
      <c r="S870" s="832"/>
    </row>
    <row r="871" spans="1:19" ht="14.45" customHeight="1" x14ac:dyDescent="0.2">
      <c r="A871" s="821" t="s">
        <v>5115</v>
      </c>
      <c r="B871" s="822" t="s">
        <v>5116</v>
      </c>
      <c r="C871" s="822" t="s">
        <v>598</v>
      </c>
      <c r="D871" s="822" t="s">
        <v>5031</v>
      </c>
      <c r="E871" s="822" t="s">
        <v>5034</v>
      </c>
      <c r="F871" s="822" t="s">
        <v>5126</v>
      </c>
      <c r="G871" s="822" t="s">
        <v>5127</v>
      </c>
      <c r="H871" s="831"/>
      <c r="I871" s="831"/>
      <c r="J871" s="822"/>
      <c r="K871" s="822"/>
      <c r="L871" s="831">
        <v>4</v>
      </c>
      <c r="M871" s="831">
        <v>504</v>
      </c>
      <c r="N871" s="822">
        <v>1</v>
      </c>
      <c r="O871" s="822">
        <v>126</v>
      </c>
      <c r="P871" s="831"/>
      <c r="Q871" s="831"/>
      <c r="R871" s="827"/>
      <c r="S871" s="832"/>
    </row>
    <row r="872" spans="1:19" ht="14.45" customHeight="1" x14ac:dyDescent="0.2">
      <c r="A872" s="821" t="s">
        <v>5115</v>
      </c>
      <c r="B872" s="822" t="s">
        <v>5116</v>
      </c>
      <c r="C872" s="822" t="s">
        <v>598</v>
      </c>
      <c r="D872" s="822" t="s">
        <v>5031</v>
      </c>
      <c r="E872" s="822" t="s">
        <v>5034</v>
      </c>
      <c r="F872" s="822" t="s">
        <v>5154</v>
      </c>
      <c r="G872" s="822" t="s">
        <v>5152</v>
      </c>
      <c r="H872" s="831"/>
      <c r="I872" s="831"/>
      <c r="J872" s="822"/>
      <c r="K872" s="822"/>
      <c r="L872" s="831">
        <v>1</v>
      </c>
      <c r="M872" s="831">
        <v>385</v>
      </c>
      <c r="N872" s="822">
        <v>1</v>
      </c>
      <c r="O872" s="822">
        <v>385</v>
      </c>
      <c r="P872" s="831"/>
      <c r="Q872" s="831"/>
      <c r="R872" s="827"/>
      <c r="S872" s="832"/>
    </row>
    <row r="873" spans="1:19" ht="14.45" customHeight="1" x14ac:dyDescent="0.2">
      <c r="A873" s="821" t="s">
        <v>5115</v>
      </c>
      <c r="B873" s="822" t="s">
        <v>5116</v>
      </c>
      <c r="C873" s="822" t="s">
        <v>598</v>
      </c>
      <c r="D873" s="822" t="s">
        <v>5003</v>
      </c>
      <c r="E873" s="822" t="s">
        <v>5034</v>
      </c>
      <c r="F873" s="822" t="s">
        <v>5124</v>
      </c>
      <c r="G873" s="822" t="s">
        <v>5125</v>
      </c>
      <c r="H873" s="831"/>
      <c r="I873" s="831"/>
      <c r="J873" s="822"/>
      <c r="K873" s="822"/>
      <c r="L873" s="831">
        <v>3</v>
      </c>
      <c r="M873" s="831">
        <v>762</v>
      </c>
      <c r="N873" s="822">
        <v>1</v>
      </c>
      <c r="O873" s="822">
        <v>254</v>
      </c>
      <c r="P873" s="831">
        <v>48</v>
      </c>
      <c r="Q873" s="831">
        <v>12240</v>
      </c>
      <c r="R873" s="827">
        <v>16.062992125984252</v>
      </c>
      <c r="S873" s="832">
        <v>255</v>
      </c>
    </row>
    <row r="874" spans="1:19" ht="14.45" customHeight="1" x14ac:dyDescent="0.2">
      <c r="A874" s="821" t="s">
        <v>5115</v>
      </c>
      <c r="B874" s="822" t="s">
        <v>5116</v>
      </c>
      <c r="C874" s="822" t="s">
        <v>598</v>
      </c>
      <c r="D874" s="822" t="s">
        <v>5003</v>
      </c>
      <c r="E874" s="822" t="s">
        <v>5034</v>
      </c>
      <c r="F874" s="822" t="s">
        <v>5126</v>
      </c>
      <c r="G874" s="822" t="s">
        <v>5127</v>
      </c>
      <c r="H874" s="831"/>
      <c r="I874" s="831"/>
      <c r="J874" s="822"/>
      <c r="K874" s="822"/>
      <c r="L874" s="831">
        <v>2</v>
      </c>
      <c r="M874" s="831">
        <v>252</v>
      </c>
      <c r="N874" s="822">
        <v>1</v>
      </c>
      <c r="O874" s="822">
        <v>126</v>
      </c>
      <c r="P874" s="831">
        <v>171</v>
      </c>
      <c r="Q874" s="831">
        <v>21717</v>
      </c>
      <c r="R874" s="827">
        <v>86.178571428571431</v>
      </c>
      <c r="S874" s="832">
        <v>127</v>
      </c>
    </row>
    <row r="875" spans="1:19" ht="14.45" customHeight="1" x14ac:dyDescent="0.2">
      <c r="A875" s="821" t="s">
        <v>5115</v>
      </c>
      <c r="B875" s="822" t="s">
        <v>5116</v>
      </c>
      <c r="C875" s="822" t="s">
        <v>598</v>
      </c>
      <c r="D875" s="822" t="s">
        <v>5003</v>
      </c>
      <c r="E875" s="822" t="s">
        <v>5034</v>
      </c>
      <c r="F875" s="822" t="s">
        <v>5141</v>
      </c>
      <c r="G875" s="822" t="s">
        <v>5138</v>
      </c>
      <c r="H875" s="831"/>
      <c r="I875" s="831"/>
      <c r="J875" s="822"/>
      <c r="K875" s="822"/>
      <c r="L875" s="831"/>
      <c r="M875" s="831"/>
      <c r="N875" s="822"/>
      <c r="O875" s="822"/>
      <c r="P875" s="831">
        <v>2</v>
      </c>
      <c r="Q875" s="831">
        <v>1152</v>
      </c>
      <c r="R875" s="827"/>
      <c r="S875" s="832">
        <v>576</v>
      </c>
    </row>
    <row r="876" spans="1:19" ht="14.45" customHeight="1" x14ac:dyDescent="0.2">
      <c r="A876" s="821" t="s">
        <v>5115</v>
      </c>
      <c r="B876" s="822" t="s">
        <v>5116</v>
      </c>
      <c r="C876" s="822" t="s">
        <v>598</v>
      </c>
      <c r="D876" s="822" t="s">
        <v>5003</v>
      </c>
      <c r="E876" s="822" t="s">
        <v>5034</v>
      </c>
      <c r="F876" s="822" t="s">
        <v>5128</v>
      </c>
      <c r="G876" s="822" t="s">
        <v>5101</v>
      </c>
      <c r="H876" s="831"/>
      <c r="I876" s="831"/>
      <c r="J876" s="822"/>
      <c r="K876" s="822"/>
      <c r="L876" s="831"/>
      <c r="M876" s="831"/>
      <c r="N876" s="822"/>
      <c r="O876" s="822"/>
      <c r="P876" s="831">
        <v>1</v>
      </c>
      <c r="Q876" s="831">
        <v>473</v>
      </c>
      <c r="R876" s="827"/>
      <c r="S876" s="832">
        <v>473</v>
      </c>
    </row>
    <row r="877" spans="1:19" ht="14.45" customHeight="1" x14ac:dyDescent="0.2">
      <c r="A877" s="821" t="s">
        <v>5115</v>
      </c>
      <c r="B877" s="822" t="s">
        <v>5116</v>
      </c>
      <c r="C877" s="822" t="s">
        <v>598</v>
      </c>
      <c r="D877" s="822" t="s">
        <v>5003</v>
      </c>
      <c r="E877" s="822" t="s">
        <v>5034</v>
      </c>
      <c r="F877" s="822" t="s">
        <v>5154</v>
      </c>
      <c r="G877" s="822" t="s">
        <v>5152</v>
      </c>
      <c r="H877" s="831"/>
      <c r="I877" s="831"/>
      <c r="J877" s="822"/>
      <c r="K877" s="822"/>
      <c r="L877" s="831">
        <v>3</v>
      </c>
      <c r="M877" s="831">
        <v>1155</v>
      </c>
      <c r="N877" s="822">
        <v>1</v>
      </c>
      <c r="O877" s="822">
        <v>385</v>
      </c>
      <c r="P877" s="831">
        <v>46</v>
      </c>
      <c r="Q877" s="831">
        <v>17848</v>
      </c>
      <c r="R877" s="827">
        <v>15.452813852813852</v>
      </c>
      <c r="S877" s="832">
        <v>388</v>
      </c>
    </row>
    <row r="878" spans="1:19" ht="14.45" customHeight="1" x14ac:dyDescent="0.2">
      <c r="A878" s="821" t="s">
        <v>5115</v>
      </c>
      <c r="B878" s="822" t="s">
        <v>5116</v>
      </c>
      <c r="C878" s="822" t="s">
        <v>598</v>
      </c>
      <c r="D878" s="822" t="s">
        <v>5003</v>
      </c>
      <c r="E878" s="822" t="s">
        <v>5034</v>
      </c>
      <c r="F878" s="822" t="s">
        <v>5157</v>
      </c>
      <c r="G878" s="822" t="s">
        <v>5136</v>
      </c>
      <c r="H878" s="831"/>
      <c r="I878" s="831"/>
      <c r="J878" s="822"/>
      <c r="K878" s="822"/>
      <c r="L878" s="831"/>
      <c r="M878" s="831"/>
      <c r="N878" s="822"/>
      <c r="O878" s="822"/>
      <c r="P878" s="831">
        <v>1</v>
      </c>
      <c r="Q878" s="831">
        <v>412</v>
      </c>
      <c r="R878" s="827"/>
      <c r="S878" s="832">
        <v>412</v>
      </c>
    </row>
    <row r="879" spans="1:19" ht="14.45" customHeight="1" x14ac:dyDescent="0.2">
      <c r="A879" s="821" t="s">
        <v>5115</v>
      </c>
      <c r="B879" s="822" t="s">
        <v>5116</v>
      </c>
      <c r="C879" s="822" t="s">
        <v>598</v>
      </c>
      <c r="D879" s="822" t="s">
        <v>5008</v>
      </c>
      <c r="E879" s="822" t="s">
        <v>5034</v>
      </c>
      <c r="F879" s="822" t="s">
        <v>5124</v>
      </c>
      <c r="G879" s="822" t="s">
        <v>5125</v>
      </c>
      <c r="H879" s="831">
        <v>5</v>
      </c>
      <c r="I879" s="831">
        <v>1260</v>
      </c>
      <c r="J879" s="822"/>
      <c r="K879" s="822">
        <v>252</v>
      </c>
      <c r="L879" s="831"/>
      <c r="M879" s="831"/>
      <c r="N879" s="822"/>
      <c r="O879" s="822"/>
      <c r="P879" s="831">
        <v>2</v>
      </c>
      <c r="Q879" s="831">
        <v>510</v>
      </c>
      <c r="R879" s="827"/>
      <c r="S879" s="832">
        <v>255</v>
      </c>
    </row>
    <row r="880" spans="1:19" ht="14.45" customHeight="1" x14ac:dyDescent="0.2">
      <c r="A880" s="821" t="s">
        <v>5115</v>
      </c>
      <c r="B880" s="822" t="s">
        <v>5116</v>
      </c>
      <c r="C880" s="822" t="s">
        <v>598</v>
      </c>
      <c r="D880" s="822" t="s">
        <v>5008</v>
      </c>
      <c r="E880" s="822" t="s">
        <v>5034</v>
      </c>
      <c r="F880" s="822" t="s">
        <v>5126</v>
      </c>
      <c r="G880" s="822" t="s">
        <v>5127</v>
      </c>
      <c r="H880" s="831">
        <v>4</v>
      </c>
      <c r="I880" s="831">
        <v>508</v>
      </c>
      <c r="J880" s="822"/>
      <c r="K880" s="822">
        <v>127</v>
      </c>
      <c r="L880" s="831"/>
      <c r="M880" s="831"/>
      <c r="N880" s="822"/>
      <c r="O880" s="822"/>
      <c r="P880" s="831">
        <v>8</v>
      </c>
      <c r="Q880" s="831">
        <v>1016</v>
      </c>
      <c r="R880" s="827"/>
      <c r="S880" s="832">
        <v>127</v>
      </c>
    </row>
    <row r="881" spans="1:19" ht="14.45" customHeight="1" x14ac:dyDescent="0.2">
      <c r="A881" s="821" t="s">
        <v>5115</v>
      </c>
      <c r="B881" s="822" t="s">
        <v>5116</v>
      </c>
      <c r="C881" s="822" t="s">
        <v>598</v>
      </c>
      <c r="D881" s="822" t="s">
        <v>5008</v>
      </c>
      <c r="E881" s="822" t="s">
        <v>5034</v>
      </c>
      <c r="F881" s="822" t="s">
        <v>5135</v>
      </c>
      <c r="G881" s="822" t="s">
        <v>5136</v>
      </c>
      <c r="H881" s="831">
        <v>1</v>
      </c>
      <c r="I881" s="831">
        <v>332</v>
      </c>
      <c r="J881" s="822"/>
      <c r="K881" s="822">
        <v>332</v>
      </c>
      <c r="L881" s="831"/>
      <c r="M881" s="831"/>
      <c r="N881" s="822"/>
      <c r="O881" s="822"/>
      <c r="P881" s="831"/>
      <c r="Q881" s="831"/>
      <c r="R881" s="827"/>
      <c r="S881" s="832"/>
    </row>
    <row r="882" spans="1:19" ht="14.45" customHeight="1" x14ac:dyDescent="0.2">
      <c r="A882" s="821" t="s">
        <v>5115</v>
      </c>
      <c r="B882" s="822" t="s">
        <v>5116</v>
      </c>
      <c r="C882" s="822" t="s">
        <v>598</v>
      </c>
      <c r="D882" s="822" t="s">
        <v>5008</v>
      </c>
      <c r="E882" s="822" t="s">
        <v>5034</v>
      </c>
      <c r="F882" s="822" t="s">
        <v>5151</v>
      </c>
      <c r="G882" s="822" t="s">
        <v>5152</v>
      </c>
      <c r="H882" s="831">
        <v>4</v>
      </c>
      <c r="I882" s="831">
        <v>1232</v>
      </c>
      <c r="J882" s="822"/>
      <c r="K882" s="822">
        <v>308</v>
      </c>
      <c r="L882" s="831"/>
      <c r="M882" s="831"/>
      <c r="N882" s="822"/>
      <c r="O882" s="822"/>
      <c r="P882" s="831">
        <v>1</v>
      </c>
      <c r="Q882" s="831">
        <v>311</v>
      </c>
      <c r="R882" s="827"/>
      <c r="S882" s="832">
        <v>311</v>
      </c>
    </row>
    <row r="883" spans="1:19" ht="14.45" customHeight="1" x14ac:dyDescent="0.2">
      <c r="A883" s="821" t="s">
        <v>5115</v>
      </c>
      <c r="B883" s="822" t="s">
        <v>5116</v>
      </c>
      <c r="C883" s="822" t="s">
        <v>598</v>
      </c>
      <c r="D883" s="822" t="s">
        <v>5008</v>
      </c>
      <c r="E883" s="822" t="s">
        <v>5034</v>
      </c>
      <c r="F883" s="822" t="s">
        <v>5154</v>
      </c>
      <c r="G883" s="822" t="s">
        <v>5152</v>
      </c>
      <c r="H883" s="831"/>
      <c r="I883" s="831"/>
      <c r="J883" s="822"/>
      <c r="K883" s="822"/>
      <c r="L883" s="831"/>
      <c r="M883" s="831"/>
      <c r="N883" s="822"/>
      <c r="O883" s="822"/>
      <c r="P883" s="831">
        <v>2</v>
      </c>
      <c r="Q883" s="831">
        <v>776</v>
      </c>
      <c r="R883" s="827"/>
      <c r="S883" s="832">
        <v>388</v>
      </c>
    </row>
    <row r="884" spans="1:19" ht="14.45" customHeight="1" x14ac:dyDescent="0.2">
      <c r="A884" s="821" t="s">
        <v>5115</v>
      </c>
      <c r="B884" s="822" t="s">
        <v>5116</v>
      </c>
      <c r="C884" s="822" t="s">
        <v>598</v>
      </c>
      <c r="D884" s="822" t="s">
        <v>5029</v>
      </c>
      <c r="E884" s="822" t="s">
        <v>5034</v>
      </c>
      <c r="F884" s="822" t="s">
        <v>5124</v>
      </c>
      <c r="G884" s="822" t="s">
        <v>5125</v>
      </c>
      <c r="H884" s="831">
        <v>21</v>
      </c>
      <c r="I884" s="831">
        <v>5292</v>
      </c>
      <c r="J884" s="822">
        <v>4.1669291338582681</v>
      </c>
      <c r="K884" s="822">
        <v>252</v>
      </c>
      <c r="L884" s="831">
        <v>5</v>
      </c>
      <c r="M884" s="831">
        <v>1270</v>
      </c>
      <c r="N884" s="822">
        <v>1</v>
      </c>
      <c r="O884" s="822">
        <v>254</v>
      </c>
      <c r="P884" s="831">
        <v>14</v>
      </c>
      <c r="Q884" s="831">
        <v>3570</v>
      </c>
      <c r="R884" s="827">
        <v>2.811023622047244</v>
      </c>
      <c r="S884" s="832">
        <v>255</v>
      </c>
    </row>
    <row r="885" spans="1:19" ht="14.45" customHeight="1" x14ac:dyDescent="0.2">
      <c r="A885" s="821" t="s">
        <v>5115</v>
      </c>
      <c r="B885" s="822" t="s">
        <v>5116</v>
      </c>
      <c r="C885" s="822" t="s">
        <v>598</v>
      </c>
      <c r="D885" s="822" t="s">
        <v>5029</v>
      </c>
      <c r="E885" s="822" t="s">
        <v>5034</v>
      </c>
      <c r="F885" s="822" t="s">
        <v>5126</v>
      </c>
      <c r="G885" s="822" t="s">
        <v>5127</v>
      </c>
      <c r="H885" s="831">
        <v>85</v>
      </c>
      <c r="I885" s="831">
        <v>10795</v>
      </c>
      <c r="J885" s="822">
        <v>5.0396825396825395</v>
      </c>
      <c r="K885" s="822">
        <v>127</v>
      </c>
      <c r="L885" s="831">
        <v>17</v>
      </c>
      <c r="M885" s="831">
        <v>2142</v>
      </c>
      <c r="N885" s="822">
        <v>1</v>
      </c>
      <c r="O885" s="822">
        <v>126</v>
      </c>
      <c r="P885" s="831">
        <v>55</v>
      </c>
      <c r="Q885" s="831">
        <v>6985</v>
      </c>
      <c r="R885" s="827">
        <v>3.2609710550887021</v>
      </c>
      <c r="S885" s="832">
        <v>127</v>
      </c>
    </row>
    <row r="886" spans="1:19" ht="14.45" customHeight="1" x14ac:dyDescent="0.2">
      <c r="A886" s="821" t="s">
        <v>5115</v>
      </c>
      <c r="B886" s="822" t="s">
        <v>5116</v>
      </c>
      <c r="C886" s="822" t="s">
        <v>598</v>
      </c>
      <c r="D886" s="822" t="s">
        <v>5029</v>
      </c>
      <c r="E886" s="822" t="s">
        <v>5034</v>
      </c>
      <c r="F886" s="822" t="s">
        <v>5151</v>
      </c>
      <c r="G886" s="822" t="s">
        <v>5152</v>
      </c>
      <c r="H886" s="831">
        <v>3</v>
      </c>
      <c r="I886" s="831">
        <v>924</v>
      </c>
      <c r="J886" s="822">
        <v>2.9806451612903224</v>
      </c>
      <c r="K886" s="822">
        <v>308</v>
      </c>
      <c r="L886" s="831">
        <v>1</v>
      </c>
      <c r="M886" s="831">
        <v>310</v>
      </c>
      <c r="N886" s="822">
        <v>1</v>
      </c>
      <c r="O886" s="822">
        <v>310</v>
      </c>
      <c r="P886" s="831"/>
      <c r="Q886" s="831"/>
      <c r="R886" s="827"/>
      <c r="S886" s="832"/>
    </row>
    <row r="887" spans="1:19" ht="14.45" customHeight="1" x14ac:dyDescent="0.2">
      <c r="A887" s="821" t="s">
        <v>5115</v>
      </c>
      <c r="B887" s="822" t="s">
        <v>5116</v>
      </c>
      <c r="C887" s="822" t="s">
        <v>598</v>
      </c>
      <c r="D887" s="822" t="s">
        <v>5029</v>
      </c>
      <c r="E887" s="822" t="s">
        <v>5034</v>
      </c>
      <c r="F887" s="822" t="s">
        <v>5154</v>
      </c>
      <c r="G887" s="822" t="s">
        <v>5152</v>
      </c>
      <c r="H887" s="831">
        <v>25</v>
      </c>
      <c r="I887" s="831">
        <v>9525</v>
      </c>
      <c r="J887" s="822">
        <v>3.5343228200371057</v>
      </c>
      <c r="K887" s="822">
        <v>381</v>
      </c>
      <c r="L887" s="831">
        <v>7</v>
      </c>
      <c r="M887" s="831">
        <v>2695</v>
      </c>
      <c r="N887" s="822">
        <v>1</v>
      </c>
      <c r="O887" s="822">
        <v>385</v>
      </c>
      <c r="P887" s="831">
        <v>18</v>
      </c>
      <c r="Q887" s="831">
        <v>6984</v>
      </c>
      <c r="R887" s="827">
        <v>2.5914656771799627</v>
      </c>
      <c r="S887" s="832">
        <v>388</v>
      </c>
    </row>
    <row r="888" spans="1:19" ht="14.45" customHeight="1" x14ac:dyDescent="0.2">
      <c r="A888" s="821" t="s">
        <v>5115</v>
      </c>
      <c r="B888" s="822" t="s">
        <v>5116</v>
      </c>
      <c r="C888" s="822" t="s">
        <v>598</v>
      </c>
      <c r="D888" s="822" t="s">
        <v>5011</v>
      </c>
      <c r="E888" s="822" t="s">
        <v>5034</v>
      </c>
      <c r="F888" s="822" t="s">
        <v>5124</v>
      </c>
      <c r="G888" s="822" t="s">
        <v>5125</v>
      </c>
      <c r="H888" s="831">
        <v>5</v>
      </c>
      <c r="I888" s="831">
        <v>1260</v>
      </c>
      <c r="J888" s="822">
        <v>4.9606299212598426</v>
      </c>
      <c r="K888" s="822">
        <v>252</v>
      </c>
      <c r="L888" s="831">
        <v>1</v>
      </c>
      <c r="M888" s="831">
        <v>254</v>
      </c>
      <c r="N888" s="822">
        <v>1</v>
      </c>
      <c r="O888" s="822">
        <v>254</v>
      </c>
      <c r="P888" s="831">
        <v>8</v>
      </c>
      <c r="Q888" s="831">
        <v>2040</v>
      </c>
      <c r="R888" s="827">
        <v>8.0314960629921259</v>
      </c>
      <c r="S888" s="832">
        <v>255</v>
      </c>
    </row>
    <row r="889" spans="1:19" ht="14.45" customHeight="1" x14ac:dyDescent="0.2">
      <c r="A889" s="821" t="s">
        <v>5115</v>
      </c>
      <c r="B889" s="822" t="s">
        <v>5116</v>
      </c>
      <c r="C889" s="822" t="s">
        <v>598</v>
      </c>
      <c r="D889" s="822" t="s">
        <v>5011</v>
      </c>
      <c r="E889" s="822" t="s">
        <v>5034</v>
      </c>
      <c r="F889" s="822" t="s">
        <v>5126</v>
      </c>
      <c r="G889" s="822" t="s">
        <v>5127</v>
      </c>
      <c r="H889" s="831">
        <v>11</v>
      </c>
      <c r="I889" s="831">
        <v>1397</v>
      </c>
      <c r="J889" s="822">
        <v>11.087301587301587</v>
      </c>
      <c r="K889" s="822">
        <v>127</v>
      </c>
      <c r="L889" s="831">
        <v>1</v>
      </c>
      <c r="M889" s="831">
        <v>126</v>
      </c>
      <c r="N889" s="822">
        <v>1</v>
      </c>
      <c r="O889" s="822">
        <v>126</v>
      </c>
      <c r="P889" s="831">
        <v>15</v>
      </c>
      <c r="Q889" s="831">
        <v>1905</v>
      </c>
      <c r="R889" s="827">
        <v>15.119047619047619</v>
      </c>
      <c r="S889" s="832">
        <v>127</v>
      </c>
    </row>
    <row r="890" spans="1:19" ht="14.45" customHeight="1" x14ac:dyDescent="0.2">
      <c r="A890" s="821" t="s">
        <v>5115</v>
      </c>
      <c r="B890" s="822" t="s">
        <v>5116</v>
      </c>
      <c r="C890" s="822" t="s">
        <v>598</v>
      </c>
      <c r="D890" s="822" t="s">
        <v>5011</v>
      </c>
      <c r="E890" s="822" t="s">
        <v>5034</v>
      </c>
      <c r="F890" s="822" t="s">
        <v>5137</v>
      </c>
      <c r="G890" s="822" t="s">
        <v>5138</v>
      </c>
      <c r="H890" s="831">
        <v>2</v>
      </c>
      <c r="I890" s="831">
        <v>992</v>
      </c>
      <c r="J890" s="822"/>
      <c r="K890" s="822">
        <v>496</v>
      </c>
      <c r="L890" s="831"/>
      <c r="M890" s="831"/>
      <c r="N890" s="822"/>
      <c r="O890" s="822"/>
      <c r="P890" s="831"/>
      <c r="Q890" s="831"/>
      <c r="R890" s="827"/>
      <c r="S890" s="832"/>
    </row>
    <row r="891" spans="1:19" ht="14.45" customHeight="1" x14ac:dyDescent="0.2">
      <c r="A891" s="821" t="s">
        <v>5115</v>
      </c>
      <c r="B891" s="822" t="s">
        <v>5116</v>
      </c>
      <c r="C891" s="822" t="s">
        <v>598</v>
      </c>
      <c r="D891" s="822" t="s">
        <v>5011</v>
      </c>
      <c r="E891" s="822" t="s">
        <v>5034</v>
      </c>
      <c r="F891" s="822" t="s">
        <v>5141</v>
      </c>
      <c r="G891" s="822" t="s">
        <v>5138</v>
      </c>
      <c r="H891" s="831"/>
      <c r="I891" s="831"/>
      <c r="J891" s="822"/>
      <c r="K891" s="822"/>
      <c r="L891" s="831"/>
      <c r="M891" s="831"/>
      <c r="N891" s="822"/>
      <c r="O891" s="822"/>
      <c r="P891" s="831">
        <v>2</v>
      </c>
      <c r="Q891" s="831">
        <v>1152</v>
      </c>
      <c r="R891" s="827"/>
      <c r="S891" s="832">
        <v>576</v>
      </c>
    </row>
    <row r="892" spans="1:19" ht="14.45" customHeight="1" x14ac:dyDescent="0.2">
      <c r="A892" s="821" t="s">
        <v>5115</v>
      </c>
      <c r="B892" s="822" t="s">
        <v>5116</v>
      </c>
      <c r="C892" s="822" t="s">
        <v>598</v>
      </c>
      <c r="D892" s="822" t="s">
        <v>5011</v>
      </c>
      <c r="E892" s="822" t="s">
        <v>5034</v>
      </c>
      <c r="F892" s="822" t="s">
        <v>5151</v>
      </c>
      <c r="G892" s="822" t="s">
        <v>5152</v>
      </c>
      <c r="H892" s="831">
        <v>2</v>
      </c>
      <c r="I892" s="831">
        <v>616</v>
      </c>
      <c r="J892" s="822">
        <v>1.9870967741935484</v>
      </c>
      <c r="K892" s="822">
        <v>308</v>
      </c>
      <c r="L892" s="831">
        <v>1</v>
      </c>
      <c r="M892" s="831">
        <v>310</v>
      </c>
      <c r="N892" s="822">
        <v>1</v>
      </c>
      <c r="O892" s="822">
        <v>310</v>
      </c>
      <c r="P892" s="831"/>
      <c r="Q892" s="831"/>
      <c r="R892" s="827"/>
      <c r="S892" s="832"/>
    </row>
    <row r="893" spans="1:19" ht="14.45" customHeight="1" x14ac:dyDescent="0.2">
      <c r="A893" s="821" t="s">
        <v>5115</v>
      </c>
      <c r="B893" s="822" t="s">
        <v>5116</v>
      </c>
      <c r="C893" s="822" t="s">
        <v>598</v>
      </c>
      <c r="D893" s="822" t="s">
        <v>5011</v>
      </c>
      <c r="E893" s="822" t="s">
        <v>5034</v>
      </c>
      <c r="F893" s="822" t="s">
        <v>5154</v>
      </c>
      <c r="G893" s="822" t="s">
        <v>5152</v>
      </c>
      <c r="H893" s="831">
        <v>1</v>
      </c>
      <c r="I893" s="831">
        <v>381</v>
      </c>
      <c r="J893" s="822"/>
      <c r="K893" s="822">
        <v>381</v>
      </c>
      <c r="L893" s="831"/>
      <c r="M893" s="831"/>
      <c r="N893" s="822"/>
      <c r="O893" s="822"/>
      <c r="P893" s="831">
        <v>9</v>
      </c>
      <c r="Q893" s="831">
        <v>3492</v>
      </c>
      <c r="R893" s="827"/>
      <c r="S893" s="832">
        <v>388</v>
      </c>
    </row>
    <row r="894" spans="1:19" ht="14.45" customHeight="1" x14ac:dyDescent="0.2">
      <c r="A894" s="821" t="s">
        <v>5115</v>
      </c>
      <c r="B894" s="822" t="s">
        <v>5116</v>
      </c>
      <c r="C894" s="822" t="s">
        <v>598</v>
      </c>
      <c r="D894" s="822" t="s">
        <v>2440</v>
      </c>
      <c r="E894" s="822" t="s">
        <v>5034</v>
      </c>
      <c r="F894" s="822" t="s">
        <v>5124</v>
      </c>
      <c r="G894" s="822" t="s">
        <v>5125</v>
      </c>
      <c r="H894" s="831">
        <v>2</v>
      </c>
      <c r="I894" s="831">
        <v>504</v>
      </c>
      <c r="J894" s="822">
        <v>0.3968503937007874</v>
      </c>
      <c r="K894" s="822">
        <v>252</v>
      </c>
      <c r="L894" s="831">
        <v>5</v>
      </c>
      <c r="M894" s="831">
        <v>1270</v>
      </c>
      <c r="N894" s="822">
        <v>1</v>
      </c>
      <c r="O894" s="822">
        <v>254</v>
      </c>
      <c r="P894" s="831">
        <v>19</v>
      </c>
      <c r="Q894" s="831">
        <v>4845</v>
      </c>
      <c r="R894" s="827">
        <v>3.8149606299212597</v>
      </c>
      <c r="S894" s="832">
        <v>255</v>
      </c>
    </row>
    <row r="895" spans="1:19" ht="14.45" customHeight="1" x14ac:dyDescent="0.2">
      <c r="A895" s="821" t="s">
        <v>5115</v>
      </c>
      <c r="B895" s="822" t="s">
        <v>5116</v>
      </c>
      <c r="C895" s="822" t="s">
        <v>598</v>
      </c>
      <c r="D895" s="822" t="s">
        <v>2440</v>
      </c>
      <c r="E895" s="822" t="s">
        <v>5034</v>
      </c>
      <c r="F895" s="822" t="s">
        <v>5126</v>
      </c>
      <c r="G895" s="822" t="s">
        <v>5127</v>
      </c>
      <c r="H895" s="831">
        <v>2</v>
      </c>
      <c r="I895" s="831">
        <v>254</v>
      </c>
      <c r="J895" s="822">
        <v>0.1343915343915344</v>
      </c>
      <c r="K895" s="822">
        <v>127</v>
      </c>
      <c r="L895" s="831">
        <v>15</v>
      </c>
      <c r="M895" s="831">
        <v>1890</v>
      </c>
      <c r="N895" s="822">
        <v>1</v>
      </c>
      <c r="O895" s="822">
        <v>126</v>
      </c>
      <c r="P895" s="831">
        <v>82</v>
      </c>
      <c r="Q895" s="831">
        <v>10414</v>
      </c>
      <c r="R895" s="827">
        <v>5.5100529100529103</v>
      </c>
      <c r="S895" s="832">
        <v>127</v>
      </c>
    </row>
    <row r="896" spans="1:19" ht="14.45" customHeight="1" x14ac:dyDescent="0.2">
      <c r="A896" s="821" t="s">
        <v>5115</v>
      </c>
      <c r="B896" s="822" t="s">
        <v>5116</v>
      </c>
      <c r="C896" s="822" t="s">
        <v>598</v>
      </c>
      <c r="D896" s="822" t="s">
        <v>2440</v>
      </c>
      <c r="E896" s="822" t="s">
        <v>5034</v>
      </c>
      <c r="F896" s="822" t="s">
        <v>5137</v>
      </c>
      <c r="G896" s="822" t="s">
        <v>5138</v>
      </c>
      <c r="H896" s="831"/>
      <c r="I896" s="831"/>
      <c r="J896" s="822"/>
      <c r="K896" s="822"/>
      <c r="L896" s="831">
        <v>4</v>
      </c>
      <c r="M896" s="831">
        <v>1992</v>
      </c>
      <c r="N896" s="822">
        <v>1</v>
      </c>
      <c r="O896" s="822">
        <v>498</v>
      </c>
      <c r="P896" s="831"/>
      <c r="Q896" s="831"/>
      <c r="R896" s="827"/>
      <c r="S896" s="832"/>
    </row>
    <row r="897" spans="1:19" ht="14.45" customHeight="1" x14ac:dyDescent="0.2">
      <c r="A897" s="821" t="s">
        <v>5115</v>
      </c>
      <c r="B897" s="822" t="s">
        <v>5116</v>
      </c>
      <c r="C897" s="822" t="s">
        <v>598</v>
      </c>
      <c r="D897" s="822" t="s">
        <v>2440</v>
      </c>
      <c r="E897" s="822" t="s">
        <v>5034</v>
      </c>
      <c r="F897" s="822" t="s">
        <v>5141</v>
      </c>
      <c r="G897" s="822" t="s">
        <v>5138</v>
      </c>
      <c r="H897" s="831"/>
      <c r="I897" s="831"/>
      <c r="J897" s="822"/>
      <c r="K897" s="822"/>
      <c r="L897" s="831">
        <v>2</v>
      </c>
      <c r="M897" s="831">
        <v>1146</v>
      </c>
      <c r="N897" s="822">
        <v>1</v>
      </c>
      <c r="O897" s="822">
        <v>573</v>
      </c>
      <c r="P897" s="831"/>
      <c r="Q897" s="831"/>
      <c r="R897" s="827"/>
      <c r="S897" s="832"/>
    </row>
    <row r="898" spans="1:19" ht="14.45" customHeight="1" x14ac:dyDescent="0.2">
      <c r="A898" s="821" t="s">
        <v>5115</v>
      </c>
      <c r="B898" s="822" t="s">
        <v>5116</v>
      </c>
      <c r="C898" s="822" t="s">
        <v>598</v>
      </c>
      <c r="D898" s="822" t="s">
        <v>2440</v>
      </c>
      <c r="E898" s="822" t="s">
        <v>5034</v>
      </c>
      <c r="F898" s="822" t="s">
        <v>5151</v>
      </c>
      <c r="G898" s="822" t="s">
        <v>5152</v>
      </c>
      <c r="H898" s="831">
        <v>2</v>
      </c>
      <c r="I898" s="831">
        <v>616</v>
      </c>
      <c r="J898" s="822">
        <v>1.9870967741935484</v>
      </c>
      <c r="K898" s="822">
        <v>308</v>
      </c>
      <c r="L898" s="831">
        <v>1</v>
      </c>
      <c r="M898" s="831">
        <v>310</v>
      </c>
      <c r="N898" s="822">
        <v>1</v>
      </c>
      <c r="O898" s="822">
        <v>310</v>
      </c>
      <c r="P898" s="831">
        <v>20</v>
      </c>
      <c r="Q898" s="831">
        <v>6220</v>
      </c>
      <c r="R898" s="827">
        <v>20.06451612903226</v>
      </c>
      <c r="S898" s="832">
        <v>311</v>
      </c>
    </row>
    <row r="899" spans="1:19" ht="14.45" customHeight="1" x14ac:dyDescent="0.2">
      <c r="A899" s="821" t="s">
        <v>5115</v>
      </c>
      <c r="B899" s="822" t="s">
        <v>5116</v>
      </c>
      <c r="C899" s="822" t="s">
        <v>598</v>
      </c>
      <c r="D899" s="822" t="s">
        <v>2440</v>
      </c>
      <c r="E899" s="822" t="s">
        <v>5034</v>
      </c>
      <c r="F899" s="822" t="s">
        <v>5153</v>
      </c>
      <c r="G899" s="822" t="s">
        <v>5148</v>
      </c>
      <c r="H899" s="831"/>
      <c r="I899" s="831"/>
      <c r="J899" s="822"/>
      <c r="K899" s="822"/>
      <c r="L899" s="831">
        <v>3</v>
      </c>
      <c r="M899" s="831">
        <v>537</v>
      </c>
      <c r="N899" s="822">
        <v>1</v>
      </c>
      <c r="O899" s="822">
        <v>179</v>
      </c>
      <c r="P899" s="831"/>
      <c r="Q899" s="831"/>
      <c r="R899" s="827"/>
      <c r="S899" s="832"/>
    </row>
    <row r="900" spans="1:19" ht="14.45" customHeight="1" x14ac:dyDescent="0.2">
      <c r="A900" s="821" t="s">
        <v>5115</v>
      </c>
      <c r="B900" s="822" t="s">
        <v>5116</v>
      </c>
      <c r="C900" s="822" t="s">
        <v>598</v>
      </c>
      <c r="D900" s="822" t="s">
        <v>2440</v>
      </c>
      <c r="E900" s="822" t="s">
        <v>5034</v>
      </c>
      <c r="F900" s="822" t="s">
        <v>5154</v>
      </c>
      <c r="G900" s="822" t="s">
        <v>5152</v>
      </c>
      <c r="H900" s="831"/>
      <c r="I900" s="831"/>
      <c r="J900" s="822"/>
      <c r="K900" s="822"/>
      <c r="L900" s="831"/>
      <c r="M900" s="831"/>
      <c r="N900" s="822"/>
      <c r="O900" s="822"/>
      <c r="P900" s="831">
        <v>9</v>
      </c>
      <c r="Q900" s="831">
        <v>3492</v>
      </c>
      <c r="R900" s="827"/>
      <c r="S900" s="832">
        <v>388</v>
      </c>
    </row>
    <row r="901" spans="1:19" ht="14.45" customHeight="1" x14ac:dyDescent="0.2">
      <c r="A901" s="821" t="s">
        <v>5115</v>
      </c>
      <c r="B901" s="822" t="s">
        <v>5116</v>
      </c>
      <c r="C901" s="822" t="s">
        <v>598</v>
      </c>
      <c r="D901" s="822" t="s">
        <v>5002</v>
      </c>
      <c r="E901" s="822" t="s">
        <v>5034</v>
      </c>
      <c r="F901" s="822" t="s">
        <v>5124</v>
      </c>
      <c r="G901" s="822" t="s">
        <v>5125</v>
      </c>
      <c r="H901" s="831"/>
      <c r="I901" s="831"/>
      <c r="J901" s="822"/>
      <c r="K901" s="822"/>
      <c r="L901" s="831"/>
      <c r="M901" s="831"/>
      <c r="N901" s="822"/>
      <c r="O901" s="822"/>
      <c r="P901" s="831">
        <v>1</v>
      </c>
      <c r="Q901" s="831">
        <v>255</v>
      </c>
      <c r="R901" s="827"/>
      <c r="S901" s="832">
        <v>255</v>
      </c>
    </row>
    <row r="902" spans="1:19" ht="14.45" customHeight="1" x14ac:dyDescent="0.2">
      <c r="A902" s="821" t="s">
        <v>5115</v>
      </c>
      <c r="B902" s="822" t="s">
        <v>5116</v>
      </c>
      <c r="C902" s="822" t="s">
        <v>598</v>
      </c>
      <c r="D902" s="822" t="s">
        <v>5002</v>
      </c>
      <c r="E902" s="822" t="s">
        <v>5034</v>
      </c>
      <c r="F902" s="822" t="s">
        <v>5126</v>
      </c>
      <c r="G902" s="822" t="s">
        <v>5127</v>
      </c>
      <c r="H902" s="831"/>
      <c r="I902" s="831"/>
      <c r="J902" s="822"/>
      <c r="K902" s="822"/>
      <c r="L902" s="831"/>
      <c r="M902" s="831"/>
      <c r="N902" s="822"/>
      <c r="O902" s="822"/>
      <c r="P902" s="831">
        <v>12</v>
      </c>
      <c r="Q902" s="831">
        <v>1524</v>
      </c>
      <c r="R902" s="827"/>
      <c r="S902" s="832">
        <v>127</v>
      </c>
    </row>
    <row r="903" spans="1:19" ht="14.45" customHeight="1" x14ac:dyDescent="0.2">
      <c r="A903" s="821" t="s">
        <v>5115</v>
      </c>
      <c r="B903" s="822" t="s">
        <v>5116</v>
      </c>
      <c r="C903" s="822" t="s">
        <v>598</v>
      </c>
      <c r="D903" s="822" t="s">
        <v>5002</v>
      </c>
      <c r="E903" s="822" t="s">
        <v>5034</v>
      </c>
      <c r="F903" s="822" t="s">
        <v>5154</v>
      </c>
      <c r="G903" s="822" t="s">
        <v>5152</v>
      </c>
      <c r="H903" s="831"/>
      <c r="I903" s="831"/>
      <c r="J903" s="822"/>
      <c r="K903" s="822"/>
      <c r="L903" s="831"/>
      <c r="M903" s="831"/>
      <c r="N903" s="822"/>
      <c r="O903" s="822"/>
      <c r="P903" s="831">
        <v>5</v>
      </c>
      <c r="Q903" s="831">
        <v>1940</v>
      </c>
      <c r="R903" s="827"/>
      <c r="S903" s="832">
        <v>388</v>
      </c>
    </row>
    <row r="904" spans="1:19" ht="14.45" customHeight="1" x14ac:dyDescent="0.2">
      <c r="A904" s="821" t="s">
        <v>5115</v>
      </c>
      <c r="B904" s="822" t="s">
        <v>5116</v>
      </c>
      <c r="C904" s="822" t="s">
        <v>598</v>
      </c>
      <c r="D904" s="822" t="s">
        <v>2460</v>
      </c>
      <c r="E904" s="822" t="s">
        <v>5034</v>
      </c>
      <c r="F904" s="822" t="s">
        <v>5124</v>
      </c>
      <c r="G904" s="822" t="s">
        <v>5125</v>
      </c>
      <c r="H904" s="831"/>
      <c r="I904" s="831"/>
      <c r="J904" s="822"/>
      <c r="K904" s="822"/>
      <c r="L904" s="831">
        <v>2</v>
      </c>
      <c r="M904" s="831">
        <v>508</v>
      </c>
      <c r="N904" s="822">
        <v>1</v>
      </c>
      <c r="O904" s="822">
        <v>254</v>
      </c>
      <c r="P904" s="831">
        <v>7</v>
      </c>
      <c r="Q904" s="831">
        <v>1785</v>
      </c>
      <c r="R904" s="827">
        <v>3.5137795275590551</v>
      </c>
      <c r="S904" s="832">
        <v>255</v>
      </c>
    </row>
    <row r="905" spans="1:19" ht="14.45" customHeight="1" x14ac:dyDescent="0.2">
      <c r="A905" s="821" t="s">
        <v>5115</v>
      </c>
      <c r="B905" s="822" t="s">
        <v>5116</v>
      </c>
      <c r="C905" s="822" t="s">
        <v>598</v>
      </c>
      <c r="D905" s="822" t="s">
        <v>2460</v>
      </c>
      <c r="E905" s="822" t="s">
        <v>5034</v>
      </c>
      <c r="F905" s="822" t="s">
        <v>5126</v>
      </c>
      <c r="G905" s="822" t="s">
        <v>5127</v>
      </c>
      <c r="H905" s="831"/>
      <c r="I905" s="831"/>
      <c r="J905" s="822"/>
      <c r="K905" s="822"/>
      <c r="L905" s="831">
        <v>1</v>
      </c>
      <c r="M905" s="831">
        <v>126</v>
      </c>
      <c r="N905" s="822">
        <v>1</v>
      </c>
      <c r="O905" s="822">
        <v>126</v>
      </c>
      <c r="P905" s="831">
        <v>25</v>
      </c>
      <c r="Q905" s="831">
        <v>3175</v>
      </c>
      <c r="R905" s="827">
        <v>25.198412698412699</v>
      </c>
      <c r="S905" s="832">
        <v>127</v>
      </c>
    </row>
    <row r="906" spans="1:19" ht="14.45" customHeight="1" x14ac:dyDescent="0.2">
      <c r="A906" s="821" t="s">
        <v>5115</v>
      </c>
      <c r="B906" s="822" t="s">
        <v>5116</v>
      </c>
      <c r="C906" s="822" t="s">
        <v>598</v>
      </c>
      <c r="D906" s="822" t="s">
        <v>2460</v>
      </c>
      <c r="E906" s="822" t="s">
        <v>5034</v>
      </c>
      <c r="F906" s="822" t="s">
        <v>5151</v>
      </c>
      <c r="G906" s="822" t="s">
        <v>5152</v>
      </c>
      <c r="H906" s="831"/>
      <c r="I906" s="831"/>
      <c r="J906" s="822"/>
      <c r="K906" s="822"/>
      <c r="L906" s="831">
        <v>1</v>
      </c>
      <c r="M906" s="831">
        <v>310</v>
      </c>
      <c r="N906" s="822">
        <v>1</v>
      </c>
      <c r="O906" s="822">
        <v>310</v>
      </c>
      <c r="P906" s="831"/>
      <c r="Q906" s="831"/>
      <c r="R906" s="827"/>
      <c r="S906" s="832"/>
    </row>
    <row r="907" spans="1:19" ht="14.45" customHeight="1" x14ac:dyDescent="0.2">
      <c r="A907" s="821" t="s">
        <v>5115</v>
      </c>
      <c r="B907" s="822" t="s">
        <v>5116</v>
      </c>
      <c r="C907" s="822" t="s">
        <v>598</v>
      </c>
      <c r="D907" s="822" t="s">
        <v>2460</v>
      </c>
      <c r="E907" s="822" t="s">
        <v>5034</v>
      </c>
      <c r="F907" s="822" t="s">
        <v>5154</v>
      </c>
      <c r="G907" s="822" t="s">
        <v>5152</v>
      </c>
      <c r="H907" s="831"/>
      <c r="I907" s="831"/>
      <c r="J907" s="822"/>
      <c r="K907" s="822"/>
      <c r="L907" s="831">
        <v>1</v>
      </c>
      <c r="M907" s="831">
        <v>385</v>
      </c>
      <c r="N907" s="822">
        <v>1</v>
      </c>
      <c r="O907" s="822">
        <v>385</v>
      </c>
      <c r="P907" s="831">
        <v>13</v>
      </c>
      <c r="Q907" s="831">
        <v>5044</v>
      </c>
      <c r="R907" s="827">
        <v>13.101298701298701</v>
      </c>
      <c r="S907" s="832">
        <v>388</v>
      </c>
    </row>
    <row r="908" spans="1:19" ht="14.45" customHeight="1" x14ac:dyDescent="0.2">
      <c r="A908" s="821" t="s">
        <v>5115</v>
      </c>
      <c r="B908" s="822" t="s">
        <v>5116</v>
      </c>
      <c r="C908" s="822" t="s">
        <v>598</v>
      </c>
      <c r="D908" s="822" t="s">
        <v>5021</v>
      </c>
      <c r="E908" s="822" t="s">
        <v>5034</v>
      </c>
      <c r="F908" s="822" t="s">
        <v>5124</v>
      </c>
      <c r="G908" s="822" t="s">
        <v>5125</v>
      </c>
      <c r="H908" s="831"/>
      <c r="I908" s="831"/>
      <c r="J908" s="822"/>
      <c r="K908" s="822"/>
      <c r="L908" s="831">
        <v>2</v>
      </c>
      <c r="M908" s="831">
        <v>508</v>
      </c>
      <c r="N908" s="822">
        <v>1</v>
      </c>
      <c r="O908" s="822">
        <v>254</v>
      </c>
      <c r="P908" s="831"/>
      <c r="Q908" s="831"/>
      <c r="R908" s="827"/>
      <c r="S908" s="832"/>
    </row>
    <row r="909" spans="1:19" ht="14.45" customHeight="1" x14ac:dyDescent="0.2">
      <c r="A909" s="821" t="s">
        <v>5115</v>
      </c>
      <c r="B909" s="822" t="s">
        <v>5116</v>
      </c>
      <c r="C909" s="822" t="s">
        <v>598</v>
      </c>
      <c r="D909" s="822" t="s">
        <v>5021</v>
      </c>
      <c r="E909" s="822" t="s">
        <v>5034</v>
      </c>
      <c r="F909" s="822" t="s">
        <v>5126</v>
      </c>
      <c r="G909" s="822" t="s">
        <v>5127</v>
      </c>
      <c r="H909" s="831"/>
      <c r="I909" s="831"/>
      <c r="J909" s="822"/>
      <c r="K909" s="822"/>
      <c r="L909" s="831">
        <v>2</v>
      </c>
      <c r="M909" s="831">
        <v>252</v>
      </c>
      <c r="N909" s="822">
        <v>1</v>
      </c>
      <c r="O909" s="822">
        <v>126</v>
      </c>
      <c r="P909" s="831"/>
      <c r="Q909" s="831"/>
      <c r="R909" s="827"/>
      <c r="S909" s="832"/>
    </row>
    <row r="910" spans="1:19" ht="14.45" customHeight="1" x14ac:dyDescent="0.2">
      <c r="A910" s="821" t="s">
        <v>5115</v>
      </c>
      <c r="B910" s="822" t="s">
        <v>5116</v>
      </c>
      <c r="C910" s="822" t="s">
        <v>598</v>
      </c>
      <c r="D910" s="822" t="s">
        <v>5021</v>
      </c>
      <c r="E910" s="822" t="s">
        <v>5034</v>
      </c>
      <c r="F910" s="822" t="s">
        <v>5142</v>
      </c>
      <c r="G910" s="822" t="s">
        <v>5140</v>
      </c>
      <c r="H910" s="831"/>
      <c r="I910" s="831"/>
      <c r="J910" s="822"/>
      <c r="K910" s="822"/>
      <c r="L910" s="831">
        <v>1</v>
      </c>
      <c r="M910" s="831">
        <v>766</v>
      </c>
      <c r="N910" s="822">
        <v>1</v>
      </c>
      <c r="O910" s="822">
        <v>766</v>
      </c>
      <c r="P910" s="831"/>
      <c r="Q910" s="831"/>
      <c r="R910" s="827"/>
      <c r="S910" s="832"/>
    </row>
    <row r="911" spans="1:19" ht="14.45" customHeight="1" x14ac:dyDescent="0.2">
      <c r="A911" s="821" t="s">
        <v>5115</v>
      </c>
      <c r="B911" s="822" t="s">
        <v>5116</v>
      </c>
      <c r="C911" s="822" t="s">
        <v>598</v>
      </c>
      <c r="D911" s="822" t="s">
        <v>5021</v>
      </c>
      <c r="E911" s="822" t="s">
        <v>5034</v>
      </c>
      <c r="F911" s="822" t="s">
        <v>5149</v>
      </c>
      <c r="G911" s="822" t="s">
        <v>5150</v>
      </c>
      <c r="H911" s="831"/>
      <c r="I911" s="831"/>
      <c r="J911" s="822"/>
      <c r="K911" s="822"/>
      <c r="L911" s="831">
        <v>1</v>
      </c>
      <c r="M911" s="831">
        <v>88</v>
      </c>
      <c r="N911" s="822">
        <v>1</v>
      </c>
      <c r="O911" s="822">
        <v>88</v>
      </c>
      <c r="P911" s="831"/>
      <c r="Q911" s="831"/>
      <c r="R911" s="827"/>
      <c r="S911" s="832"/>
    </row>
    <row r="912" spans="1:19" ht="14.45" customHeight="1" x14ac:dyDescent="0.2">
      <c r="A912" s="821" t="s">
        <v>5115</v>
      </c>
      <c r="B912" s="822" t="s">
        <v>5116</v>
      </c>
      <c r="C912" s="822" t="s">
        <v>598</v>
      </c>
      <c r="D912" s="822" t="s">
        <v>5021</v>
      </c>
      <c r="E912" s="822" t="s">
        <v>5034</v>
      </c>
      <c r="F912" s="822" t="s">
        <v>5154</v>
      </c>
      <c r="G912" s="822" t="s">
        <v>5152</v>
      </c>
      <c r="H912" s="831"/>
      <c r="I912" s="831"/>
      <c r="J912" s="822"/>
      <c r="K912" s="822"/>
      <c r="L912" s="831">
        <v>1</v>
      </c>
      <c r="M912" s="831">
        <v>385</v>
      </c>
      <c r="N912" s="822">
        <v>1</v>
      </c>
      <c r="O912" s="822">
        <v>385</v>
      </c>
      <c r="P912" s="831"/>
      <c r="Q912" s="831"/>
      <c r="R912" s="827"/>
      <c r="S912" s="832"/>
    </row>
    <row r="913" spans="1:19" ht="14.45" customHeight="1" x14ac:dyDescent="0.2">
      <c r="A913" s="821" t="s">
        <v>5115</v>
      </c>
      <c r="B913" s="822" t="s">
        <v>5116</v>
      </c>
      <c r="C913" s="822" t="s">
        <v>598</v>
      </c>
      <c r="D913" s="822" t="s">
        <v>5027</v>
      </c>
      <c r="E913" s="822" t="s">
        <v>5034</v>
      </c>
      <c r="F913" s="822" t="s">
        <v>5124</v>
      </c>
      <c r="G913" s="822" t="s">
        <v>5125</v>
      </c>
      <c r="H913" s="831">
        <v>19</v>
      </c>
      <c r="I913" s="831">
        <v>4788</v>
      </c>
      <c r="J913" s="822">
        <v>1.5708661417322836</v>
      </c>
      <c r="K913" s="822">
        <v>252</v>
      </c>
      <c r="L913" s="831">
        <v>12</v>
      </c>
      <c r="M913" s="831">
        <v>3048</v>
      </c>
      <c r="N913" s="822">
        <v>1</v>
      </c>
      <c r="O913" s="822">
        <v>254</v>
      </c>
      <c r="P913" s="831">
        <v>11</v>
      </c>
      <c r="Q913" s="831">
        <v>2805</v>
      </c>
      <c r="R913" s="827">
        <v>0.92027559055118113</v>
      </c>
      <c r="S913" s="832">
        <v>255</v>
      </c>
    </row>
    <row r="914" spans="1:19" ht="14.45" customHeight="1" x14ac:dyDescent="0.2">
      <c r="A914" s="821" t="s">
        <v>5115</v>
      </c>
      <c r="B914" s="822" t="s">
        <v>5116</v>
      </c>
      <c r="C914" s="822" t="s">
        <v>598</v>
      </c>
      <c r="D914" s="822" t="s">
        <v>5027</v>
      </c>
      <c r="E914" s="822" t="s">
        <v>5034</v>
      </c>
      <c r="F914" s="822" t="s">
        <v>5126</v>
      </c>
      <c r="G914" s="822" t="s">
        <v>5127</v>
      </c>
      <c r="H914" s="831">
        <v>138</v>
      </c>
      <c r="I914" s="831">
        <v>17526</v>
      </c>
      <c r="J914" s="822">
        <v>4.091036414565826</v>
      </c>
      <c r="K914" s="822">
        <v>127</v>
      </c>
      <c r="L914" s="831">
        <v>34</v>
      </c>
      <c r="M914" s="831">
        <v>4284</v>
      </c>
      <c r="N914" s="822">
        <v>1</v>
      </c>
      <c r="O914" s="822">
        <v>126</v>
      </c>
      <c r="P914" s="831">
        <v>48</v>
      </c>
      <c r="Q914" s="831">
        <v>6096</v>
      </c>
      <c r="R914" s="827">
        <v>1.4229691876750701</v>
      </c>
      <c r="S914" s="832">
        <v>127</v>
      </c>
    </row>
    <row r="915" spans="1:19" ht="14.45" customHeight="1" x14ac:dyDescent="0.2">
      <c r="A915" s="821" t="s">
        <v>5115</v>
      </c>
      <c r="B915" s="822" t="s">
        <v>5116</v>
      </c>
      <c r="C915" s="822" t="s">
        <v>598</v>
      </c>
      <c r="D915" s="822" t="s">
        <v>5027</v>
      </c>
      <c r="E915" s="822" t="s">
        <v>5034</v>
      </c>
      <c r="F915" s="822" t="s">
        <v>5137</v>
      </c>
      <c r="G915" s="822" t="s">
        <v>5138</v>
      </c>
      <c r="H915" s="831">
        <v>1</v>
      </c>
      <c r="I915" s="831">
        <v>496</v>
      </c>
      <c r="J915" s="822"/>
      <c r="K915" s="822">
        <v>496</v>
      </c>
      <c r="L915" s="831"/>
      <c r="M915" s="831"/>
      <c r="N915" s="822"/>
      <c r="O915" s="822"/>
      <c r="P915" s="831"/>
      <c r="Q915" s="831"/>
      <c r="R915" s="827"/>
      <c r="S915" s="832"/>
    </row>
    <row r="916" spans="1:19" ht="14.45" customHeight="1" x14ac:dyDescent="0.2">
      <c r="A916" s="821" t="s">
        <v>5115</v>
      </c>
      <c r="B916" s="822" t="s">
        <v>5116</v>
      </c>
      <c r="C916" s="822" t="s">
        <v>598</v>
      </c>
      <c r="D916" s="822" t="s">
        <v>5027</v>
      </c>
      <c r="E916" s="822" t="s">
        <v>5034</v>
      </c>
      <c r="F916" s="822" t="s">
        <v>5141</v>
      </c>
      <c r="G916" s="822" t="s">
        <v>5138</v>
      </c>
      <c r="H916" s="831">
        <v>5</v>
      </c>
      <c r="I916" s="831">
        <v>2845</v>
      </c>
      <c r="J916" s="822">
        <v>4.9650959860383947</v>
      </c>
      <c r="K916" s="822">
        <v>569</v>
      </c>
      <c r="L916" s="831">
        <v>1</v>
      </c>
      <c r="M916" s="831">
        <v>573</v>
      </c>
      <c r="N916" s="822">
        <v>1</v>
      </c>
      <c r="O916" s="822">
        <v>573</v>
      </c>
      <c r="P916" s="831"/>
      <c r="Q916" s="831"/>
      <c r="R916" s="827"/>
      <c r="S916" s="832"/>
    </row>
    <row r="917" spans="1:19" ht="14.45" customHeight="1" x14ac:dyDescent="0.2">
      <c r="A917" s="821" t="s">
        <v>5115</v>
      </c>
      <c r="B917" s="822" t="s">
        <v>5116</v>
      </c>
      <c r="C917" s="822" t="s">
        <v>598</v>
      </c>
      <c r="D917" s="822" t="s">
        <v>5027</v>
      </c>
      <c r="E917" s="822" t="s">
        <v>5034</v>
      </c>
      <c r="F917" s="822" t="s">
        <v>5128</v>
      </c>
      <c r="G917" s="822" t="s">
        <v>5101</v>
      </c>
      <c r="H917" s="831">
        <v>2</v>
      </c>
      <c r="I917" s="831">
        <v>928</v>
      </c>
      <c r="J917" s="822"/>
      <c r="K917" s="822">
        <v>464</v>
      </c>
      <c r="L917" s="831"/>
      <c r="M917" s="831"/>
      <c r="N917" s="822"/>
      <c r="O917" s="822"/>
      <c r="P917" s="831"/>
      <c r="Q917" s="831"/>
      <c r="R917" s="827"/>
      <c r="S917" s="832"/>
    </row>
    <row r="918" spans="1:19" ht="14.45" customHeight="1" x14ac:dyDescent="0.2">
      <c r="A918" s="821" t="s">
        <v>5115</v>
      </c>
      <c r="B918" s="822" t="s">
        <v>5116</v>
      </c>
      <c r="C918" s="822" t="s">
        <v>598</v>
      </c>
      <c r="D918" s="822" t="s">
        <v>5027</v>
      </c>
      <c r="E918" s="822" t="s">
        <v>5034</v>
      </c>
      <c r="F918" s="822" t="s">
        <v>5151</v>
      </c>
      <c r="G918" s="822" t="s">
        <v>5152</v>
      </c>
      <c r="H918" s="831">
        <v>1</v>
      </c>
      <c r="I918" s="831">
        <v>308</v>
      </c>
      <c r="J918" s="822"/>
      <c r="K918" s="822">
        <v>308</v>
      </c>
      <c r="L918" s="831"/>
      <c r="M918" s="831"/>
      <c r="N918" s="822"/>
      <c r="O918" s="822"/>
      <c r="P918" s="831"/>
      <c r="Q918" s="831"/>
      <c r="R918" s="827"/>
      <c r="S918" s="832"/>
    </row>
    <row r="919" spans="1:19" ht="14.45" customHeight="1" x14ac:dyDescent="0.2">
      <c r="A919" s="821" t="s">
        <v>5115</v>
      </c>
      <c r="B919" s="822" t="s">
        <v>5116</v>
      </c>
      <c r="C919" s="822" t="s">
        <v>598</v>
      </c>
      <c r="D919" s="822" t="s">
        <v>5027</v>
      </c>
      <c r="E919" s="822" t="s">
        <v>5034</v>
      </c>
      <c r="F919" s="822" t="s">
        <v>5154</v>
      </c>
      <c r="G919" s="822" t="s">
        <v>5152</v>
      </c>
      <c r="H919" s="831">
        <v>34</v>
      </c>
      <c r="I919" s="831">
        <v>12954</v>
      </c>
      <c r="J919" s="822">
        <v>2.1029220779220781</v>
      </c>
      <c r="K919" s="822">
        <v>381</v>
      </c>
      <c r="L919" s="831">
        <v>16</v>
      </c>
      <c r="M919" s="831">
        <v>6160</v>
      </c>
      <c r="N919" s="822">
        <v>1</v>
      </c>
      <c r="O919" s="822">
        <v>385</v>
      </c>
      <c r="P919" s="831">
        <v>21</v>
      </c>
      <c r="Q919" s="831">
        <v>8148</v>
      </c>
      <c r="R919" s="827">
        <v>1.3227272727272728</v>
      </c>
      <c r="S919" s="832">
        <v>388</v>
      </c>
    </row>
    <row r="920" spans="1:19" ht="14.45" customHeight="1" x14ac:dyDescent="0.2">
      <c r="A920" s="821" t="s">
        <v>5115</v>
      </c>
      <c r="B920" s="822" t="s">
        <v>5116</v>
      </c>
      <c r="C920" s="822" t="s">
        <v>598</v>
      </c>
      <c r="D920" s="822" t="s">
        <v>5027</v>
      </c>
      <c r="E920" s="822" t="s">
        <v>5034</v>
      </c>
      <c r="F920" s="822" t="s">
        <v>5155</v>
      </c>
      <c r="G920" s="822" t="s">
        <v>5156</v>
      </c>
      <c r="H920" s="831">
        <v>2</v>
      </c>
      <c r="I920" s="831">
        <v>546</v>
      </c>
      <c r="J920" s="822"/>
      <c r="K920" s="822">
        <v>273</v>
      </c>
      <c r="L920" s="831"/>
      <c r="M920" s="831"/>
      <c r="N920" s="822"/>
      <c r="O920" s="822"/>
      <c r="P920" s="831"/>
      <c r="Q920" s="831"/>
      <c r="R920" s="827"/>
      <c r="S920" s="832"/>
    </row>
    <row r="921" spans="1:19" ht="14.45" customHeight="1" x14ac:dyDescent="0.2">
      <c r="A921" s="821" t="s">
        <v>5115</v>
      </c>
      <c r="B921" s="822" t="s">
        <v>5116</v>
      </c>
      <c r="C921" s="822" t="s">
        <v>598</v>
      </c>
      <c r="D921" s="822" t="s">
        <v>5027</v>
      </c>
      <c r="E921" s="822" t="s">
        <v>5034</v>
      </c>
      <c r="F921" s="822" t="s">
        <v>5157</v>
      </c>
      <c r="G921" s="822" t="s">
        <v>5136</v>
      </c>
      <c r="H921" s="831">
        <v>2</v>
      </c>
      <c r="I921" s="831">
        <v>810</v>
      </c>
      <c r="J921" s="822"/>
      <c r="K921" s="822">
        <v>405</v>
      </c>
      <c r="L921" s="831"/>
      <c r="M921" s="831"/>
      <c r="N921" s="822"/>
      <c r="O921" s="822"/>
      <c r="P921" s="831"/>
      <c r="Q921" s="831"/>
      <c r="R921" s="827"/>
      <c r="S921" s="832"/>
    </row>
    <row r="922" spans="1:19" ht="14.45" customHeight="1" x14ac:dyDescent="0.2">
      <c r="A922" s="821" t="s">
        <v>5115</v>
      </c>
      <c r="B922" s="822" t="s">
        <v>5116</v>
      </c>
      <c r="C922" s="822" t="s">
        <v>598</v>
      </c>
      <c r="D922" s="822" t="s">
        <v>2423</v>
      </c>
      <c r="E922" s="822" t="s">
        <v>5034</v>
      </c>
      <c r="F922" s="822" t="s">
        <v>5124</v>
      </c>
      <c r="G922" s="822" t="s">
        <v>5125</v>
      </c>
      <c r="H922" s="831"/>
      <c r="I922" s="831"/>
      <c r="J922" s="822"/>
      <c r="K922" s="822"/>
      <c r="L922" s="831"/>
      <c r="M922" s="831"/>
      <c r="N922" s="822"/>
      <c r="O922" s="822"/>
      <c r="P922" s="831">
        <v>5</v>
      </c>
      <c r="Q922" s="831">
        <v>1275</v>
      </c>
      <c r="R922" s="827"/>
      <c r="S922" s="832">
        <v>255</v>
      </c>
    </row>
    <row r="923" spans="1:19" ht="14.45" customHeight="1" x14ac:dyDescent="0.2">
      <c r="A923" s="821" t="s">
        <v>5115</v>
      </c>
      <c r="B923" s="822" t="s">
        <v>5116</v>
      </c>
      <c r="C923" s="822" t="s">
        <v>598</v>
      </c>
      <c r="D923" s="822" t="s">
        <v>2423</v>
      </c>
      <c r="E923" s="822" t="s">
        <v>5034</v>
      </c>
      <c r="F923" s="822" t="s">
        <v>5126</v>
      </c>
      <c r="G923" s="822" t="s">
        <v>5127</v>
      </c>
      <c r="H923" s="831"/>
      <c r="I923" s="831"/>
      <c r="J923" s="822"/>
      <c r="K923" s="822"/>
      <c r="L923" s="831"/>
      <c r="M923" s="831"/>
      <c r="N923" s="822"/>
      <c r="O923" s="822"/>
      <c r="P923" s="831">
        <v>5</v>
      </c>
      <c r="Q923" s="831">
        <v>635</v>
      </c>
      <c r="R923" s="827"/>
      <c r="S923" s="832">
        <v>127</v>
      </c>
    </row>
    <row r="924" spans="1:19" ht="14.45" customHeight="1" x14ac:dyDescent="0.2">
      <c r="A924" s="821" t="s">
        <v>5115</v>
      </c>
      <c r="B924" s="822" t="s">
        <v>5116</v>
      </c>
      <c r="C924" s="822" t="s">
        <v>598</v>
      </c>
      <c r="D924" s="822" t="s">
        <v>2423</v>
      </c>
      <c r="E924" s="822" t="s">
        <v>5034</v>
      </c>
      <c r="F924" s="822" t="s">
        <v>5154</v>
      </c>
      <c r="G924" s="822" t="s">
        <v>5152</v>
      </c>
      <c r="H924" s="831"/>
      <c r="I924" s="831"/>
      <c r="J924" s="822"/>
      <c r="K924" s="822"/>
      <c r="L924" s="831"/>
      <c r="M924" s="831"/>
      <c r="N924" s="822"/>
      <c r="O924" s="822"/>
      <c r="P924" s="831">
        <v>5</v>
      </c>
      <c r="Q924" s="831">
        <v>1940</v>
      </c>
      <c r="R924" s="827"/>
      <c r="S924" s="832">
        <v>388</v>
      </c>
    </row>
    <row r="925" spans="1:19" ht="14.45" customHeight="1" x14ac:dyDescent="0.2">
      <c r="A925" s="821" t="s">
        <v>5115</v>
      </c>
      <c r="B925" s="822" t="s">
        <v>5116</v>
      </c>
      <c r="C925" s="822" t="s">
        <v>598</v>
      </c>
      <c r="D925" s="822" t="s">
        <v>2438</v>
      </c>
      <c r="E925" s="822" t="s">
        <v>5034</v>
      </c>
      <c r="F925" s="822" t="s">
        <v>5124</v>
      </c>
      <c r="G925" s="822" t="s">
        <v>5125</v>
      </c>
      <c r="H925" s="831"/>
      <c r="I925" s="831"/>
      <c r="J925" s="822"/>
      <c r="K925" s="822"/>
      <c r="L925" s="831"/>
      <c r="M925" s="831"/>
      <c r="N925" s="822"/>
      <c r="O925" s="822"/>
      <c r="P925" s="831">
        <v>2</v>
      </c>
      <c r="Q925" s="831">
        <v>510</v>
      </c>
      <c r="R925" s="827"/>
      <c r="S925" s="832">
        <v>255</v>
      </c>
    </row>
    <row r="926" spans="1:19" ht="14.45" customHeight="1" x14ac:dyDescent="0.2">
      <c r="A926" s="821" t="s">
        <v>5115</v>
      </c>
      <c r="B926" s="822" t="s">
        <v>5116</v>
      </c>
      <c r="C926" s="822" t="s">
        <v>598</v>
      </c>
      <c r="D926" s="822" t="s">
        <v>2438</v>
      </c>
      <c r="E926" s="822" t="s">
        <v>5034</v>
      </c>
      <c r="F926" s="822" t="s">
        <v>5126</v>
      </c>
      <c r="G926" s="822" t="s">
        <v>5127</v>
      </c>
      <c r="H926" s="831"/>
      <c r="I926" s="831"/>
      <c r="J926" s="822"/>
      <c r="K926" s="822"/>
      <c r="L926" s="831"/>
      <c r="M926" s="831"/>
      <c r="N926" s="822"/>
      <c r="O926" s="822"/>
      <c r="P926" s="831">
        <v>2</v>
      </c>
      <c r="Q926" s="831">
        <v>254</v>
      </c>
      <c r="R926" s="827"/>
      <c r="S926" s="832">
        <v>127</v>
      </c>
    </row>
    <row r="927" spans="1:19" ht="14.45" customHeight="1" x14ac:dyDescent="0.2">
      <c r="A927" s="821" t="s">
        <v>5115</v>
      </c>
      <c r="B927" s="822" t="s">
        <v>5116</v>
      </c>
      <c r="C927" s="822" t="s">
        <v>598</v>
      </c>
      <c r="D927" s="822" t="s">
        <v>2438</v>
      </c>
      <c r="E927" s="822" t="s">
        <v>5034</v>
      </c>
      <c r="F927" s="822" t="s">
        <v>5154</v>
      </c>
      <c r="G927" s="822" t="s">
        <v>5152</v>
      </c>
      <c r="H927" s="831"/>
      <c r="I927" s="831"/>
      <c r="J927" s="822"/>
      <c r="K927" s="822"/>
      <c r="L927" s="831"/>
      <c r="M927" s="831"/>
      <c r="N927" s="822"/>
      <c r="O927" s="822"/>
      <c r="P927" s="831">
        <v>2</v>
      </c>
      <c r="Q927" s="831">
        <v>776</v>
      </c>
      <c r="R927" s="827"/>
      <c r="S927" s="832">
        <v>388</v>
      </c>
    </row>
    <row r="928" spans="1:19" ht="14.45" customHeight="1" x14ac:dyDescent="0.2">
      <c r="A928" s="821" t="s">
        <v>5115</v>
      </c>
      <c r="B928" s="822" t="s">
        <v>5116</v>
      </c>
      <c r="C928" s="822" t="s">
        <v>598</v>
      </c>
      <c r="D928" s="822" t="s">
        <v>2422</v>
      </c>
      <c r="E928" s="822" t="s">
        <v>5034</v>
      </c>
      <c r="F928" s="822" t="s">
        <v>5124</v>
      </c>
      <c r="G928" s="822" t="s">
        <v>5125</v>
      </c>
      <c r="H928" s="831"/>
      <c r="I928" s="831"/>
      <c r="J928" s="822"/>
      <c r="K928" s="822"/>
      <c r="L928" s="831"/>
      <c r="M928" s="831"/>
      <c r="N928" s="822"/>
      <c r="O928" s="822"/>
      <c r="P928" s="831">
        <v>6</v>
      </c>
      <c r="Q928" s="831">
        <v>1530</v>
      </c>
      <c r="R928" s="827"/>
      <c r="S928" s="832">
        <v>255</v>
      </c>
    </row>
    <row r="929" spans="1:19" ht="14.45" customHeight="1" x14ac:dyDescent="0.2">
      <c r="A929" s="821" t="s">
        <v>5115</v>
      </c>
      <c r="B929" s="822" t="s">
        <v>5116</v>
      </c>
      <c r="C929" s="822" t="s">
        <v>598</v>
      </c>
      <c r="D929" s="822" t="s">
        <v>2422</v>
      </c>
      <c r="E929" s="822" t="s">
        <v>5034</v>
      </c>
      <c r="F929" s="822" t="s">
        <v>5126</v>
      </c>
      <c r="G929" s="822" t="s">
        <v>5127</v>
      </c>
      <c r="H929" s="831"/>
      <c r="I929" s="831"/>
      <c r="J929" s="822"/>
      <c r="K929" s="822"/>
      <c r="L929" s="831"/>
      <c r="M929" s="831"/>
      <c r="N929" s="822"/>
      <c r="O929" s="822"/>
      <c r="P929" s="831">
        <v>13</v>
      </c>
      <c r="Q929" s="831">
        <v>1651</v>
      </c>
      <c r="R929" s="827"/>
      <c r="S929" s="832">
        <v>127</v>
      </c>
    </row>
    <row r="930" spans="1:19" ht="14.45" customHeight="1" x14ac:dyDescent="0.2">
      <c r="A930" s="821" t="s">
        <v>5115</v>
      </c>
      <c r="B930" s="822" t="s">
        <v>5116</v>
      </c>
      <c r="C930" s="822" t="s">
        <v>598</v>
      </c>
      <c r="D930" s="822" t="s">
        <v>2422</v>
      </c>
      <c r="E930" s="822" t="s">
        <v>5034</v>
      </c>
      <c r="F930" s="822" t="s">
        <v>5141</v>
      </c>
      <c r="G930" s="822" t="s">
        <v>5138</v>
      </c>
      <c r="H930" s="831"/>
      <c r="I930" s="831"/>
      <c r="J930" s="822"/>
      <c r="K930" s="822"/>
      <c r="L930" s="831"/>
      <c r="M930" s="831"/>
      <c r="N930" s="822"/>
      <c r="O930" s="822"/>
      <c r="P930" s="831">
        <v>4</v>
      </c>
      <c r="Q930" s="831">
        <v>2304</v>
      </c>
      <c r="R930" s="827"/>
      <c r="S930" s="832">
        <v>576</v>
      </c>
    </row>
    <row r="931" spans="1:19" ht="14.45" customHeight="1" x14ac:dyDescent="0.2">
      <c r="A931" s="821" t="s">
        <v>5115</v>
      </c>
      <c r="B931" s="822" t="s">
        <v>5116</v>
      </c>
      <c r="C931" s="822" t="s">
        <v>598</v>
      </c>
      <c r="D931" s="822" t="s">
        <v>2422</v>
      </c>
      <c r="E931" s="822" t="s">
        <v>5034</v>
      </c>
      <c r="F931" s="822" t="s">
        <v>5151</v>
      </c>
      <c r="G931" s="822" t="s">
        <v>5152</v>
      </c>
      <c r="H931" s="831"/>
      <c r="I931" s="831"/>
      <c r="J931" s="822"/>
      <c r="K931" s="822"/>
      <c r="L931" s="831"/>
      <c r="M931" s="831"/>
      <c r="N931" s="822"/>
      <c r="O931" s="822"/>
      <c r="P931" s="831">
        <v>3</v>
      </c>
      <c r="Q931" s="831">
        <v>933</v>
      </c>
      <c r="R931" s="827"/>
      <c r="S931" s="832">
        <v>311</v>
      </c>
    </row>
    <row r="932" spans="1:19" ht="14.45" customHeight="1" x14ac:dyDescent="0.2">
      <c r="A932" s="821" t="s">
        <v>5115</v>
      </c>
      <c r="B932" s="822" t="s">
        <v>5116</v>
      </c>
      <c r="C932" s="822" t="s">
        <v>598</v>
      </c>
      <c r="D932" s="822" t="s">
        <v>2422</v>
      </c>
      <c r="E932" s="822" t="s">
        <v>5034</v>
      </c>
      <c r="F932" s="822" t="s">
        <v>5154</v>
      </c>
      <c r="G932" s="822" t="s">
        <v>5152</v>
      </c>
      <c r="H932" s="831"/>
      <c r="I932" s="831"/>
      <c r="J932" s="822"/>
      <c r="K932" s="822"/>
      <c r="L932" s="831"/>
      <c r="M932" s="831"/>
      <c r="N932" s="822"/>
      <c r="O932" s="822"/>
      <c r="P932" s="831">
        <v>1</v>
      </c>
      <c r="Q932" s="831">
        <v>388</v>
      </c>
      <c r="R932" s="827"/>
      <c r="S932" s="832">
        <v>388</v>
      </c>
    </row>
    <row r="933" spans="1:19" ht="14.45" customHeight="1" x14ac:dyDescent="0.2">
      <c r="A933" s="821" t="s">
        <v>5115</v>
      </c>
      <c r="B933" s="822" t="s">
        <v>5116</v>
      </c>
      <c r="C933" s="822" t="s">
        <v>598</v>
      </c>
      <c r="D933" s="822" t="s">
        <v>2458</v>
      </c>
      <c r="E933" s="822" t="s">
        <v>5034</v>
      </c>
      <c r="F933" s="822" t="s">
        <v>5124</v>
      </c>
      <c r="G933" s="822" t="s">
        <v>5125</v>
      </c>
      <c r="H933" s="831"/>
      <c r="I933" s="831"/>
      <c r="J933" s="822"/>
      <c r="K933" s="822"/>
      <c r="L933" s="831"/>
      <c r="M933" s="831"/>
      <c r="N933" s="822"/>
      <c r="O933" s="822"/>
      <c r="P933" s="831">
        <v>5</v>
      </c>
      <c r="Q933" s="831">
        <v>1275</v>
      </c>
      <c r="R933" s="827"/>
      <c r="S933" s="832">
        <v>255</v>
      </c>
    </row>
    <row r="934" spans="1:19" ht="14.45" customHeight="1" x14ac:dyDescent="0.2">
      <c r="A934" s="821" t="s">
        <v>5115</v>
      </c>
      <c r="B934" s="822" t="s">
        <v>5116</v>
      </c>
      <c r="C934" s="822" t="s">
        <v>598</v>
      </c>
      <c r="D934" s="822" t="s">
        <v>2458</v>
      </c>
      <c r="E934" s="822" t="s">
        <v>5034</v>
      </c>
      <c r="F934" s="822" t="s">
        <v>5126</v>
      </c>
      <c r="G934" s="822" t="s">
        <v>5127</v>
      </c>
      <c r="H934" s="831"/>
      <c r="I934" s="831"/>
      <c r="J934" s="822"/>
      <c r="K934" s="822"/>
      <c r="L934" s="831"/>
      <c r="M934" s="831"/>
      <c r="N934" s="822"/>
      <c r="O934" s="822"/>
      <c r="P934" s="831">
        <v>4</v>
      </c>
      <c r="Q934" s="831">
        <v>508</v>
      </c>
      <c r="R934" s="827"/>
      <c r="S934" s="832">
        <v>127</v>
      </c>
    </row>
    <row r="935" spans="1:19" ht="14.45" customHeight="1" x14ac:dyDescent="0.2">
      <c r="A935" s="821" t="s">
        <v>5115</v>
      </c>
      <c r="B935" s="822" t="s">
        <v>5116</v>
      </c>
      <c r="C935" s="822" t="s">
        <v>598</v>
      </c>
      <c r="D935" s="822" t="s">
        <v>2458</v>
      </c>
      <c r="E935" s="822" t="s">
        <v>5034</v>
      </c>
      <c r="F935" s="822" t="s">
        <v>5151</v>
      </c>
      <c r="G935" s="822" t="s">
        <v>5152</v>
      </c>
      <c r="H935" s="831"/>
      <c r="I935" s="831"/>
      <c r="J935" s="822"/>
      <c r="K935" s="822"/>
      <c r="L935" s="831"/>
      <c r="M935" s="831"/>
      <c r="N935" s="822"/>
      <c r="O935" s="822"/>
      <c r="P935" s="831">
        <v>3</v>
      </c>
      <c r="Q935" s="831">
        <v>933</v>
      </c>
      <c r="R935" s="827"/>
      <c r="S935" s="832">
        <v>311</v>
      </c>
    </row>
    <row r="936" spans="1:19" ht="14.45" customHeight="1" x14ac:dyDescent="0.2">
      <c r="A936" s="821" t="s">
        <v>5115</v>
      </c>
      <c r="B936" s="822" t="s">
        <v>5116</v>
      </c>
      <c r="C936" s="822" t="s">
        <v>598</v>
      </c>
      <c r="D936" s="822" t="s">
        <v>2458</v>
      </c>
      <c r="E936" s="822" t="s">
        <v>5034</v>
      </c>
      <c r="F936" s="822" t="s">
        <v>5154</v>
      </c>
      <c r="G936" s="822" t="s">
        <v>5152</v>
      </c>
      <c r="H936" s="831"/>
      <c r="I936" s="831"/>
      <c r="J936" s="822"/>
      <c r="K936" s="822"/>
      <c r="L936" s="831"/>
      <c r="M936" s="831"/>
      <c r="N936" s="822"/>
      <c r="O936" s="822"/>
      <c r="P936" s="831">
        <v>2</v>
      </c>
      <c r="Q936" s="831">
        <v>776</v>
      </c>
      <c r="R936" s="827"/>
      <c r="S936" s="832">
        <v>388</v>
      </c>
    </row>
    <row r="937" spans="1:19" ht="14.45" customHeight="1" x14ac:dyDescent="0.2">
      <c r="A937" s="821" t="s">
        <v>5115</v>
      </c>
      <c r="B937" s="822" t="s">
        <v>5116</v>
      </c>
      <c r="C937" s="822" t="s">
        <v>598</v>
      </c>
      <c r="D937" s="822" t="s">
        <v>2434</v>
      </c>
      <c r="E937" s="822" t="s">
        <v>5034</v>
      </c>
      <c r="F937" s="822" t="s">
        <v>5124</v>
      </c>
      <c r="G937" s="822" t="s">
        <v>5125</v>
      </c>
      <c r="H937" s="831"/>
      <c r="I937" s="831"/>
      <c r="J937" s="822"/>
      <c r="K937" s="822"/>
      <c r="L937" s="831"/>
      <c r="M937" s="831"/>
      <c r="N937" s="822"/>
      <c r="O937" s="822"/>
      <c r="P937" s="831">
        <v>1</v>
      </c>
      <c r="Q937" s="831">
        <v>255</v>
      </c>
      <c r="R937" s="827"/>
      <c r="S937" s="832">
        <v>255</v>
      </c>
    </row>
    <row r="938" spans="1:19" ht="14.45" customHeight="1" x14ac:dyDescent="0.2">
      <c r="A938" s="821" t="s">
        <v>5115</v>
      </c>
      <c r="B938" s="822" t="s">
        <v>5116</v>
      </c>
      <c r="C938" s="822" t="s">
        <v>598</v>
      </c>
      <c r="D938" s="822" t="s">
        <v>2434</v>
      </c>
      <c r="E938" s="822" t="s">
        <v>5034</v>
      </c>
      <c r="F938" s="822" t="s">
        <v>5126</v>
      </c>
      <c r="G938" s="822" t="s">
        <v>5127</v>
      </c>
      <c r="H938" s="831"/>
      <c r="I938" s="831"/>
      <c r="J938" s="822"/>
      <c r="K938" s="822"/>
      <c r="L938" s="831"/>
      <c r="M938" s="831"/>
      <c r="N938" s="822"/>
      <c r="O938" s="822"/>
      <c r="P938" s="831">
        <v>1</v>
      </c>
      <c r="Q938" s="831">
        <v>127</v>
      </c>
      <c r="R938" s="827"/>
      <c r="S938" s="832">
        <v>127</v>
      </c>
    </row>
    <row r="939" spans="1:19" ht="14.45" customHeight="1" x14ac:dyDescent="0.2">
      <c r="A939" s="821" t="s">
        <v>5115</v>
      </c>
      <c r="B939" s="822" t="s">
        <v>5116</v>
      </c>
      <c r="C939" s="822" t="s">
        <v>598</v>
      </c>
      <c r="D939" s="822" t="s">
        <v>2434</v>
      </c>
      <c r="E939" s="822" t="s">
        <v>5034</v>
      </c>
      <c r="F939" s="822" t="s">
        <v>5149</v>
      </c>
      <c r="G939" s="822" t="s">
        <v>5150</v>
      </c>
      <c r="H939" s="831"/>
      <c r="I939" s="831"/>
      <c r="J939" s="822"/>
      <c r="K939" s="822"/>
      <c r="L939" s="831"/>
      <c r="M939" s="831"/>
      <c r="N939" s="822"/>
      <c r="O939" s="822"/>
      <c r="P939" s="831">
        <v>0</v>
      </c>
      <c r="Q939" s="831">
        <v>0</v>
      </c>
      <c r="R939" s="827"/>
      <c r="S939" s="832"/>
    </row>
    <row r="940" spans="1:19" ht="14.45" customHeight="1" x14ac:dyDescent="0.2">
      <c r="A940" s="821" t="s">
        <v>5115</v>
      </c>
      <c r="B940" s="822" t="s">
        <v>5116</v>
      </c>
      <c r="C940" s="822" t="s">
        <v>598</v>
      </c>
      <c r="D940" s="822" t="s">
        <v>2434</v>
      </c>
      <c r="E940" s="822" t="s">
        <v>5034</v>
      </c>
      <c r="F940" s="822" t="s">
        <v>5154</v>
      </c>
      <c r="G940" s="822" t="s">
        <v>5152</v>
      </c>
      <c r="H940" s="831"/>
      <c r="I940" s="831"/>
      <c r="J940" s="822"/>
      <c r="K940" s="822"/>
      <c r="L940" s="831"/>
      <c r="M940" s="831"/>
      <c r="N940" s="822"/>
      <c r="O940" s="822"/>
      <c r="P940" s="831">
        <v>1</v>
      </c>
      <c r="Q940" s="831">
        <v>388</v>
      </c>
      <c r="R940" s="827"/>
      <c r="S940" s="832">
        <v>388</v>
      </c>
    </row>
    <row r="941" spans="1:19" ht="14.45" customHeight="1" x14ac:dyDescent="0.2">
      <c r="A941" s="821" t="s">
        <v>5115</v>
      </c>
      <c r="B941" s="822" t="s">
        <v>5116</v>
      </c>
      <c r="C941" s="822" t="s">
        <v>598</v>
      </c>
      <c r="D941" s="822" t="s">
        <v>2442</v>
      </c>
      <c r="E941" s="822" t="s">
        <v>5034</v>
      </c>
      <c r="F941" s="822" t="s">
        <v>5124</v>
      </c>
      <c r="G941" s="822" t="s">
        <v>5125</v>
      </c>
      <c r="H941" s="831">
        <v>7</v>
      </c>
      <c r="I941" s="831">
        <v>1764</v>
      </c>
      <c r="J941" s="822">
        <v>0.22402844805689612</v>
      </c>
      <c r="K941" s="822">
        <v>252</v>
      </c>
      <c r="L941" s="831">
        <v>31</v>
      </c>
      <c r="M941" s="831">
        <v>7874</v>
      </c>
      <c r="N941" s="822">
        <v>1</v>
      </c>
      <c r="O941" s="822">
        <v>254</v>
      </c>
      <c r="P941" s="831">
        <v>7</v>
      </c>
      <c r="Q941" s="831">
        <v>1785</v>
      </c>
      <c r="R941" s="827">
        <v>0.22669545339090677</v>
      </c>
      <c r="S941" s="832">
        <v>255</v>
      </c>
    </row>
    <row r="942" spans="1:19" ht="14.45" customHeight="1" x14ac:dyDescent="0.2">
      <c r="A942" s="821" t="s">
        <v>5115</v>
      </c>
      <c r="B942" s="822" t="s">
        <v>5116</v>
      </c>
      <c r="C942" s="822" t="s">
        <v>598</v>
      </c>
      <c r="D942" s="822" t="s">
        <v>2442</v>
      </c>
      <c r="E942" s="822" t="s">
        <v>5034</v>
      </c>
      <c r="F942" s="822" t="s">
        <v>5126</v>
      </c>
      <c r="G942" s="822" t="s">
        <v>5127</v>
      </c>
      <c r="H942" s="831">
        <v>27</v>
      </c>
      <c r="I942" s="831">
        <v>3429</v>
      </c>
      <c r="J942" s="822">
        <v>0.20461868958109561</v>
      </c>
      <c r="K942" s="822">
        <v>127</v>
      </c>
      <c r="L942" s="831">
        <v>133</v>
      </c>
      <c r="M942" s="831">
        <v>16758</v>
      </c>
      <c r="N942" s="822">
        <v>1</v>
      </c>
      <c r="O942" s="822">
        <v>126</v>
      </c>
      <c r="P942" s="831">
        <v>46</v>
      </c>
      <c r="Q942" s="831">
        <v>5842</v>
      </c>
      <c r="R942" s="827">
        <v>0.34860961928631101</v>
      </c>
      <c r="S942" s="832">
        <v>127</v>
      </c>
    </row>
    <row r="943" spans="1:19" ht="14.45" customHeight="1" x14ac:dyDescent="0.2">
      <c r="A943" s="821" t="s">
        <v>5115</v>
      </c>
      <c r="B943" s="822" t="s">
        <v>5116</v>
      </c>
      <c r="C943" s="822" t="s">
        <v>598</v>
      </c>
      <c r="D943" s="822" t="s">
        <v>2442</v>
      </c>
      <c r="E943" s="822" t="s">
        <v>5034</v>
      </c>
      <c r="F943" s="822" t="s">
        <v>5137</v>
      </c>
      <c r="G943" s="822" t="s">
        <v>5138</v>
      </c>
      <c r="H943" s="831">
        <v>2</v>
      </c>
      <c r="I943" s="831">
        <v>992</v>
      </c>
      <c r="J943" s="822">
        <v>1.9919678714859437</v>
      </c>
      <c r="K943" s="822">
        <v>496</v>
      </c>
      <c r="L943" s="831">
        <v>1</v>
      </c>
      <c r="M943" s="831">
        <v>498</v>
      </c>
      <c r="N943" s="822">
        <v>1</v>
      </c>
      <c r="O943" s="822">
        <v>498</v>
      </c>
      <c r="P943" s="831"/>
      <c r="Q943" s="831"/>
      <c r="R943" s="827"/>
      <c r="S943" s="832"/>
    </row>
    <row r="944" spans="1:19" ht="14.45" customHeight="1" x14ac:dyDescent="0.2">
      <c r="A944" s="821" t="s">
        <v>5115</v>
      </c>
      <c r="B944" s="822" t="s">
        <v>5116</v>
      </c>
      <c r="C944" s="822" t="s">
        <v>598</v>
      </c>
      <c r="D944" s="822" t="s">
        <v>2442</v>
      </c>
      <c r="E944" s="822" t="s">
        <v>5034</v>
      </c>
      <c r="F944" s="822" t="s">
        <v>5149</v>
      </c>
      <c r="G944" s="822" t="s">
        <v>5150</v>
      </c>
      <c r="H944" s="831"/>
      <c r="I944" s="831"/>
      <c r="J944" s="822"/>
      <c r="K944" s="822"/>
      <c r="L944" s="831">
        <v>1</v>
      </c>
      <c r="M944" s="831">
        <v>88</v>
      </c>
      <c r="N944" s="822">
        <v>1</v>
      </c>
      <c r="O944" s="822">
        <v>88</v>
      </c>
      <c r="P944" s="831"/>
      <c r="Q944" s="831"/>
      <c r="R944" s="827"/>
      <c r="S944" s="832"/>
    </row>
    <row r="945" spans="1:19" ht="14.45" customHeight="1" x14ac:dyDescent="0.2">
      <c r="A945" s="821" t="s">
        <v>5115</v>
      </c>
      <c r="B945" s="822" t="s">
        <v>5116</v>
      </c>
      <c r="C945" s="822" t="s">
        <v>598</v>
      </c>
      <c r="D945" s="822" t="s">
        <v>2442</v>
      </c>
      <c r="E945" s="822" t="s">
        <v>5034</v>
      </c>
      <c r="F945" s="822" t="s">
        <v>5151</v>
      </c>
      <c r="G945" s="822" t="s">
        <v>5152</v>
      </c>
      <c r="H945" s="831">
        <v>10</v>
      </c>
      <c r="I945" s="831">
        <v>3080</v>
      </c>
      <c r="J945" s="822">
        <v>0.32049947970863685</v>
      </c>
      <c r="K945" s="822">
        <v>308</v>
      </c>
      <c r="L945" s="831">
        <v>31</v>
      </c>
      <c r="M945" s="831">
        <v>9610</v>
      </c>
      <c r="N945" s="822">
        <v>1</v>
      </c>
      <c r="O945" s="822">
        <v>310</v>
      </c>
      <c r="P945" s="831">
        <v>7</v>
      </c>
      <c r="Q945" s="831">
        <v>2177</v>
      </c>
      <c r="R945" s="827">
        <v>0.22653485952133195</v>
      </c>
      <c r="S945" s="832">
        <v>311</v>
      </c>
    </row>
    <row r="946" spans="1:19" ht="14.45" customHeight="1" x14ac:dyDescent="0.2">
      <c r="A946" s="821" t="s">
        <v>5115</v>
      </c>
      <c r="B946" s="822" t="s">
        <v>5116</v>
      </c>
      <c r="C946" s="822" t="s">
        <v>598</v>
      </c>
      <c r="D946" s="822" t="s">
        <v>2442</v>
      </c>
      <c r="E946" s="822" t="s">
        <v>5034</v>
      </c>
      <c r="F946" s="822" t="s">
        <v>5154</v>
      </c>
      <c r="G946" s="822" t="s">
        <v>5152</v>
      </c>
      <c r="H946" s="831">
        <v>1</v>
      </c>
      <c r="I946" s="831">
        <v>381</v>
      </c>
      <c r="J946" s="822">
        <v>0.10995670995670996</v>
      </c>
      <c r="K946" s="822">
        <v>381</v>
      </c>
      <c r="L946" s="831">
        <v>9</v>
      </c>
      <c r="M946" s="831">
        <v>3465</v>
      </c>
      <c r="N946" s="822">
        <v>1</v>
      </c>
      <c r="O946" s="822">
        <v>385</v>
      </c>
      <c r="P946" s="831">
        <v>7</v>
      </c>
      <c r="Q946" s="831">
        <v>2716</v>
      </c>
      <c r="R946" s="827">
        <v>0.78383838383838389</v>
      </c>
      <c r="S946" s="832">
        <v>388</v>
      </c>
    </row>
    <row r="947" spans="1:19" ht="14.45" customHeight="1" x14ac:dyDescent="0.2">
      <c r="A947" s="821" t="s">
        <v>5115</v>
      </c>
      <c r="B947" s="822" t="s">
        <v>5116</v>
      </c>
      <c r="C947" s="822" t="s">
        <v>598</v>
      </c>
      <c r="D947" s="822" t="s">
        <v>4995</v>
      </c>
      <c r="E947" s="822" t="s">
        <v>5034</v>
      </c>
      <c r="F947" s="822" t="s">
        <v>5124</v>
      </c>
      <c r="G947" s="822" t="s">
        <v>5125</v>
      </c>
      <c r="H947" s="831"/>
      <c r="I947" s="831"/>
      <c r="J947" s="822"/>
      <c r="K947" s="822"/>
      <c r="L947" s="831"/>
      <c r="M947" s="831"/>
      <c r="N947" s="822"/>
      <c r="O947" s="822"/>
      <c r="P947" s="831">
        <v>1</v>
      </c>
      <c r="Q947" s="831">
        <v>255</v>
      </c>
      <c r="R947" s="827"/>
      <c r="S947" s="832">
        <v>255</v>
      </c>
    </row>
    <row r="948" spans="1:19" ht="14.45" customHeight="1" x14ac:dyDescent="0.2">
      <c r="A948" s="821" t="s">
        <v>5115</v>
      </c>
      <c r="B948" s="822" t="s">
        <v>5116</v>
      </c>
      <c r="C948" s="822" t="s">
        <v>598</v>
      </c>
      <c r="D948" s="822" t="s">
        <v>4995</v>
      </c>
      <c r="E948" s="822" t="s">
        <v>5034</v>
      </c>
      <c r="F948" s="822" t="s">
        <v>5126</v>
      </c>
      <c r="G948" s="822" t="s">
        <v>5127</v>
      </c>
      <c r="H948" s="831"/>
      <c r="I948" s="831"/>
      <c r="J948" s="822"/>
      <c r="K948" s="822"/>
      <c r="L948" s="831"/>
      <c r="M948" s="831"/>
      <c r="N948" s="822"/>
      <c r="O948" s="822"/>
      <c r="P948" s="831">
        <v>1</v>
      </c>
      <c r="Q948" s="831">
        <v>127</v>
      </c>
      <c r="R948" s="827"/>
      <c r="S948" s="832">
        <v>127</v>
      </c>
    </row>
    <row r="949" spans="1:19" ht="14.45" customHeight="1" x14ac:dyDescent="0.2">
      <c r="A949" s="821" t="s">
        <v>5115</v>
      </c>
      <c r="B949" s="822" t="s">
        <v>5116</v>
      </c>
      <c r="C949" s="822" t="s">
        <v>598</v>
      </c>
      <c r="D949" s="822" t="s">
        <v>4995</v>
      </c>
      <c r="E949" s="822" t="s">
        <v>5034</v>
      </c>
      <c r="F949" s="822" t="s">
        <v>5151</v>
      </c>
      <c r="G949" s="822" t="s">
        <v>5152</v>
      </c>
      <c r="H949" s="831"/>
      <c r="I949" s="831"/>
      <c r="J949" s="822"/>
      <c r="K949" s="822"/>
      <c r="L949" s="831"/>
      <c r="M949" s="831"/>
      <c r="N949" s="822"/>
      <c r="O949" s="822"/>
      <c r="P949" s="831">
        <v>1</v>
      </c>
      <c r="Q949" s="831">
        <v>311</v>
      </c>
      <c r="R949" s="827"/>
      <c r="S949" s="832">
        <v>311</v>
      </c>
    </row>
    <row r="950" spans="1:19" ht="14.45" customHeight="1" x14ac:dyDescent="0.2">
      <c r="A950" s="821" t="s">
        <v>5115</v>
      </c>
      <c r="B950" s="822" t="s">
        <v>5116</v>
      </c>
      <c r="C950" s="822" t="s">
        <v>601</v>
      </c>
      <c r="D950" s="822" t="s">
        <v>2418</v>
      </c>
      <c r="E950" s="822" t="s">
        <v>5034</v>
      </c>
      <c r="F950" s="822" t="s">
        <v>5124</v>
      </c>
      <c r="G950" s="822" t="s">
        <v>5125</v>
      </c>
      <c r="H950" s="831">
        <v>5</v>
      </c>
      <c r="I950" s="831">
        <v>1260</v>
      </c>
      <c r="J950" s="822"/>
      <c r="K950" s="822">
        <v>252</v>
      </c>
      <c r="L950" s="831"/>
      <c r="M950" s="831"/>
      <c r="N950" s="822"/>
      <c r="O950" s="822"/>
      <c r="P950" s="831"/>
      <c r="Q950" s="831"/>
      <c r="R950" s="827"/>
      <c r="S950" s="832"/>
    </row>
    <row r="951" spans="1:19" ht="14.45" customHeight="1" x14ac:dyDescent="0.2">
      <c r="A951" s="821" t="s">
        <v>5115</v>
      </c>
      <c r="B951" s="822" t="s">
        <v>5116</v>
      </c>
      <c r="C951" s="822" t="s">
        <v>601</v>
      </c>
      <c r="D951" s="822" t="s">
        <v>2418</v>
      </c>
      <c r="E951" s="822" t="s">
        <v>5034</v>
      </c>
      <c r="F951" s="822" t="s">
        <v>5126</v>
      </c>
      <c r="G951" s="822" t="s">
        <v>5127</v>
      </c>
      <c r="H951" s="831">
        <v>6</v>
      </c>
      <c r="I951" s="831">
        <v>762</v>
      </c>
      <c r="J951" s="822"/>
      <c r="K951" s="822">
        <v>127</v>
      </c>
      <c r="L951" s="831"/>
      <c r="M951" s="831"/>
      <c r="N951" s="822"/>
      <c r="O951" s="822"/>
      <c r="P951" s="831"/>
      <c r="Q951" s="831"/>
      <c r="R951" s="827"/>
      <c r="S951" s="832"/>
    </row>
    <row r="952" spans="1:19" ht="14.45" customHeight="1" x14ac:dyDescent="0.2">
      <c r="A952" s="821" t="s">
        <v>5115</v>
      </c>
      <c r="B952" s="822" t="s">
        <v>5116</v>
      </c>
      <c r="C952" s="822" t="s">
        <v>601</v>
      </c>
      <c r="D952" s="822" t="s">
        <v>2418</v>
      </c>
      <c r="E952" s="822" t="s">
        <v>5034</v>
      </c>
      <c r="F952" s="822" t="s">
        <v>5141</v>
      </c>
      <c r="G952" s="822" t="s">
        <v>5138</v>
      </c>
      <c r="H952" s="831">
        <v>10</v>
      </c>
      <c r="I952" s="831">
        <v>5690</v>
      </c>
      <c r="J952" s="822"/>
      <c r="K952" s="822">
        <v>569</v>
      </c>
      <c r="L952" s="831"/>
      <c r="M952" s="831"/>
      <c r="N952" s="822"/>
      <c r="O952" s="822"/>
      <c r="P952" s="831">
        <v>3</v>
      </c>
      <c r="Q952" s="831">
        <v>1728</v>
      </c>
      <c r="R952" s="827"/>
      <c r="S952" s="832">
        <v>576</v>
      </c>
    </row>
    <row r="953" spans="1:19" ht="14.45" customHeight="1" x14ac:dyDescent="0.2">
      <c r="A953" s="821" t="s">
        <v>5115</v>
      </c>
      <c r="B953" s="822" t="s">
        <v>5116</v>
      </c>
      <c r="C953" s="822" t="s">
        <v>601</v>
      </c>
      <c r="D953" s="822" t="s">
        <v>2418</v>
      </c>
      <c r="E953" s="822" t="s">
        <v>5034</v>
      </c>
      <c r="F953" s="822" t="s">
        <v>5147</v>
      </c>
      <c r="G953" s="822" t="s">
        <v>5148</v>
      </c>
      <c r="H953" s="831"/>
      <c r="I953" s="831"/>
      <c r="J953" s="822"/>
      <c r="K953" s="822"/>
      <c r="L953" s="831"/>
      <c r="M953" s="831"/>
      <c r="N953" s="822"/>
      <c r="O953" s="822"/>
      <c r="P953" s="831">
        <v>1</v>
      </c>
      <c r="Q953" s="831">
        <v>219</v>
      </c>
      <c r="R953" s="827"/>
      <c r="S953" s="832">
        <v>219</v>
      </c>
    </row>
    <row r="954" spans="1:19" ht="14.45" customHeight="1" x14ac:dyDescent="0.2">
      <c r="A954" s="821" t="s">
        <v>5115</v>
      </c>
      <c r="B954" s="822" t="s">
        <v>5116</v>
      </c>
      <c r="C954" s="822" t="s">
        <v>601</v>
      </c>
      <c r="D954" s="822" t="s">
        <v>2418</v>
      </c>
      <c r="E954" s="822" t="s">
        <v>5034</v>
      </c>
      <c r="F954" s="822" t="s">
        <v>5149</v>
      </c>
      <c r="G954" s="822" t="s">
        <v>5150</v>
      </c>
      <c r="H954" s="831"/>
      <c r="I954" s="831"/>
      <c r="J954" s="822"/>
      <c r="K954" s="822"/>
      <c r="L954" s="831"/>
      <c r="M954" s="831"/>
      <c r="N954" s="822"/>
      <c r="O954" s="822"/>
      <c r="P954" s="831">
        <v>3</v>
      </c>
      <c r="Q954" s="831">
        <v>267</v>
      </c>
      <c r="R954" s="827"/>
      <c r="S954" s="832">
        <v>89</v>
      </c>
    </row>
    <row r="955" spans="1:19" ht="14.45" customHeight="1" x14ac:dyDescent="0.2">
      <c r="A955" s="821" t="s">
        <v>5115</v>
      </c>
      <c r="B955" s="822" t="s">
        <v>5116</v>
      </c>
      <c r="C955" s="822" t="s">
        <v>601</v>
      </c>
      <c r="D955" s="822" t="s">
        <v>2418</v>
      </c>
      <c r="E955" s="822" t="s">
        <v>5034</v>
      </c>
      <c r="F955" s="822" t="s">
        <v>5154</v>
      </c>
      <c r="G955" s="822" t="s">
        <v>5152</v>
      </c>
      <c r="H955" s="831">
        <v>5</v>
      </c>
      <c r="I955" s="831">
        <v>1905</v>
      </c>
      <c r="J955" s="822"/>
      <c r="K955" s="822">
        <v>381</v>
      </c>
      <c r="L955" s="831"/>
      <c r="M955" s="831"/>
      <c r="N955" s="822"/>
      <c r="O955" s="822"/>
      <c r="P955" s="831"/>
      <c r="Q955" s="831"/>
      <c r="R955" s="827"/>
      <c r="S955" s="832"/>
    </row>
    <row r="956" spans="1:19" ht="14.45" customHeight="1" x14ac:dyDescent="0.2">
      <c r="A956" s="821" t="s">
        <v>5115</v>
      </c>
      <c r="B956" s="822" t="s">
        <v>5116</v>
      </c>
      <c r="C956" s="822" t="s">
        <v>601</v>
      </c>
      <c r="D956" s="822" t="s">
        <v>2418</v>
      </c>
      <c r="E956" s="822" t="s">
        <v>5034</v>
      </c>
      <c r="F956" s="822" t="s">
        <v>5155</v>
      </c>
      <c r="G956" s="822" t="s">
        <v>5156</v>
      </c>
      <c r="H956" s="831">
        <v>1</v>
      </c>
      <c r="I956" s="831">
        <v>273</v>
      </c>
      <c r="J956" s="822"/>
      <c r="K956" s="822">
        <v>273</v>
      </c>
      <c r="L956" s="831"/>
      <c r="M956" s="831"/>
      <c r="N956" s="822"/>
      <c r="O956" s="822"/>
      <c r="P956" s="831"/>
      <c r="Q956" s="831"/>
      <c r="R956" s="827"/>
      <c r="S956" s="832"/>
    </row>
    <row r="957" spans="1:19" ht="14.45" customHeight="1" x14ac:dyDescent="0.2">
      <c r="A957" s="821" t="s">
        <v>5115</v>
      </c>
      <c r="B957" s="822" t="s">
        <v>5116</v>
      </c>
      <c r="C957" s="822" t="s">
        <v>601</v>
      </c>
      <c r="D957" s="822" t="s">
        <v>2419</v>
      </c>
      <c r="E957" s="822" t="s">
        <v>5034</v>
      </c>
      <c r="F957" s="822" t="s">
        <v>5126</v>
      </c>
      <c r="G957" s="822" t="s">
        <v>5127</v>
      </c>
      <c r="H957" s="831"/>
      <c r="I957" s="831"/>
      <c r="J957" s="822"/>
      <c r="K957" s="822"/>
      <c r="L957" s="831"/>
      <c r="M957" s="831"/>
      <c r="N957" s="822"/>
      <c r="O957" s="822"/>
      <c r="P957" s="831">
        <v>1</v>
      </c>
      <c r="Q957" s="831">
        <v>127</v>
      </c>
      <c r="R957" s="827"/>
      <c r="S957" s="832">
        <v>127</v>
      </c>
    </row>
    <row r="958" spans="1:19" ht="14.45" customHeight="1" x14ac:dyDescent="0.2">
      <c r="A958" s="821" t="s">
        <v>5115</v>
      </c>
      <c r="B958" s="822" t="s">
        <v>5116</v>
      </c>
      <c r="C958" s="822" t="s">
        <v>601</v>
      </c>
      <c r="D958" s="822" t="s">
        <v>2419</v>
      </c>
      <c r="E958" s="822" t="s">
        <v>5034</v>
      </c>
      <c r="F958" s="822" t="s">
        <v>5141</v>
      </c>
      <c r="G958" s="822" t="s">
        <v>5138</v>
      </c>
      <c r="H958" s="831"/>
      <c r="I958" s="831"/>
      <c r="J958" s="822"/>
      <c r="K958" s="822"/>
      <c r="L958" s="831"/>
      <c r="M958" s="831"/>
      <c r="N958" s="822"/>
      <c r="O958" s="822"/>
      <c r="P958" s="831">
        <v>2</v>
      </c>
      <c r="Q958" s="831">
        <v>1152</v>
      </c>
      <c r="R958" s="827"/>
      <c r="S958" s="832">
        <v>576</v>
      </c>
    </row>
    <row r="959" spans="1:19" ht="14.45" customHeight="1" x14ac:dyDescent="0.2">
      <c r="A959" s="821" t="s">
        <v>5115</v>
      </c>
      <c r="B959" s="822" t="s">
        <v>5116</v>
      </c>
      <c r="C959" s="822" t="s">
        <v>601</v>
      </c>
      <c r="D959" s="822" t="s">
        <v>4992</v>
      </c>
      <c r="E959" s="822" t="s">
        <v>5034</v>
      </c>
      <c r="F959" s="822" t="s">
        <v>5124</v>
      </c>
      <c r="G959" s="822" t="s">
        <v>5125</v>
      </c>
      <c r="H959" s="831">
        <v>1</v>
      </c>
      <c r="I959" s="831">
        <v>252</v>
      </c>
      <c r="J959" s="822"/>
      <c r="K959" s="822">
        <v>252</v>
      </c>
      <c r="L959" s="831"/>
      <c r="M959" s="831"/>
      <c r="N959" s="822"/>
      <c r="O959" s="822"/>
      <c r="P959" s="831"/>
      <c r="Q959" s="831"/>
      <c r="R959" s="827"/>
      <c r="S959" s="832"/>
    </row>
    <row r="960" spans="1:19" ht="14.45" customHeight="1" x14ac:dyDescent="0.2">
      <c r="A960" s="821" t="s">
        <v>5115</v>
      </c>
      <c r="B960" s="822" t="s">
        <v>5116</v>
      </c>
      <c r="C960" s="822" t="s">
        <v>601</v>
      </c>
      <c r="D960" s="822" t="s">
        <v>4992</v>
      </c>
      <c r="E960" s="822" t="s">
        <v>5034</v>
      </c>
      <c r="F960" s="822" t="s">
        <v>5126</v>
      </c>
      <c r="G960" s="822" t="s">
        <v>5127</v>
      </c>
      <c r="H960" s="831">
        <v>4</v>
      </c>
      <c r="I960" s="831">
        <v>508</v>
      </c>
      <c r="J960" s="822"/>
      <c r="K960" s="822">
        <v>127</v>
      </c>
      <c r="L960" s="831"/>
      <c r="M960" s="831"/>
      <c r="N960" s="822"/>
      <c r="O960" s="822"/>
      <c r="P960" s="831"/>
      <c r="Q960" s="831"/>
      <c r="R960" s="827"/>
      <c r="S960" s="832"/>
    </row>
    <row r="961" spans="1:19" ht="14.45" customHeight="1" x14ac:dyDescent="0.2">
      <c r="A961" s="821" t="s">
        <v>5115</v>
      </c>
      <c r="B961" s="822" t="s">
        <v>5116</v>
      </c>
      <c r="C961" s="822" t="s">
        <v>601</v>
      </c>
      <c r="D961" s="822" t="s">
        <v>4992</v>
      </c>
      <c r="E961" s="822" t="s">
        <v>5034</v>
      </c>
      <c r="F961" s="822" t="s">
        <v>5160</v>
      </c>
      <c r="G961" s="822" t="s">
        <v>5161</v>
      </c>
      <c r="H961" s="831">
        <v>5</v>
      </c>
      <c r="I961" s="831">
        <v>4095</v>
      </c>
      <c r="J961" s="822"/>
      <c r="K961" s="822">
        <v>819</v>
      </c>
      <c r="L961" s="831"/>
      <c r="M961" s="831"/>
      <c r="N961" s="822"/>
      <c r="O961" s="822"/>
      <c r="P961" s="831"/>
      <c r="Q961" s="831"/>
      <c r="R961" s="827"/>
      <c r="S961" s="832"/>
    </row>
    <row r="962" spans="1:19" ht="14.45" customHeight="1" x14ac:dyDescent="0.2">
      <c r="A962" s="821" t="s">
        <v>5115</v>
      </c>
      <c r="B962" s="822" t="s">
        <v>5116</v>
      </c>
      <c r="C962" s="822" t="s">
        <v>601</v>
      </c>
      <c r="D962" s="822" t="s">
        <v>4992</v>
      </c>
      <c r="E962" s="822" t="s">
        <v>5034</v>
      </c>
      <c r="F962" s="822" t="s">
        <v>5147</v>
      </c>
      <c r="G962" s="822" t="s">
        <v>5148</v>
      </c>
      <c r="H962" s="831">
        <v>1</v>
      </c>
      <c r="I962" s="831">
        <v>215</v>
      </c>
      <c r="J962" s="822"/>
      <c r="K962" s="822">
        <v>215</v>
      </c>
      <c r="L962" s="831"/>
      <c r="M962" s="831"/>
      <c r="N962" s="822"/>
      <c r="O962" s="822"/>
      <c r="P962" s="831"/>
      <c r="Q962" s="831"/>
      <c r="R962" s="827"/>
      <c r="S962" s="832"/>
    </row>
    <row r="963" spans="1:19" ht="14.45" customHeight="1" x14ac:dyDescent="0.2">
      <c r="A963" s="821" t="s">
        <v>5115</v>
      </c>
      <c r="B963" s="822" t="s">
        <v>5116</v>
      </c>
      <c r="C963" s="822" t="s">
        <v>601</v>
      </c>
      <c r="D963" s="822" t="s">
        <v>4992</v>
      </c>
      <c r="E963" s="822" t="s">
        <v>5034</v>
      </c>
      <c r="F963" s="822" t="s">
        <v>5149</v>
      </c>
      <c r="G963" s="822" t="s">
        <v>5150</v>
      </c>
      <c r="H963" s="831">
        <v>5</v>
      </c>
      <c r="I963" s="831">
        <v>430</v>
      </c>
      <c r="J963" s="822"/>
      <c r="K963" s="822">
        <v>86</v>
      </c>
      <c r="L963" s="831"/>
      <c r="M963" s="831"/>
      <c r="N963" s="822"/>
      <c r="O963" s="822"/>
      <c r="P963" s="831"/>
      <c r="Q963" s="831"/>
      <c r="R963" s="827"/>
      <c r="S963" s="832"/>
    </row>
    <row r="964" spans="1:19" ht="14.45" customHeight="1" x14ac:dyDescent="0.2">
      <c r="A964" s="821" t="s">
        <v>5115</v>
      </c>
      <c r="B964" s="822" t="s">
        <v>5116</v>
      </c>
      <c r="C964" s="822" t="s">
        <v>601</v>
      </c>
      <c r="D964" s="822" t="s">
        <v>4994</v>
      </c>
      <c r="E964" s="822" t="s">
        <v>5034</v>
      </c>
      <c r="F964" s="822" t="s">
        <v>5124</v>
      </c>
      <c r="G964" s="822" t="s">
        <v>5125</v>
      </c>
      <c r="H964" s="831">
        <v>4</v>
      </c>
      <c r="I964" s="831">
        <v>1008</v>
      </c>
      <c r="J964" s="822"/>
      <c r="K964" s="822">
        <v>252</v>
      </c>
      <c r="L964" s="831"/>
      <c r="M964" s="831"/>
      <c r="N964" s="822"/>
      <c r="O964" s="822"/>
      <c r="P964" s="831"/>
      <c r="Q964" s="831"/>
      <c r="R964" s="827"/>
      <c r="S964" s="832"/>
    </row>
    <row r="965" spans="1:19" ht="14.45" customHeight="1" x14ac:dyDescent="0.2">
      <c r="A965" s="821" t="s">
        <v>5115</v>
      </c>
      <c r="B965" s="822" t="s">
        <v>5116</v>
      </c>
      <c r="C965" s="822" t="s">
        <v>601</v>
      </c>
      <c r="D965" s="822" t="s">
        <v>4994</v>
      </c>
      <c r="E965" s="822" t="s">
        <v>5034</v>
      </c>
      <c r="F965" s="822" t="s">
        <v>5126</v>
      </c>
      <c r="G965" s="822" t="s">
        <v>5127</v>
      </c>
      <c r="H965" s="831">
        <v>5</v>
      </c>
      <c r="I965" s="831">
        <v>635</v>
      </c>
      <c r="J965" s="822"/>
      <c r="K965" s="822">
        <v>127</v>
      </c>
      <c r="L965" s="831"/>
      <c r="M965" s="831"/>
      <c r="N965" s="822"/>
      <c r="O965" s="822"/>
      <c r="P965" s="831"/>
      <c r="Q965" s="831"/>
      <c r="R965" s="827"/>
      <c r="S965" s="832"/>
    </row>
    <row r="966" spans="1:19" ht="14.45" customHeight="1" x14ac:dyDescent="0.2">
      <c r="A966" s="821" t="s">
        <v>5115</v>
      </c>
      <c r="B966" s="822" t="s">
        <v>5116</v>
      </c>
      <c r="C966" s="822" t="s">
        <v>601</v>
      </c>
      <c r="D966" s="822" t="s">
        <v>4994</v>
      </c>
      <c r="E966" s="822" t="s">
        <v>5034</v>
      </c>
      <c r="F966" s="822" t="s">
        <v>5128</v>
      </c>
      <c r="G966" s="822" t="s">
        <v>5101</v>
      </c>
      <c r="H966" s="831">
        <v>1</v>
      </c>
      <c r="I966" s="831">
        <v>464</v>
      </c>
      <c r="J966" s="822"/>
      <c r="K966" s="822">
        <v>464</v>
      </c>
      <c r="L966" s="831"/>
      <c r="M966" s="831"/>
      <c r="N966" s="822"/>
      <c r="O966" s="822"/>
      <c r="P966" s="831"/>
      <c r="Q966" s="831"/>
      <c r="R966" s="827"/>
      <c r="S966" s="832"/>
    </row>
    <row r="967" spans="1:19" ht="14.45" customHeight="1" x14ac:dyDescent="0.2">
      <c r="A967" s="821" t="s">
        <v>5115</v>
      </c>
      <c r="B967" s="822" t="s">
        <v>5116</v>
      </c>
      <c r="C967" s="822" t="s">
        <v>601</v>
      </c>
      <c r="D967" s="822" t="s">
        <v>4994</v>
      </c>
      <c r="E967" s="822" t="s">
        <v>5034</v>
      </c>
      <c r="F967" s="822" t="s">
        <v>5151</v>
      </c>
      <c r="G967" s="822" t="s">
        <v>5152</v>
      </c>
      <c r="H967" s="831">
        <v>8</v>
      </c>
      <c r="I967" s="831">
        <v>2464</v>
      </c>
      <c r="J967" s="822"/>
      <c r="K967" s="822">
        <v>308</v>
      </c>
      <c r="L967" s="831"/>
      <c r="M967" s="831"/>
      <c r="N967" s="822"/>
      <c r="O967" s="822"/>
      <c r="P967" s="831"/>
      <c r="Q967" s="831"/>
      <c r="R967" s="827"/>
      <c r="S967" s="832"/>
    </row>
    <row r="968" spans="1:19" ht="14.45" customHeight="1" x14ac:dyDescent="0.2">
      <c r="A968" s="821" t="s">
        <v>5115</v>
      </c>
      <c r="B968" s="822" t="s">
        <v>5116</v>
      </c>
      <c r="C968" s="822" t="s">
        <v>601</v>
      </c>
      <c r="D968" s="822" t="s">
        <v>4996</v>
      </c>
      <c r="E968" s="822" t="s">
        <v>5034</v>
      </c>
      <c r="F968" s="822" t="s">
        <v>5124</v>
      </c>
      <c r="G968" s="822" t="s">
        <v>5125</v>
      </c>
      <c r="H968" s="831">
        <v>2</v>
      </c>
      <c r="I968" s="831">
        <v>504</v>
      </c>
      <c r="J968" s="822"/>
      <c r="K968" s="822">
        <v>252</v>
      </c>
      <c r="L968" s="831"/>
      <c r="M968" s="831"/>
      <c r="N968" s="822"/>
      <c r="O968" s="822"/>
      <c r="P968" s="831"/>
      <c r="Q968" s="831"/>
      <c r="R968" s="827"/>
      <c r="S968" s="832"/>
    </row>
    <row r="969" spans="1:19" ht="14.45" customHeight="1" x14ac:dyDescent="0.2">
      <c r="A969" s="821" t="s">
        <v>5115</v>
      </c>
      <c r="B969" s="822" t="s">
        <v>5116</v>
      </c>
      <c r="C969" s="822" t="s">
        <v>601</v>
      </c>
      <c r="D969" s="822" t="s">
        <v>4996</v>
      </c>
      <c r="E969" s="822" t="s">
        <v>5034</v>
      </c>
      <c r="F969" s="822" t="s">
        <v>5126</v>
      </c>
      <c r="G969" s="822" t="s">
        <v>5127</v>
      </c>
      <c r="H969" s="831">
        <v>3</v>
      </c>
      <c r="I969" s="831">
        <v>381</v>
      </c>
      <c r="J969" s="822"/>
      <c r="K969" s="822">
        <v>127</v>
      </c>
      <c r="L969" s="831"/>
      <c r="M969" s="831"/>
      <c r="N969" s="822"/>
      <c r="O969" s="822"/>
      <c r="P969" s="831"/>
      <c r="Q969" s="831"/>
      <c r="R969" s="827"/>
      <c r="S969" s="832"/>
    </row>
    <row r="970" spans="1:19" ht="14.45" customHeight="1" x14ac:dyDescent="0.2">
      <c r="A970" s="821" t="s">
        <v>5115</v>
      </c>
      <c r="B970" s="822" t="s">
        <v>5116</v>
      </c>
      <c r="C970" s="822" t="s">
        <v>601</v>
      </c>
      <c r="D970" s="822" t="s">
        <v>4996</v>
      </c>
      <c r="E970" s="822" t="s">
        <v>5034</v>
      </c>
      <c r="F970" s="822" t="s">
        <v>5128</v>
      </c>
      <c r="G970" s="822" t="s">
        <v>5101</v>
      </c>
      <c r="H970" s="831">
        <v>3</v>
      </c>
      <c r="I970" s="831">
        <v>1392</v>
      </c>
      <c r="J970" s="822"/>
      <c r="K970" s="822">
        <v>464</v>
      </c>
      <c r="L970" s="831"/>
      <c r="M970" s="831"/>
      <c r="N970" s="822"/>
      <c r="O970" s="822"/>
      <c r="P970" s="831"/>
      <c r="Q970" s="831"/>
      <c r="R970" s="827"/>
      <c r="S970" s="832"/>
    </row>
    <row r="971" spans="1:19" ht="14.45" customHeight="1" x14ac:dyDescent="0.2">
      <c r="A971" s="821" t="s">
        <v>5115</v>
      </c>
      <c r="B971" s="822" t="s">
        <v>5116</v>
      </c>
      <c r="C971" s="822" t="s">
        <v>601</v>
      </c>
      <c r="D971" s="822" t="s">
        <v>2425</v>
      </c>
      <c r="E971" s="822" t="s">
        <v>5034</v>
      </c>
      <c r="F971" s="822" t="s">
        <v>5124</v>
      </c>
      <c r="G971" s="822" t="s">
        <v>5125</v>
      </c>
      <c r="H971" s="831">
        <v>1</v>
      </c>
      <c r="I971" s="831">
        <v>252</v>
      </c>
      <c r="J971" s="822"/>
      <c r="K971" s="822">
        <v>252</v>
      </c>
      <c r="L971" s="831"/>
      <c r="M971" s="831"/>
      <c r="N971" s="822"/>
      <c r="O971" s="822"/>
      <c r="P971" s="831"/>
      <c r="Q971" s="831"/>
      <c r="R971" s="827"/>
      <c r="S971" s="832"/>
    </row>
    <row r="972" spans="1:19" ht="14.45" customHeight="1" x14ac:dyDescent="0.2">
      <c r="A972" s="821" t="s">
        <v>5115</v>
      </c>
      <c r="B972" s="822" t="s">
        <v>5116</v>
      </c>
      <c r="C972" s="822" t="s">
        <v>601</v>
      </c>
      <c r="D972" s="822" t="s">
        <v>2425</v>
      </c>
      <c r="E972" s="822" t="s">
        <v>5034</v>
      </c>
      <c r="F972" s="822" t="s">
        <v>5126</v>
      </c>
      <c r="G972" s="822" t="s">
        <v>5127</v>
      </c>
      <c r="H972" s="831">
        <v>1</v>
      </c>
      <c r="I972" s="831">
        <v>127</v>
      </c>
      <c r="J972" s="822"/>
      <c r="K972" s="822">
        <v>127</v>
      </c>
      <c r="L972" s="831"/>
      <c r="M972" s="831"/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5115</v>
      </c>
      <c r="B973" s="822" t="s">
        <v>5116</v>
      </c>
      <c r="C973" s="822" t="s">
        <v>601</v>
      </c>
      <c r="D973" s="822" t="s">
        <v>2425</v>
      </c>
      <c r="E973" s="822" t="s">
        <v>5034</v>
      </c>
      <c r="F973" s="822" t="s">
        <v>5151</v>
      </c>
      <c r="G973" s="822" t="s">
        <v>5152</v>
      </c>
      <c r="H973" s="831">
        <v>1</v>
      </c>
      <c r="I973" s="831">
        <v>308</v>
      </c>
      <c r="J973" s="822"/>
      <c r="K973" s="822">
        <v>308</v>
      </c>
      <c r="L973" s="831"/>
      <c r="M973" s="831"/>
      <c r="N973" s="822"/>
      <c r="O973" s="822"/>
      <c r="P973" s="831"/>
      <c r="Q973" s="831"/>
      <c r="R973" s="827"/>
      <c r="S973" s="832"/>
    </row>
    <row r="974" spans="1:19" ht="14.45" customHeight="1" x14ac:dyDescent="0.2">
      <c r="A974" s="821" t="s">
        <v>5115</v>
      </c>
      <c r="B974" s="822" t="s">
        <v>5116</v>
      </c>
      <c r="C974" s="822" t="s">
        <v>601</v>
      </c>
      <c r="D974" s="822" t="s">
        <v>2427</v>
      </c>
      <c r="E974" s="822" t="s">
        <v>5034</v>
      </c>
      <c r="F974" s="822" t="s">
        <v>5124</v>
      </c>
      <c r="G974" s="822" t="s">
        <v>5125</v>
      </c>
      <c r="H974" s="831">
        <v>4</v>
      </c>
      <c r="I974" s="831">
        <v>1008</v>
      </c>
      <c r="J974" s="822">
        <v>1.984251968503937</v>
      </c>
      <c r="K974" s="822">
        <v>252</v>
      </c>
      <c r="L974" s="831">
        <v>2</v>
      </c>
      <c r="M974" s="831">
        <v>508</v>
      </c>
      <c r="N974" s="822">
        <v>1</v>
      </c>
      <c r="O974" s="822">
        <v>254</v>
      </c>
      <c r="P974" s="831">
        <v>2</v>
      </c>
      <c r="Q974" s="831">
        <v>510</v>
      </c>
      <c r="R974" s="827">
        <v>1.0039370078740157</v>
      </c>
      <c r="S974" s="832">
        <v>255</v>
      </c>
    </row>
    <row r="975" spans="1:19" ht="14.45" customHeight="1" x14ac:dyDescent="0.2">
      <c r="A975" s="821" t="s">
        <v>5115</v>
      </c>
      <c r="B975" s="822" t="s">
        <v>5116</v>
      </c>
      <c r="C975" s="822" t="s">
        <v>601</v>
      </c>
      <c r="D975" s="822" t="s">
        <v>2427</v>
      </c>
      <c r="E975" s="822" t="s">
        <v>5034</v>
      </c>
      <c r="F975" s="822" t="s">
        <v>5126</v>
      </c>
      <c r="G975" s="822" t="s">
        <v>5127</v>
      </c>
      <c r="H975" s="831">
        <v>9</v>
      </c>
      <c r="I975" s="831">
        <v>1143</v>
      </c>
      <c r="J975" s="822">
        <v>0.69780219780219777</v>
      </c>
      <c r="K975" s="822">
        <v>127</v>
      </c>
      <c r="L975" s="831">
        <v>13</v>
      </c>
      <c r="M975" s="831">
        <v>1638</v>
      </c>
      <c r="N975" s="822">
        <v>1</v>
      </c>
      <c r="O975" s="822">
        <v>126</v>
      </c>
      <c r="P975" s="831">
        <v>3</v>
      </c>
      <c r="Q975" s="831">
        <v>381</v>
      </c>
      <c r="R975" s="827">
        <v>0.23260073260073261</v>
      </c>
      <c r="S975" s="832">
        <v>127</v>
      </c>
    </row>
    <row r="976" spans="1:19" ht="14.45" customHeight="1" x14ac:dyDescent="0.2">
      <c r="A976" s="821" t="s">
        <v>5115</v>
      </c>
      <c r="B976" s="822" t="s">
        <v>5116</v>
      </c>
      <c r="C976" s="822" t="s">
        <v>601</v>
      </c>
      <c r="D976" s="822" t="s">
        <v>2427</v>
      </c>
      <c r="E976" s="822" t="s">
        <v>5034</v>
      </c>
      <c r="F976" s="822" t="s">
        <v>5137</v>
      </c>
      <c r="G976" s="822" t="s">
        <v>5138</v>
      </c>
      <c r="H976" s="831"/>
      <c r="I976" s="831"/>
      <c r="J976" s="822"/>
      <c r="K976" s="822"/>
      <c r="L976" s="831"/>
      <c r="M976" s="831"/>
      <c r="N976" s="822"/>
      <c r="O976" s="822"/>
      <c r="P976" s="831">
        <v>8</v>
      </c>
      <c r="Q976" s="831">
        <v>3992</v>
      </c>
      <c r="R976" s="827"/>
      <c r="S976" s="832">
        <v>499</v>
      </c>
    </row>
    <row r="977" spans="1:19" ht="14.45" customHeight="1" x14ac:dyDescent="0.2">
      <c r="A977" s="821" t="s">
        <v>5115</v>
      </c>
      <c r="B977" s="822" t="s">
        <v>5116</v>
      </c>
      <c r="C977" s="822" t="s">
        <v>601</v>
      </c>
      <c r="D977" s="822" t="s">
        <v>2427</v>
      </c>
      <c r="E977" s="822" t="s">
        <v>5034</v>
      </c>
      <c r="F977" s="822" t="s">
        <v>5128</v>
      </c>
      <c r="G977" s="822" t="s">
        <v>5101</v>
      </c>
      <c r="H977" s="831"/>
      <c r="I977" s="831"/>
      <c r="J977" s="822"/>
      <c r="K977" s="822"/>
      <c r="L977" s="831"/>
      <c r="M977" s="831"/>
      <c r="N977" s="822"/>
      <c r="O977" s="822"/>
      <c r="P977" s="831">
        <v>1</v>
      </c>
      <c r="Q977" s="831">
        <v>473</v>
      </c>
      <c r="R977" s="827"/>
      <c r="S977" s="832">
        <v>473</v>
      </c>
    </row>
    <row r="978" spans="1:19" ht="14.45" customHeight="1" x14ac:dyDescent="0.2">
      <c r="A978" s="821" t="s">
        <v>5115</v>
      </c>
      <c r="B978" s="822" t="s">
        <v>5116</v>
      </c>
      <c r="C978" s="822" t="s">
        <v>601</v>
      </c>
      <c r="D978" s="822" t="s">
        <v>2427</v>
      </c>
      <c r="E978" s="822" t="s">
        <v>5034</v>
      </c>
      <c r="F978" s="822" t="s">
        <v>5151</v>
      </c>
      <c r="G978" s="822" t="s">
        <v>5152</v>
      </c>
      <c r="H978" s="831">
        <v>8</v>
      </c>
      <c r="I978" s="831">
        <v>2464</v>
      </c>
      <c r="J978" s="822"/>
      <c r="K978" s="822">
        <v>308</v>
      </c>
      <c r="L978" s="831"/>
      <c r="M978" s="831"/>
      <c r="N978" s="822"/>
      <c r="O978" s="822"/>
      <c r="P978" s="831"/>
      <c r="Q978" s="831"/>
      <c r="R978" s="827"/>
      <c r="S978" s="832"/>
    </row>
    <row r="979" spans="1:19" ht="14.45" customHeight="1" x14ac:dyDescent="0.2">
      <c r="A979" s="821" t="s">
        <v>5115</v>
      </c>
      <c r="B979" s="822" t="s">
        <v>5116</v>
      </c>
      <c r="C979" s="822" t="s">
        <v>601</v>
      </c>
      <c r="D979" s="822" t="s">
        <v>2427</v>
      </c>
      <c r="E979" s="822" t="s">
        <v>5034</v>
      </c>
      <c r="F979" s="822" t="s">
        <v>5154</v>
      </c>
      <c r="G979" s="822" t="s">
        <v>5152</v>
      </c>
      <c r="H979" s="831">
        <v>1</v>
      </c>
      <c r="I979" s="831">
        <v>381</v>
      </c>
      <c r="J979" s="822">
        <v>0.16493506493506493</v>
      </c>
      <c r="K979" s="822">
        <v>381</v>
      </c>
      <c r="L979" s="831">
        <v>6</v>
      </c>
      <c r="M979" s="831">
        <v>2310</v>
      </c>
      <c r="N979" s="822">
        <v>1</v>
      </c>
      <c r="O979" s="822">
        <v>385</v>
      </c>
      <c r="P979" s="831"/>
      <c r="Q979" s="831"/>
      <c r="R979" s="827"/>
      <c r="S979" s="832"/>
    </row>
    <row r="980" spans="1:19" ht="14.45" customHeight="1" x14ac:dyDescent="0.2">
      <c r="A980" s="821" t="s">
        <v>5115</v>
      </c>
      <c r="B980" s="822" t="s">
        <v>5116</v>
      </c>
      <c r="C980" s="822" t="s">
        <v>601</v>
      </c>
      <c r="D980" s="822" t="s">
        <v>2427</v>
      </c>
      <c r="E980" s="822" t="s">
        <v>5034</v>
      </c>
      <c r="F980" s="822" t="s">
        <v>5155</v>
      </c>
      <c r="G980" s="822" t="s">
        <v>5156</v>
      </c>
      <c r="H980" s="831">
        <v>1</v>
      </c>
      <c r="I980" s="831">
        <v>273</v>
      </c>
      <c r="J980" s="822"/>
      <c r="K980" s="822">
        <v>273</v>
      </c>
      <c r="L980" s="831"/>
      <c r="M980" s="831"/>
      <c r="N980" s="822"/>
      <c r="O980" s="822"/>
      <c r="P980" s="831"/>
      <c r="Q980" s="831"/>
      <c r="R980" s="827"/>
      <c r="S980" s="832"/>
    </row>
    <row r="981" spans="1:19" ht="14.45" customHeight="1" x14ac:dyDescent="0.2">
      <c r="A981" s="821" t="s">
        <v>5115</v>
      </c>
      <c r="B981" s="822" t="s">
        <v>5116</v>
      </c>
      <c r="C981" s="822" t="s">
        <v>601</v>
      </c>
      <c r="D981" s="822" t="s">
        <v>2427</v>
      </c>
      <c r="E981" s="822" t="s">
        <v>5034</v>
      </c>
      <c r="F981" s="822" t="s">
        <v>5157</v>
      </c>
      <c r="G981" s="822" t="s">
        <v>5136</v>
      </c>
      <c r="H981" s="831">
        <v>2</v>
      </c>
      <c r="I981" s="831">
        <v>810</v>
      </c>
      <c r="J981" s="822"/>
      <c r="K981" s="822">
        <v>405</v>
      </c>
      <c r="L981" s="831"/>
      <c r="M981" s="831"/>
      <c r="N981" s="822"/>
      <c r="O981" s="822"/>
      <c r="P981" s="831"/>
      <c r="Q981" s="831"/>
      <c r="R981" s="827"/>
      <c r="S981" s="832"/>
    </row>
    <row r="982" spans="1:19" ht="14.45" customHeight="1" x14ac:dyDescent="0.2">
      <c r="A982" s="821" t="s">
        <v>5115</v>
      </c>
      <c r="B982" s="822" t="s">
        <v>5116</v>
      </c>
      <c r="C982" s="822" t="s">
        <v>601</v>
      </c>
      <c r="D982" s="822" t="s">
        <v>5000</v>
      </c>
      <c r="E982" s="822" t="s">
        <v>5034</v>
      </c>
      <c r="F982" s="822" t="s">
        <v>5126</v>
      </c>
      <c r="G982" s="822" t="s">
        <v>5127</v>
      </c>
      <c r="H982" s="831"/>
      <c r="I982" s="831"/>
      <c r="J982" s="822"/>
      <c r="K982" s="822"/>
      <c r="L982" s="831">
        <v>1</v>
      </c>
      <c r="M982" s="831">
        <v>126</v>
      </c>
      <c r="N982" s="822">
        <v>1</v>
      </c>
      <c r="O982" s="822">
        <v>126</v>
      </c>
      <c r="P982" s="831"/>
      <c r="Q982" s="831"/>
      <c r="R982" s="827"/>
      <c r="S982" s="832"/>
    </row>
    <row r="983" spans="1:19" ht="14.45" customHeight="1" x14ac:dyDescent="0.2">
      <c r="A983" s="821" t="s">
        <v>5115</v>
      </c>
      <c r="B983" s="822" t="s">
        <v>5116</v>
      </c>
      <c r="C983" s="822" t="s">
        <v>601</v>
      </c>
      <c r="D983" s="822" t="s">
        <v>5000</v>
      </c>
      <c r="E983" s="822" t="s">
        <v>5034</v>
      </c>
      <c r="F983" s="822" t="s">
        <v>5128</v>
      </c>
      <c r="G983" s="822" t="s">
        <v>5101</v>
      </c>
      <c r="H983" s="831"/>
      <c r="I983" s="831"/>
      <c r="J983" s="822"/>
      <c r="K983" s="822"/>
      <c r="L983" s="831">
        <v>1</v>
      </c>
      <c r="M983" s="831">
        <v>468</v>
      </c>
      <c r="N983" s="822">
        <v>1</v>
      </c>
      <c r="O983" s="822">
        <v>468</v>
      </c>
      <c r="P983" s="831"/>
      <c r="Q983" s="831"/>
      <c r="R983" s="827"/>
      <c r="S983" s="832"/>
    </row>
    <row r="984" spans="1:19" ht="14.45" customHeight="1" x14ac:dyDescent="0.2">
      <c r="A984" s="821" t="s">
        <v>5115</v>
      </c>
      <c r="B984" s="822" t="s">
        <v>5116</v>
      </c>
      <c r="C984" s="822" t="s">
        <v>601</v>
      </c>
      <c r="D984" s="822" t="s">
        <v>2430</v>
      </c>
      <c r="E984" s="822" t="s">
        <v>5034</v>
      </c>
      <c r="F984" s="822" t="s">
        <v>5124</v>
      </c>
      <c r="G984" s="822" t="s">
        <v>5125</v>
      </c>
      <c r="H984" s="831"/>
      <c r="I984" s="831"/>
      <c r="J984" s="822"/>
      <c r="K984" s="822"/>
      <c r="L984" s="831">
        <v>1</v>
      </c>
      <c r="M984" s="831">
        <v>254</v>
      </c>
      <c r="N984" s="822">
        <v>1</v>
      </c>
      <c r="O984" s="822">
        <v>254</v>
      </c>
      <c r="P984" s="831">
        <v>3</v>
      </c>
      <c r="Q984" s="831">
        <v>765</v>
      </c>
      <c r="R984" s="827">
        <v>3.0118110236220472</v>
      </c>
      <c r="S984" s="832">
        <v>255</v>
      </c>
    </row>
    <row r="985" spans="1:19" ht="14.45" customHeight="1" x14ac:dyDescent="0.2">
      <c r="A985" s="821" t="s">
        <v>5115</v>
      </c>
      <c r="B985" s="822" t="s">
        <v>5116</v>
      </c>
      <c r="C985" s="822" t="s">
        <v>601</v>
      </c>
      <c r="D985" s="822" t="s">
        <v>2430</v>
      </c>
      <c r="E985" s="822" t="s">
        <v>5034</v>
      </c>
      <c r="F985" s="822" t="s">
        <v>5126</v>
      </c>
      <c r="G985" s="822" t="s">
        <v>5127</v>
      </c>
      <c r="H985" s="831"/>
      <c r="I985" s="831"/>
      <c r="J985" s="822"/>
      <c r="K985" s="822"/>
      <c r="L985" s="831">
        <v>1</v>
      </c>
      <c r="M985" s="831">
        <v>126</v>
      </c>
      <c r="N985" s="822">
        <v>1</v>
      </c>
      <c r="O985" s="822">
        <v>126</v>
      </c>
      <c r="P985" s="831">
        <v>3</v>
      </c>
      <c r="Q985" s="831">
        <v>381</v>
      </c>
      <c r="R985" s="827">
        <v>3.0238095238095237</v>
      </c>
      <c r="S985" s="832">
        <v>127</v>
      </c>
    </row>
    <row r="986" spans="1:19" ht="14.45" customHeight="1" x14ac:dyDescent="0.2">
      <c r="A986" s="821" t="s">
        <v>5115</v>
      </c>
      <c r="B986" s="822" t="s">
        <v>5116</v>
      </c>
      <c r="C986" s="822" t="s">
        <v>601</v>
      </c>
      <c r="D986" s="822" t="s">
        <v>2430</v>
      </c>
      <c r="E986" s="822" t="s">
        <v>5034</v>
      </c>
      <c r="F986" s="822" t="s">
        <v>5141</v>
      </c>
      <c r="G986" s="822" t="s">
        <v>5138</v>
      </c>
      <c r="H986" s="831"/>
      <c r="I986" s="831"/>
      <c r="J986" s="822"/>
      <c r="K986" s="822"/>
      <c r="L986" s="831"/>
      <c r="M986" s="831"/>
      <c r="N986" s="822"/>
      <c r="O986" s="822"/>
      <c r="P986" s="831">
        <v>8</v>
      </c>
      <c r="Q986" s="831">
        <v>4608</v>
      </c>
      <c r="R986" s="827"/>
      <c r="S986" s="832">
        <v>576</v>
      </c>
    </row>
    <row r="987" spans="1:19" ht="14.45" customHeight="1" x14ac:dyDescent="0.2">
      <c r="A987" s="821" t="s">
        <v>5115</v>
      </c>
      <c r="B987" s="822" t="s">
        <v>5116</v>
      </c>
      <c r="C987" s="822" t="s">
        <v>601</v>
      </c>
      <c r="D987" s="822" t="s">
        <v>2430</v>
      </c>
      <c r="E987" s="822" t="s">
        <v>5034</v>
      </c>
      <c r="F987" s="822" t="s">
        <v>5128</v>
      </c>
      <c r="G987" s="822" t="s">
        <v>5101</v>
      </c>
      <c r="H987" s="831"/>
      <c r="I987" s="831"/>
      <c r="J987" s="822"/>
      <c r="K987" s="822"/>
      <c r="L987" s="831">
        <v>1</v>
      </c>
      <c r="M987" s="831">
        <v>468</v>
      </c>
      <c r="N987" s="822">
        <v>1</v>
      </c>
      <c r="O987" s="822">
        <v>468</v>
      </c>
      <c r="P987" s="831"/>
      <c r="Q987" s="831"/>
      <c r="R987" s="827"/>
      <c r="S987" s="832"/>
    </row>
    <row r="988" spans="1:19" ht="14.45" customHeight="1" x14ac:dyDescent="0.2">
      <c r="A988" s="821" t="s">
        <v>5115</v>
      </c>
      <c r="B988" s="822" t="s">
        <v>5116</v>
      </c>
      <c r="C988" s="822" t="s">
        <v>601</v>
      </c>
      <c r="D988" s="822" t="s">
        <v>2430</v>
      </c>
      <c r="E988" s="822" t="s">
        <v>5034</v>
      </c>
      <c r="F988" s="822" t="s">
        <v>5149</v>
      </c>
      <c r="G988" s="822" t="s">
        <v>5150</v>
      </c>
      <c r="H988" s="831"/>
      <c r="I988" s="831"/>
      <c r="J988" s="822"/>
      <c r="K988" s="822"/>
      <c r="L988" s="831"/>
      <c r="M988" s="831"/>
      <c r="N988" s="822"/>
      <c r="O988" s="822"/>
      <c r="P988" s="831">
        <v>4</v>
      </c>
      <c r="Q988" s="831">
        <v>356</v>
      </c>
      <c r="R988" s="827"/>
      <c r="S988" s="832">
        <v>89</v>
      </c>
    </row>
    <row r="989" spans="1:19" ht="14.45" customHeight="1" x14ac:dyDescent="0.2">
      <c r="A989" s="821" t="s">
        <v>5115</v>
      </c>
      <c r="B989" s="822" t="s">
        <v>5116</v>
      </c>
      <c r="C989" s="822" t="s">
        <v>601</v>
      </c>
      <c r="D989" s="822" t="s">
        <v>2433</v>
      </c>
      <c r="E989" s="822" t="s">
        <v>5034</v>
      </c>
      <c r="F989" s="822" t="s">
        <v>5124</v>
      </c>
      <c r="G989" s="822" t="s">
        <v>5125</v>
      </c>
      <c r="H989" s="831">
        <v>1</v>
      </c>
      <c r="I989" s="831">
        <v>252</v>
      </c>
      <c r="J989" s="822"/>
      <c r="K989" s="822">
        <v>252</v>
      </c>
      <c r="L989" s="831"/>
      <c r="M989" s="831"/>
      <c r="N989" s="822"/>
      <c r="O989" s="822"/>
      <c r="P989" s="831"/>
      <c r="Q989" s="831"/>
      <c r="R989" s="827"/>
      <c r="S989" s="832"/>
    </row>
    <row r="990" spans="1:19" ht="14.45" customHeight="1" x14ac:dyDescent="0.2">
      <c r="A990" s="821" t="s">
        <v>5115</v>
      </c>
      <c r="B990" s="822" t="s">
        <v>5116</v>
      </c>
      <c r="C990" s="822" t="s">
        <v>601</v>
      </c>
      <c r="D990" s="822" t="s">
        <v>2433</v>
      </c>
      <c r="E990" s="822" t="s">
        <v>5034</v>
      </c>
      <c r="F990" s="822" t="s">
        <v>5126</v>
      </c>
      <c r="G990" s="822" t="s">
        <v>5127</v>
      </c>
      <c r="H990" s="831">
        <v>1</v>
      </c>
      <c r="I990" s="831">
        <v>127</v>
      </c>
      <c r="J990" s="822"/>
      <c r="K990" s="822">
        <v>127</v>
      </c>
      <c r="L990" s="831"/>
      <c r="M990" s="831"/>
      <c r="N990" s="822"/>
      <c r="O990" s="822"/>
      <c r="P990" s="831"/>
      <c r="Q990" s="831"/>
      <c r="R990" s="827"/>
      <c r="S990" s="832"/>
    </row>
    <row r="991" spans="1:19" ht="14.45" customHeight="1" x14ac:dyDescent="0.2">
      <c r="A991" s="821" t="s">
        <v>5115</v>
      </c>
      <c r="B991" s="822" t="s">
        <v>5116</v>
      </c>
      <c r="C991" s="822" t="s">
        <v>601</v>
      </c>
      <c r="D991" s="822" t="s">
        <v>2433</v>
      </c>
      <c r="E991" s="822" t="s">
        <v>5034</v>
      </c>
      <c r="F991" s="822" t="s">
        <v>5139</v>
      </c>
      <c r="G991" s="822" t="s">
        <v>5140</v>
      </c>
      <c r="H991" s="831">
        <v>2</v>
      </c>
      <c r="I991" s="831">
        <v>1378</v>
      </c>
      <c r="J991" s="822"/>
      <c r="K991" s="822">
        <v>689</v>
      </c>
      <c r="L991" s="831"/>
      <c r="M991" s="831"/>
      <c r="N991" s="822"/>
      <c r="O991" s="822"/>
      <c r="P991" s="831"/>
      <c r="Q991" s="831"/>
      <c r="R991" s="827"/>
      <c r="S991" s="832"/>
    </row>
    <row r="992" spans="1:19" ht="14.45" customHeight="1" x14ac:dyDescent="0.2">
      <c r="A992" s="821" t="s">
        <v>5115</v>
      </c>
      <c r="B992" s="822" t="s">
        <v>5116</v>
      </c>
      <c r="C992" s="822" t="s">
        <v>601</v>
      </c>
      <c r="D992" s="822" t="s">
        <v>2433</v>
      </c>
      <c r="E992" s="822" t="s">
        <v>5034</v>
      </c>
      <c r="F992" s="822" t="s">
        <v>5149</v>
      </c>
      <c r="G992" s="822" t="s">
        <v>5150</v>
      </c>
      <c r="H992" s="831">
        <v>2</v>
      </c>
      <c r="I992" s="831">
        <v>172</v>
      </c>
      <c r="J992" s="822"/>
      <c r="K992" s="822">
        <v>86</v>
      </c>
      <c r="L992" s="831"/>
      <c r="M992" s="831"/>
      <c r="N992" s="822"/>
      <c r="O992" s="822"/>
      <c r="P992" s="831"/>
      <c r="Q992" s="831"/>
      <c r="R992" s="827"/>
      <c r="S992" s="832"/>
    </row>
    <row r="993" spans="1:19" ht="14.45" customHeight="1" x14ac:dyDescent="0.2">
      <c r="A993" s="821" t="s">
        <v>5115</v>
      </c>
      <c r="B993" s="822" t="s">
        <v>5116</v>
      </c>
      <c r="C993" s="822" t="s">
        <v>601</v>
      </c>
      <c r="D993" s="822" t="s">
        <v>5006</v>
      </c>
      <c r="E993" s="822" t="s">
        <v>5034</v>
      </c>
      <c r="F993" s="822" t="s">
        <v>5124</v>
      </c>
      <c r="G993" s="822" t="s">
        <v>5125</v>
      </c>
      <c r="H993" s="831">
        <v>1</v>
      </c>
      <c r="I993" s="831">
        <v>252</v>
      </c>
      <c r="J993" s="822"/>
      <c r="K993" s="822">
        <v>252</v>
      </c>
      <c r="L993" s="831"/>
      <c r="M993" s="831"/>
      <c r="N993" s="822"/>
      <c r="O993" s="822"/>
      <c r="P993" s="831"/>
      <c r="Q993" s="831"/>
      <c r="R993" s="827"/>
      <c r="S993" s="832"/>
    </row>
    <row r="994" spans="1:19" ht="14.45" customHeight="1" x14ac:dyDescent="0.2">
      <c r="A994" s="821" t="s">
        <v>5115</v>
      </c>
      <c r="B994" s="822" t="s">
        <v>5116</v>
      </c>
      <c r="C994" s="822" t="s">
        <v>601</v>
      </c>
      <c r="D994" s="822" t="s">
        <v>5006</v>
      </c>
      <c r="E994" s="822" t="s">
        <v>5034</v>
      </c>
      <c r="F994" s="822" t="s">
        <v>5126</v>
      </c>
      <c r="G994" s="822" t="s">
        <v>5127</v>
      </c>
      <c r="H994" s="831">
        <v>4</v>
      </c>
      <c r="I994" s="831">
        <v>508</v>
      </c>
      <c r="J994" s="822"/>
      <c r="K994" s="822">
        <v>127</v>
      </c>
      <c r="L994" s="831"/>
      <c r="M994" s="831"/>
      <c r="N994" s="822"/>
      <c r="O994" s="822"/>
      <c r="P994" s="831"/>
      <c r="Q994" s="831"/>
      <c r="R994" s="827"/>
      <c r="S994" s="832"/>
    </row>
    <row r="995" spans="1:19" ht="14.45" customHeight="1" x14ac:dyDescent="0.2">
      <c r="A995" s="821" t="s">
        <v>5115</v>
      </c>
      <c r="B995" s="822" t="s">
        <v>5116</v>
      </c>
      <c r="C995" s="822" t="s">
        <v>601</v>
      </c>
      <c r="D995" s="822" t="s">
        <v>5006</v>
      </c>
      <c r="E995" s="822" t="s">
        <v>5034</v>
      </c>
      <c r="F995" s="822" t="s">
        <v>5151</v>
      </c>
      <c r="G995" s="822" t="s">
        <v>5152</v>
      </c>
      <c r="H995" s="831">
        <v>1</v>
      </c>
      <c r="I995" s="831">
        <v>308</v>
      </c>
      <c r="J995" s="822"/>
      <c r="K995" s="822">
        <v>308</v>
      </c>
      <c r="L995" s="831"/>
      <c r="M995" s="831"/>
      <c r="N995" s="822"/>
      <c r="O995" s="822"/>
      <c r="P995" s="831"/>
      <c r="Q995" s="831"/>
      <c r="R995" s="827"/>
      <c r="S995" s="832"/>
    </row>
    <row r="996" spans="1:19" ht="14.45" customHeight="1" x14ac:dyDescent="0.2">
      <c r="A996" s="821" t="s">
        <v>5115</v>
      </c>
      <c r="B996" s="822" t="s">
        <v>5116</v>
      </c>
      <c r="C996" s="822" t="s">
        <v>601</v>
      </c>
      <c r="D996" s="822" t="s">
        <v>2436</v>
      </c>
      <c r="E996" s="822" t="s">
        <v>5034</v>
      </c>
      <c r="F996" s="822" t="s">
        <v>5124</v>
      </c>
      <c r="G996" s="822" t="s">
        <v>5125</v>
      </c>
      <c r="H996" s="831"/>
      <c r="I996" s="831"/>
      <c r="J996" s="822"/>
      <c r="K996" s="822"/>
      <c r="L996" s="831"/>
      <c r="M996" s="831"/>
      <c r="N996" s="822"/>
      <c r="O996" s="822"/>
      <c r="P996" s="831">
        <v>1</v>
      </c>
      <c r="Q996" s="831">
        <v>255</v>
      </c>
      <c r="R996" s="827"/>
      <c r="S996" s="832">
        <v>255</v>
      </c>
    </row>
    <row r="997" spans="1:19" ht="14.45" customHeight="1" x14ac:dyDescent="0.2">
      <c r="A997" s="821" t="s">
        <v>5115</v>
      </c>
      <c r="B997" s="822" t="s">
        <v>5116</v>
      </c>
      <c r="C997" s="822" t="s">
        <v>601</v>
      </c>
      <c r="D997" s="822" t="s">
        <v>2436</v>
      </c>
      <c r="E997" s="822" t="s">
        <v>5034</v>
      </c>
      <c r="F997" s="822" t="s">
        <v>5126</v>
      </c>
      <c r="G997" s="822" t="s">
        <v>5127</v>
      </c>
      <c r="H997" s="831"/>
      <c r="I997" s="831"/>
      <c r="J997" s="822"/>
      <c r="K997" s="822"/>
      <c r="L997" s="831"/>
      <c r="M997" s="831"/>
      <c r="N997" s="822"/>
      <c r="O997" s="822"/>
      <c r="P997" s="831">
        <v>1</v>
      </c>
      <c r="Q997" s="831">
        <v>127</v>
      </c>
      <c r="R997" s="827"/>
      <c r="S997" s="832">
        <v>127</v>
      </c>
    </row>
    <row r="998" spans="1:19" ht="14.45" customHeight="1" x14ac:dyDescent="0.2">
      <c r="A998" s="821" t="s">
        <v>5115</v>
      </c>
      <c r="B998" s="822" t="s">
        <v>5116</v>
      </c>
      <c r="C998" s="822" t="s">
        <v>601</v>
      </c>
      <c r="D998" s="822" t="s">
        <v>2436</v>
      </c>
      <c r="E998" s="822" t="s">
        <v>5034</v>
      </c>
      <c r="F998" s="822" t="s">
        <v>5154</v>
      </c>
      <c r="G998" s="822" t="s">
        <v>5152</v>
      </c>
      <c r="H998" s="831"/>
      <c r="I998" s="831"/>
      <c r="J998" s="822"/>
      <c r="K998" s="822"/>
      <c r="L998" s="831"/>
      <c r="M998" s="831"/>
      <c r="N998" s="822"/>
      <c r="O998" s="822"/>
      <c r="P998" s="831">
        <v>1</v>
      </c>
      <c r="Q998" s="831">
        <v>388</v>
      </c>
      <c r="R998" s="827"/>
      <c r="S998" s="832">
        <v>388</v>
      </c>
    </row>
    <row r="999" spans="1:19" ht="14.45" customHeight="1" x14ac:dyDescent="0.2">
      <c r="A999" s="821" t="s">
        <v>5115</v>
      </c>
      <c r="B999" s="822" t="s">
        <v>5116</v>
      </c>
      <c r="C999" s="822" t="s">
        <v>601</v>
      </c>
      <c r="D999" s="822" t="s">
        <v>2437</v>
      </c>
      <c r="E999" s="822" t="s">
        <v>5034</v>
      </c>
      <c r="F999" s="822" t="s">
        <v>5124</v>
      </c>
      <c r="G999" s="822" t="s">
        <v>5125</v>
      </c>
      <c r="H999" s="831">
        <v>2</v>
      </c>
      <c r="I999" s="831">
        <v>504</v>
      </c>
      <c r="J999" s="822"/>
      <c r="K999" s="822">
        <v>252</v>
      </c>
      <c r="L999" s="831"/>
      <c r="M999" s="831"/>
      <c r="N999" s="822"/>
      <c r="O999" s="822"/>
      <c r="P999" s="831"/>
      <c r="Q999" s="831"/>
      <c r="R999" s="827"/>
      <c r="S999" s="832"/>
    </row>
    <row r="1000" spans="1:19" ht="14.45" customHeight="1" x14ac:dyDescent="0.2">
      <c r="A1000" s="821" t="s">
        <v>5115</v>
      </c>
      <c r="B1000" s="822" t="s">
        <v>5116</v>
      </c>
      <c r="C1000" s="822" t="s">
        <v>601</v>
      </c>
      <c r="D1000" s="822" t="s">
        <v>2437</v>
      </c>
      <c r="E1000" s="822" t="s">
        <v>5034</v>
      </c>
      <c r="F1000" s="822" t="s">
        <v>5126</v>
      </c>
      <c r="G1000" s="822" t="s">
        <v>5127</v>
      </c>
      <c r="H1000" s="831"/>
      <c r="I1000" s="831"/>
      <c r="J1000" s="822"/>
      <c r="K1000" s="822"/>
      <c r="L1000" s="831"/>
      <c r="M1000" s="831"/>
      <c r="N1000" s="822"/>
      <c r="O1000" s="822"/>
      <c r="P1000" s="831">
        <v>1</v>
      </c>
      <c r="Q1000" s="831">
        <v>127</v>
      </c>
      <c r="R1000" s="827"/>
      <c r="S1000" s="832">
        <v>127</v>
      </c>
    </row>
    <row r="1001" spans="1:19" ht="14.45" customHeight="1" x14ac:dyDescent="0.2">
      <c r="A1001" s="821" t="s">
        <v>5115</v>
      </c>
      <c r="B1001" s="822" t="s">
        <v>5116</v>
      </c>
      <c r="C1001" s="822" t="s">
        <v>601</v>
      </c>
      <c r="D1001" s="822" t="s">
        <v>2437</v>
      </c>
      <c r="E1001" s="822" t="s">
        <v>5034</v>
      </c>
      <c r="F1001" s="822" t="s">
        <v>5135</v>
      </c>
      <c r="G1001" s="822" t="s">
        <v>5136</v>
      </c>
      <c r="H1001" s="831"/>
      <c r="I1001" s="831"/>
      <c r="J1001" s="822"/>
      <c r="K1001" s="822"/>
      <c r="L1001" s="831"/>
      <c r="M1001" s="831"/>
      <c r="N1001" s="822"/>
      <c r="O1001" s="822"/>
      <c r="P1001" s="831">
        <v>2</v>
      </c>
      <c r="Q1001" s="831">
        <v>670</v>
      </c>
      <c r="R1001" s="827"/>
      <c r="S1001" s="832">
        <v>335</v>
      </c>
    </row>
    <row r="1002" spans="1:19" ht="14.45" customHeight="1" x14ac:dyDescent="0.2">
      <c r="A1002" s="821" t="s">
        <v>5115</v>
      </c>
      <c r="B1002" s="822" t="s">
        <v>5116</v>
      </c>
      <c r="C1002" s="822" t="s">
        <v>601</v>
      </c>
      <c r="D1002" s="822" t="s">
        <v>2437</v>
      </c>
      <c r="E1002" s="822" t="s">
        <v>5034</v>
      </c>
      <c r="F1002" s="822" t="s">
        <v>5149</v>
      </c>
      <c r="G1002" s="822" t="s">
        <v>5150</v>
      </c>
      <c r="H1002" s="831">
        <v>1</v>
      </c>
      <c r="I1002" s="831">
        <v>86</v>
      </c>
      <c r="J1002" s="822"/>
      <c r="K1002" s="822">
        <v>86</v>
      </c>
      <c r="L1002" s="831"/>
      <c r="M1002" s="831"/>
      <c r="N1002" s="822"/>
      <c r="O1002" s="822"/>
      <c r="P1002" s="831"/>
      <c r="Q1002" s="831"/>
      <c r="R1002" s="827"/>
      <c r="S1002" s="832"/>
    </row>
    <row r="1003" spans="1:19" ht="14.45" customHeight="1" x14ac:dyDescent="0.2">
      <c r="A1003" s="821" t="s">
        <v>5115</v>
      </c>
      <c r="B1003" s="822" t="s">
        <v>5116</v>
      </c>
      <c r="C1003" s="822" t="s">
        <v>601</v>
      </c>
      <c r="D1003" s="822" t="s">
        <v>2437</v>
      </c>
      <c r="E1003" s="822" t="s">
        <v>5034</v>
      </c>
      <c r="F1003" s="822" t="s">
        <v>5088</v>
      </c>
      <c r="G1003" s="822" t="s">
        <v>5089</v>
      </c>
      <c r="H1003" s="831">
        <v>1</v>
      </c>
      <c r="I1003" s="831">
        <v>121</v>
      </c>
      <c r="J1003" s="822"/>
      <c r="K1003" s="822">
        <v>121</v>
      </c>
      <c r="L1003" s="831"/>
      <c r="M1003" s="831"/>
      <c r="N1003" s="822"/>
      <c r="O1003" s="822"/>
      <c r="P1003" s="831"/>
      <c r="Q1003" s="831"/>
      <c r="R1003" s="827"/>
      <c r="S1003" s="832"/>
    </row>
    <row r="1004" spans="1:19" ht="14.45" customHeight="1" x14ac:dyDescent="0.2">
      <c r="A1004" s="821" t="s">
        <v>5115</v>
      </c>
      <c r="B1004" s="822" t="s">
        <v>5116</v>
      </c>
      <c r="C1004" s="822" t="s">
        <v>601</v>
      </c>
      <c r="D1004" s="822" t="s">
        <v>2437</v>
      </c>
      <c r="E1004" s="822" t="s">
        <v>5034</v>
      </c>
      <c r="F1004" s="822" t="s">
        <v>5151</v>
      </c>
      <c r="G1004" s="822" t="s">
        <v>5152</v>
      </c>
      <c r="H1004" s="831">
        <v>1</v>
      </c>
      <c r="I1004" s="831">
        <v>308</v>
      </c>
      <c r="J1004" s="822"/>
      <c r="K1004" s="822">
        <v>308</v>
      </c>
      <c r="L1004" s="831"/>
      <c r="M1004" s="831"/>
      <c r="N1004" s="822"/>
      <c r="O1004" s="822"/>
      <c r="P1004" s="831"/>
      <c r="Q1004" s="831"/>
      <c r="R1004" s="827"/>
      <c r="S1004" s="832"/>
    </row>
    <row r="1005" spans="1:19" ht="14.45" customHeight="1" x14ac:dyDescent="0.2">
      <c r="A1005" s="821" t="s">
        <v>5115</v>
      </c>
      <c r="B1005" s="822" t="s">
        <v>5116</v>
      </c>
      <c r="C1005" s="822" t="s">
        <v>601</v>
      </c>
      <c r="D1005" s="822" t="s">
        <v>5009</v>
      </c>
      <c r="E1005" s="822" t="s">
        <v>5034</v>
      </c>
      <c r="F1005" s="822" t="s">
        <v>5124</v>
      </c>
      <c r="G1005" s="822" t="s">
        <v>5125</v>
      </c>
      <c r="H1005" s="831">
        <v>10</v>
      </c>
      <c r="I1005" s="831">
        <v>2520</v>
      </c>
      <c r="J1005" s="822"/>
      <c r="K1005" s="822">
        <v>252</v>
      </c>
      <c r="L1005" s="831"/>
      <c r="M1005" s="831"/>
      <c r="N1005" s="822"/>
      <c r="O1005" s="822"/>
      <c r="P1005" s="831"/>
      <c r="Q1005" s="831"/>
      <c r="R1005" s="827"/>
      <c r="S1005" s="832"/>
    </row>
    <row r="1006" spans="1:19" ht="14.45" customHeight="1" x14ac:dyDescent="0.2">
      <c r="A1006" s="821" t="s">
        <v>5115</v>
      </c>
      <c r="B1006" s="822" t="s">
        <v>5116</v>
      </c>
      <c r="C1006" s="822" t="s">
        <v>601</v>
      </c>
      <c r="D1006" s="822" t="s">
        <v>5009</v>
      </c>
      <c r="E1006" s="822" t="s">
        <v>5034</v>
      </c>
      <c r="F1006" s="822" t="s">
        <v>5126</v>
      </c>
      <c r="G1006" s="822" t="s">
        <v>5127</v>
      </c>
      <c r="H1006" s="831">
        <v>14</v>
      </c>
      <c r="I1006" s="831">
        <v>1778</v>
      </c>
      <c r="J1006" s="822">
        <v>14.111111111111111</v>
      </c>
      <c r="K1006" s="822">
        <v>127</v>
      </c>
      <c r="L1006" s="831">
        <v>1</v>
      </c>
      <c r="M1006" s="831">
        <v>126</v>
      </c>
      <c r="N1006" s="822">
        <v>1</v>
      </c>
      <c r="O1006" s="822">
        <v>126</v>
      </c>
      <c r="P1006" s="831"/>
      <c r="Q1006" s="831"/>
      <c r="R1006" s="827"/>
      <c r="S1006" s="832"/>
    </row>
    <row r="1007" spans="1:19" ht="14.45" customHeight="1" x14ac:dyDescent="0.2">
      <c r="A1007" s="821" t="s">
        <v>5115</v>
      </c>
      <c r="B1007" s="822" t="s">
        <v>5116</v>
      </c>
      <c r="C1007" s="822" t="s">
        <v>601</v>
      </c>
      <c r="D1007" s="822" t="s">
        <v>5009</v>
      </c>
      <c r="E1007" s="822" t="s">
        <v>5034</v>
      </c>
      <c r="F1007" s="822" t="s">
        <v>5141</v>
      </c>
      <c r="G1007" s="822" t="s">
        <v>5138</v>
      </c>
      <c r="H1007" s="831">
        <v>16</v>
      </c>
      <c r="I1007" s="831">
        <v>9104</v>
      </c>
      <c r="J1007" s="822">
        <v>7.9441535776614307</v>
      </c>
      <c r="K1007" s="822">
        <v>569</v>
      </c>
      <c r="L1007" s="831">
        <v>2</v>
      </c>
      <c r="M1007" s="831">
        <v>1146</v>
      </c>
      <c r="N1007" s="822">
        <v>1</v>
      </c>
      <c r="O1007" s="822">
        <v>573</v>
      </c>
      <c r="P1007" s="831"/>
      <c r="Q1007" s="831"/>
      <c r="R1007" s="827"/>
      <c r="S1007" s="832"/>
    </row>
    <row r="1008" spans="1:19" ht="14.45" customHeight="1" x14ac:dyDescent="0.2">
      <c r="A1008" s="821" t="s">
        <v>5115</v>
      </c>
      <c r="B1008" s="822" t="s">
        <v>5116</v>
      </c>
      <c r="C1008" s="822" t="s">
        <v>601</v>
      </c>
      <c r="D1008" s="822" t="s">
        <v>5009</v>
      </c>
      <c r="E1008" s="822" t="s">
        <v>5034</v>
      </c>
      <c r="F1008" s="822" t="s">
        <v>5147</v>
      </c>
      <c r="G1008" s="822" t="s">
        <v>5148</v>
      </c>
      <c r="H1008" s="831">
        <v>1</v>
      </c>
      <c r="I1008" s="831">
        <v>215</v>
      </c>
      <c r="J1008" s="822"/>
      <c r="K1008" s="822">
        <v>215</v>
      </c>
      <c r="L1008" s="831"/>
      <c r="M1008" s="831"/>
      <c r="N1008" s="822"/>
      <c r="O1008" s="822"/>
      <c r="P1008" s="831"/>
      <c r="Q1008" s="831"/>
      <c r="R1008" s="827"/>
      <c r="S1008" s="832"/>
    </row>
    <row r="1009" spans="1:19" ht="14.45" customHeight="1" x14ac:dyDescent="0.2">
      <c r="A1009" s="821" t="s">
        <v>5115</v>
      </c>
      <c r="B1009" s="822" t="s">
        <v>5116</v>
      </c>
      <c r="C1009" s="822" t="s">
        <v>601</v>
      </c>
      <c r="D1009" s="822" t="s">
        <v>5009</v>
      </c>
      <c r="E1009" s="822" t="s">
        <v>5034</v>
      </c>
      <c r="F1009" s="822" t="s">
        <v>5149</v>
      </c>
      <c r="G1009" s="822" t="s">
        <v>5150</v>
      </c>
      <c r="H1009" s="831">
        <v>0</v>
      </c>
      <c r="I1009" s="831">
        <v>0</v>
      </c>
      <c r="J1009" s="822"/>
      <c r="K1009" s="822"/>
      <c r="L1009" s="831"/>
      <c r="M1009" s="831"/>
      <c r="N1009" s="822"/>
      <c r="O1009" s="822"/>
      <c r="P1009" s="831"/>
      <c r="Q1009" s="831"/>
      <c r="R1009" s="827"/>
      <c r="S1009" s="832"/>
    </row>
    <row r="1010" spans="1:19" ht="14.45" customHeight="1" x14ac:dyDescent="0.2">
      <c r="A1010" s="821" t="s">
        <v>5115</v>
      </c>
      <c r="B1010" s="822" t="s">
        <v>5116</v>
      </c>
      <c r="C1010" s="822" t="s">
        <v>601</v>
      </c>
      <c r="D1010" s="822" t="s">
        <v>5009</v>
      </c>
      <c r="E1010" s="822" t="s">
        <v>5034</v>
      </c>
      <c r="F1010" s="822" t="s">
        <v>5154</v>
      </c>
      <c r="G1010" s="822" t="s">
        <v>5152</v>
      </c>
      <c r="H1010" s="831">
        <v>4</v>
      </c>
      <c r="I1010" s="831">
        <v>1524</v>
      </c>
      <c r="J1010" s="822"/>
      <c r="K1010" s="822">
        <v>381</v>
      </c>
      <c r="L1010" s="831"/>
      <c r="M1010" s="831"/>
      <c r="N1010" s="822"/>
      <c r="O1010" s="822"/>
      <c r="P1010" s="831"/>
      <c r="Q1010" s="831"/>
      <c r="R1010" s="827"/>
      <c r="S1010" s="832"/>
    </row>
    <row r="1011" spans="1:19" ht="14.45" customHeight="1" x14ac:dyDescent="0.2">
      <c r="A1011" s="821" t="s">
        <v>5115</v>
      </c>
      <c r="B1011" s="822" t="s">
        <v>5116</v>
      </c>
      <c r="C1011" s="822" t="s">
        <v>601</v>
      </c>
      <c r="D1011" s="822" t="s">
        <v>5009</v>
      </c>
      <c r="E1011" s="822" t="s">
        <v>5034</v>
      </c>
      <c r="F1011" s="822" t="s">
        <v>5155</v>
      </c>
      <c r="G1011" s="822" t="s">
        <v>5156</v>
      </c>
      <c r="H1011" s="831">
        <v>6</v>
      </c>
      <c r="I1011" s="831">
        <v>1638</v>
      </c>
      <c r="J1011" s="822"/>
      <c r="K1011" s="822">
        <v>273</v>
      </c>
      <c r="L1011" s="831"/>
      <c r="M1011" s="831"/>
      <c r="N1011" s="822"/>
      <c r="O1011" s="822"/>
      <c r="P1011" s="831"/>
      <c r="Q1011" s="831"/>
      <c r="R1011" s="827"/>
      <c r="S1011" s="832"/>
    </row>
    <row r="1012" spans="1:19" ht="14.45" customHeight="1" x14ac:dyDescent="0.2">
      <c r="A1012" s="821" t="s">
        <v>5115</v>
      </c>
      <c r="B1012" s="822" t="s">
        <v>5116</v>
      </c>
      <c r="C1012" s="822" t="s">
        <v>601</v>
      </c>
      <c r="D1012" s="822" t="s">
        <v>5009</v>
      </c>
      <c r="E1012" s="822" t="s">
        <v>5034</v>
      </c>
      <c r="F1012" s="822" t="s">
        <v>5157</v>
      </c>
      <c r="G1012" s="822" t="s">
        <v>5136</v>
      </c>
      <c r="H1012" s="831">
        <v>6</v>
      </c>
      <c r="I1012" s="831">
        <v>2430</v>
      </c>
      <c r="J1012" s="822"/>
      <c r="K1012" s="822">
        <v>405</v>
      </c>
      <c r="L1012" s="831"/>
      <c r="M1012" s="831"/>
      <c r="N1012" s="822"/>
      <c r="O1012" s="822"/>
      <c r="P1012" s="831"/>
      <c r="Q1012" s="831"/>
      <c r="R1012" s="827"/>
      <c r="S1012" s="832"/>
    </row>
    <row r="1013" spans="1:19" ht="14.45" customHeight="1" x14ac:dyDescent="0.2">
      <c r="A1013" s="821" t="s">
        <v>5115</v>
      </c>
      <c r="B1013" s="822" t="s">
        <v>5116</v>
      </c>
      <c r="C1013" s="822" t="s">
        <v>601</v>
      </c>
      <c r="D1013" s="822" t="s">
        <v>5009</v>
      </c>
      <c r="E1013" s="822" t="s">
        <v>5034</v>
      </c>
      <c r="F1013" s="822" t="s">
        <v>5158</v>
      </c>
      <c r="G1013" s="822" t="s">
        <v>5159</v>
      </c>
      <c r="H1013" s="831">
        <v>1</v>
      </c>
      <c r="I1013" s="831">
        <v>451</v>
      </c>
      <c r="J1013" s="822"/>
      <c r="K1013" s="822">
        <v>451</v>
      </c>
      <c r="L1013" s="831"/>
      <c r="M1013" s="831"/>
      <c r="N1013" s="822"/>
      <c r="O1013" s="822"/>
      <c r="P1013" s="831"/>
      <c r="Q1013" s="831"/>
      <c r="R1013" s="827"/>
      <c r="S1013" s="832"/>
    </row>
    <row r="1014" spans="1:19" ht="14.45" customHeight="1" x14ac:dyDescent="0.2">
      <c r="A1014" s="821" t="s">
        <v>5115</v>
      </c>
      <c r="B1014" s="822" t="s">
        <v>5116</v>
      </c>
      <c r="C1014" s="822" t="s">
        <v>601</v>
      </c>
      <c r="D1014" s="822" t="s">
        <v>2439</v>
      </c>
      <c r="E1014" s="822" t="s">
        <v>5034</v>
      </c>
      <c r="F1014" s="822" t="s">
        <v>5124</v>
      </c>
      <c r="G1014" s="822" t="s">
        <v>5125</v>
      </c>
      <c r="H1014" s="831">
        <v>7</v>
      </c>
      <c r="I1014" s="831">
        <v>1764</v>
      </c>
      <c r="J1014" s="822"/>
      <c r="K1014" s="822">
        <v>252</v>
      </c>
      <c r="L1014" s="831"/>
      <c r="M1014" s="831"/>
      <c r="N1014" s="822"/>
      <c r="O1014" s="822"/>
      <c r="P1014" s="831">
        <v>1</v>
      </c>
      <c r="Q1014" s="831">
        <v>255</v>
      </c>
      <c r="R1014" s="827"/>
      <c r="S1014" s="832">
        <v>255</v>
      </c>
    </row>
    <row r="1015" spans="1:19" ht="14.45" customHeight="1" x14ac:dyDescent="0.2">
      <c r="A1015" s="821" t="s">
        <v>5115</v>
      </c>
      <c r="B1015" s="822" t="s">
        <v>5116</v>
      </c>
      <c r="C1015" s="822" t="s">
        <v>601</v>
      </c>
      <c r="D1015" s="822" t="s">
        <v>2439</v>
      </c>
      <c r="E1015" s="822" t="s">
        <v>5034</v>
      </c>
      <c r="F1015" s="822" t="s">
        <v>5126</v>
      </c>
      <c r="G1015" s="822" t="s">
        <v>5127</v>
      </c>
      <c r="H1015" s="831">
        <v>15</v>
      </c>
      <c r="I1015" s="831">
        <v>1905</v>
      </c>
      <c r="J1015" s="822">
        <v>15.119047619047619</v>
      </c>
      <c r="K1015" s="822">
        <v>127</v>
      </c>
      <c r="L1015" s="831">
        <v>1</v>
      </c>
      <c r="M1015" s="831">
        <v>126</v>
      </c>
      <c r="N1015" s="822">
        <v>1</v>
      </c>
      <c r="O1015" s="822">
        <v>126</v>
      </c>
      <c r="P1015" s="831"/>
      <c r="Q1015" s="831"/>
      <c r="R1015" s="827"/>
      <c r="S1015" s="832"/>
    </row>
    <row r="1016" spans="1:19" ht="14.45" customHeight="1" x14ac:dyDescent="0.2">
      <c r="A1016" s="821" t="s">
        <v>5115</v>
      </c>
      <c r="B1016" s="822" t="s">
        <v>5116</v>
      </c>
      <c r="C1016" s="822" t="s">
        <v>601</v>
      </c>
      <c r="D1016" s="822" t="s">
        <v>2439</v>
      </c>
      <c r="E1016" s="822" t="s">
        <v>5034</v>
      </c>
      <c r="F1016" s="822" t="s">
        <v>5141</v>
      </c>
      <c r="G1016" s="822" t="s">
        <v>5138</v>
      </c>
      <c r="H1016" s="831">
        <v>5</v>
      </c>
      <c r="I1016" s="831">
        <v>2845</v>
      </c>
      <c r="J1016" s="822">
        <v>4.9650959860383947</v>
      </c>
      <c r="K1016" s="822">
        <v>569</v>
      </c>
      <c r="L1016" s="831">
        <v>1</v>
      </c>
      <c r="M1016" s="831">
        <v>573</v>
      </c>
      <c r="N1016" s="822">
        <v>1</v>
      </c>
      <c r="O1016" s="822">
        <v>573</v>
      </c>
      <c r="P1016" s="831"/>
      <c r="Q1016" s="831"/>
      <c r="R1016" s="827"/>
      <c r="S1016" s="832"/>
    </row>
    <row r="1017" spans="1:19" ht="14.45" customHeight="1" x14ac:dyDescent="0.2">
      <c r="A1017" s="821" t="s">
        <v>5115</v>
      </c>
      <c r="B1017" s="822" t="s">
        <v>5116</v>
      </c>
      <c r="C1017" s="822" t="s">
        <v>601</v>
      </c>
      <c r="D1017" s="822" t="s">
        <v>2439</v>
      </c>
      <c r="E1017" s="822" t="s">
        <v>5034</v>
      </c>
      <c r="F1017" s="822" t="s">
        <v>5128</v>
      </c>
      <c r="G1017" s="822" t="s">
        <v>5101</v>
      </c>
      <c r="H1017" s="831">
        <v>1</v>
      </c>
      <c r="I1017" s="831">
        <v>464</v>
      </c>
      <c r="J1017" s="822"/>
      <c r="K1017" s="822">
        <v>464</v>
      </c>
      <c r="L1017" s="831"/>
      <c r="M1017" s="831"/>
      <c r="N1017" s="822"/>
      <c r="O1017" s="822"/>
      <c r="P1017" s="831"/>
      <c r="Q1017" s="831"/>
      <c r="R1017" s="827"/>
      <c r="S1017" s="832"/>
    </row>
    <row r="1018" spans="1:19" ht="14.45" customHeight="1" x14ac:dyDescent="0.2">
      <c r="A1018" s="821" t="s">
        <v>5115</v>
      </c>
      <c r="B1018" s="822" t="s">
        <v>5116</v>
      </c>
      <c r="C1018" s="822" t="s">
        <v>601</v>
      </c>
      <c r="D1018" s="822" t="s">
        <v>2439</v>
      </c>
      <c r="E1018" s="822" t="s">
        <v>5034</v>
      </c>
      <c r="F1018" s="822" t="s">
        <v>5088</v>
      </c>
      <c r="G1018" s="822" t="s">
        <v>5089</v>
      </c>
      <c r="H1018" s="831"/>
      <c r="I1018" s="831"/>
      <c r="J1018" s="822"/>
      <c r="K1018" s="822"/>
      <c r="L1018" s="831"/>
      <c r="M1018" s="831"/>
      <c r="N1018" s="822"/>
      <c r="O1018" s="822"/>
      <c r="P1018" s="831">
        <v>3</v>
      </c>
      <c r="Q1018" s="831">
        <v>369</v>
      </c>
      <c r="R1018" s="827"/>
      <c r="S1018" s="832">
        <v>123</v>
      </c>
    </row>
    <row r="1019" spans="1:19" ht="14.45" customHeight="1" x14ac:dyDescent="0.2">
      <c r="A1019" s="821" t="s">
        <v>5115</v>
      </c>
      <c r="B1019" s="822" t="s">
        <v>5116</v>
      </c>
      <c r="C1019" s="822" t="s">
        <v>601</v>
      </c>
      <c r="D1019" s="822" t="s">
        <v>2439</v>
      </c>
      <c r="E1019" s="822" t="s">
        <v>5034</v>
      </c>
      <c r="F1019" s="822" t="s">
        <v>5151</v>
      </c>
      <c r="G1019" s="822" t="s">
        <v>5152</v>
      </c>
      <c r="H1019" s="831">
        <v>3</v>
      </c>
      <c r="I1019" s="831">
        <v>924</v>
      </c>
      <c r="J1019" s="822"/>
      <c r="K1019" s="822">
        <v>308</v>
      </c>
      <c r="L1019" s="831"/>
      <c r="M1019" s="831"/>
      <c r="N1019" s="822"/>
      <c r="O1019" s="822"/>
      <c r="P1019" s="831"/>
      <c r="Q1019" s="831"/>
      <c r="R1019" s="827"/>
      <c r="S1019" s="832"/>
    </row>
    <row r="1020" spans="1:19" ht="14.45" customHeight="1" x14ac:dyDescent="0.2">
      <c r="A1020" s="821" t="s">
        <v>5115</v>
      </c>
      <c r="B1020" s="822" t="s">
        <v>5116</v>
      </c>
      <c r="C1020" s="822" t="s">
        <v>601</v>
      </c>
      <c r="D1020" s="822" t="s">
        <v>2439</v>
      </c>
      <c r="E1020" s="822" t="s">
        <v>5034</v>
      </c>
      <c r="F1020" s="822" t="s">
        <v>5154</v>
      </c>
      <c r="G1020" s="822" t="s">
        <v>5152</v>
      </c>
      <c r="H1020" s="831">
        <v>2</v>
      </c>
      <c r="I1020" s="831">
        <v>762</v>
      </c>
      <c r="J1020" s="822"/>
      <c r="K1020" s="822">
        <v>381</v>
      </c>
      <c r="L1020" s="831"/>
      <c r="M1020" s="831"/>
      <c r="N1020" s="822"/>
      <c r="O1020" s="822"/>
      <c r="P1020" s="831"/>
      <c r="Q1020" s="831"/>
      <c r="R1020" s="827"/>
      <c r="S1020" s="832"/>
    </row>
    <row r="1021" spans="1:19" ht="14.45" customHeight="1" x14ac:dyDescent="0.2">
      <c r="A1021" s="821" t="s">
        <v>5115</v>
      </c>
      <c r="B1021" s="822" t="s">
        <v>5116</v>
      </c>
      <c r="C1021" s="822" t="s">
        <v>601</v>
      </c>
      <c r="D1021" s="822" t="s">
        <v>2439</v>
      </c>
      <c r="E1021" s="822" t="s">
        <v>5034</v>
      </c>
      <c r="F1021" s="822" t="s">
        <v>5155</v>
      </c>
      <c r="G1021" s="822" t="s">
        <v>5156</v>
      </c>
      <c r="H1021" s="831">
        <v>2</v>
      </c>
      <c r="I1021" s="831">
        <v>546</v>
      </c>
      <c r="J1021" s="822"/>
      <c r="K1021" s="822">
        <v>273</v>
      </c>
      <c r="L1021" s="831"/>
      <c r="M1021" s="831"/>
      <c r="N1021" s="822"/>
      <c r="O1021" s="822"/>
      <c r="P1021" s="831"/>
      <c r="Q1021" s="831"/>
      <c r="R1021" s="827"/>
      <c r="S1021" s="832"/>
    </row>
    <row r="1022" spans="1:19" ht="14.45" customHeight="1" x14ac:dyDescent="0.2">
      <c r="A1022" s="821" t="s">
        <v>5115</v>
      </c>
      <c r="B1022" s="822" t="s">
        <v>5116</v>
      </c>
      <c r="C1022" s="822" t="s">
        <v>601</v>
      </c>
      <c r="D1022" s="822" t="s">
        <v>2439</v>
      </c>
      <c r="E1022" s="822" t="s">
        <v>5034</v>
      </c>
      <c r="F1022" s="822" t="s">
        <v>5157</v>
      </c>
      <c r="G1022" s="822" t="s">
        <v>5136</v>
      </c>
      <c r="H1022" s="831">
        <v>9</v>
      </c>
      <c r="I1022" s="831">
        <v>3645</v>
      </c>
      <c r="J1022" s="822"/>
      <c r="K1022" s="822">
        <v>405</v>
      </c>
      <c r="L1022" s="831"/>
      <c r="M1022" s="831"/>
      <c r="N1022" s="822"/>
      <c r="O1022" s="822"/>
      <c r="P1022" s="831"/>
      <c r="Q1022" s="831"/>
      <c r="R1022" s="827"/>
      <c r="S1022" s="832"/>
    </row>
    <row r="1023" spans="1:19" ht="14.45" customHeight="1" x14ac:dyDescent="0.2">
      <c r="A1023" s="821" t="s">
        <v>5115</v>
      </c>
      <c r="B1023" s="822" t="s">
        <v>5116</v>
      </c>
      <c r="C1023" s="822" t="s">
        <v>601</v>
      </c>
      <c r="D1023" s="822" t="s">
        <v>5012</v>
      </c>
      <c r="E1023" s="822" t="s">
        <v>5034</v>
      </c>
      <c r="F1023" s="822" t="s">
        <v>5124</v>
      </c>
      <c r="G1023" s="822" t="s">
        <v>5125</v>
      </c>
      <c r="H1023" s="831"/>
      <c r="I1023" s="831"/>
      <c r="J1023" s="822"/>
      <c r="K1023" s="822"/>
      <c r="L1023" s="831">
        <v>1</v>
      </c>
      <c r="M1023" s="831">
        <v>254</v>
      </c>
      <c r="N1023" s="822">
        <v>1</v>
      </c>
      <c r="O1023" s="822">
        <v>254</v>
      </c>
      <c r="P1023" s="831"/>
      <c r="Q1023" s="831"/>
      <c r="R1023" s="827"/>
      <c r="S1023" s="832"/>
    </row>
    <row r="1024" spans="1:19" ht="14.45" customHeight="1" x14ac:dyDescent="0.2">
      <c r="A1024" s="821" t="s">
        <v>5115</v>
      </c>
      <c r="B1024" s="822" t="s">
        <v>5116</v>
      </c>
      <c r="C1024" s="822" t="s">
        <v>601</v>
      </c>
      <c r="D1024" s="822" t="s">
        <v>5012</v>
      </c>
      <c r="E1024" s="822" t="s">
        <v>5034</v>
      </c>
      <c r="F1024" s="822" t="s">
        <v>5126</v>
      </c>
      <c r="G1024" s="822" t="s">
        <v>5127</v>
      </c>
      <c r="H1024" s="831"/>
      <c r="I1024" s="831"/>
      <c r="J1024" s="822"/>
      <c r="K1024" s="822"/>
      <c r="L1024" s="831">
        <v>8</v>
      </c>
      <c r="M1024" s="831">
        <v>1008</v>
      </c>
      <c r="N1024" s="822">
        <v>1</v>
      </c>
      <c r="O1024" s="822">
        <v>126</v>
      </c>
      <c r="P1024" s="831"/>
      <c r="Q1024" s="831"/>
      <c r="R1024" s="827"/>
      <c r="S1024" s="832"/>
    </row>
    <row r="1025" spans="1:19" ht="14.45" customHeight="1" x14ac:dyDescent="0.2">
      <c r="A1025" s="821" t="s">
        <v>5115</v>
      </c>
      <c r="B1025" s="822" t="s">
        <v>5116</v>
      </c>
      <c r="C1025" s="822" t="s">
        <v>601</v>
      </c>
      <c r="D1025" s="822" t="s">
        <v>5012</v>
      </c>
      <c r="E1025" s="822" t="s">
        <v>5034</v>
      </c>
      <c r="F1025" s="822" t="s">
        <v>5137</v>
      </c>
      <c r="G1025" s="822" t="s">
        <v>5138</v>
      </c>
      <c r="H1025" s="831"/>
      <c r="I1025" s="831"/>
      <c r="J1025" s="822"/>
      <c r="K1025" s="822"/>
      <c r="L1025" s="831">
        <v>2</v>
      </c>
      <c r="M1025" s="831">
        <v>996</v>
      </c>
      <c r="N1025" s="822">
        <v>1</v>
      </c>
      <c r="O1025" s="822">
        <v>498</v>
      </c>
      <c r="P1025" s="831"/>
      <c r="Q1025" s="831"/>
      <c r="R1025" s="827"/>
      <c r="S1025" s="832"/>
    </row>
    <row r="1026" spans="1:19" ht="14.45" customHeight="1" x14ac:dyDescent="0.2">
      <c r="A1026" s="821" t="s">
        <v>5115</v>
      </c>
      <c r="B1026" s="822" t="s">
        <v>5116</v>
      </c>
      <c r="C1026" s="822" t="s">
        <v>601</v>
      </c>
      <c r="D1026" s="822" t="s">
        <v>5012</v>
      </c>
      <c r="E1026" s="822" t="s">
        <v>5034</v>
      </c>
      <c r="F1026" s="822" t="s">
        <v>5149</v>
      </c>
      <c r="G1026" s="822" t="s">
        <v>5150</v>
      </c>
      <c r="H1026" s="831"/>
      <c r="I1026" s="831"/>
      <c r="J1026" s="822"/>
      <c r="K1026" s="822"/>
      <c r="L1026" s="831">
        <v>3</v>
      </c>
      <c r="M1026" s="831">
        <v>264</v>
      </c>
      <c r="N1026" s="822">
        <v>1</v>
      </c>
      <c r="O1026" s="822">
        <v>88</v>
      </c>
      <c r="P1026" s="831"/>
      <c r="Q1026" s="831"/>
      <c r="R1026" s="827"/>
      <c r="S1026" s="832"/>
    </row>
    <row r="1027" spans="1:19" ht="14.45" customHeight="1" x14ac:dyDescent="0.2">
      <c r="A1027" s="821" t="s">
        <v>5115</v>
      </c>
      <c r="B1027" s="822" t="s">
        <v>5116</v>
      </c>
      <c r="C1027" s="822" t="s">
        <v>601</v>
      </c>
      <c r="D1027" s="822" t="s">
        <v>5012</v>
      </c>
      <c r="E1027" s="822" t="s">
        <v>5034</v>
      </c>
      <c r="F1027" s="822" t="s">
        <v>5154</v>
      </c>
      <c r="G1027" s="822" t="s">
        <v>5152</v>
      </c>
      <c r="H1027" s="831"/>
      <c r="I1027" s="831"/>
      <c r="J1027" s="822"/>
      <c r="K1027" s="822"/>
      <c r="L1027" s="831">
        <v>5</v>
      </c>
      <c r="M1027" s="831">
        <v>1925</v>
      </c>
      <c r="N1027" s="822">
        <v>1</v>
      </c>
      <c r="O1027" s="822">
        <v>385</v>
      </c>
      <c r="P1027" s="831"/>
      <c r="Q1027" s="831"/>
      <c r="R1027" s="827"/>
      <c r="S1027" s="832"/>
    </row>
    <row r="1028" spans="1:19" ht="14.45" customHeight="1" x14ac:dyDescent="0.2">
      <c r="A1028" s="821" t="s">
        <v>5115</v>
      </c>
      <c r="B1028" s="822" t="s">
        <v>5116</v>
      </c>
      <c r="C1028" s="822" t="s">
        <v>601</v>
      </c>
      <c r="D1028" s="822" t="s">
        <v>5012</v>
      </c>
      <c r="E1028" s="822" t="s">
        <v>5034</v>
      </c>
      <c r="F1028" s="822" t="s">
        <v>5157</v>
      </c>
      <c r="G1028" s="822" t="s">
        <v>5136</v>
      </c>
      <c r="H1028" s="831"/>
      <c r="I1028" s="831"/>
      <c r="J1028" s="822"/>
      <c r="K1028" s="822"/>
      <c r="L1028" s="831">
        <v>3</v>
      </c>
      <c r="M1028" s="831">
        <v>1227</v>
      </c>
      <c r="N1028" s="822">
        <v>1</v>
      </c>
      <c r="O1028" s="822">
        <v>409</v>
      </c>
      <c r="P1028" s="831"/>
      <c r="Q1028" s="831"/>
      <c r="R1028" s="827"/>
      <c r="S1028" s="832"/>
    </row>
    <row r="1029" spans="1:19" ht="14.45" customHeight="1" x14ac:dyDescent="0.2">
      <c r="A1029" s="821" t="s">
        <v>5115</v>
      </c>
      <c r="B1029" s="822" t="s">
        <v>5116</v>
      </c>
      <c r="C1029" s="822" t="s">
        <v>601</v>
      </c>
      <c r="D1029" s="822" t="s">
        <v>2444</v>
      </c>
      <c r="E1029" s="822" t="s">
        <v>5034</v>
      </c>
      <c r="F1029" s="822" t="s">
        <v>5124</v>
      </c>
      <c r="G1029" s="822" t="s">
        <v>5125</v>
      </c>
      <c r="H1029" s="831">
        <v>1</v>
      </c>
      <c r="I1029" s="831">
        <v>252</v>
      </c>
      <c r="J1029" s="822"/>
      <c r="K1029" s="822">
        <v>252</v>
      </c>
      <c r="L1029" s="831"/>
      <c r="M1029" s="831"/>
      <c r="N1029" s="822"/>
      <c r="O1029" s="822"/>
      <c r="P1029" s="831"/>
      <c r="Q1029" s="831"/>
      <c r="R1029" s="827"/>
      <c r="S1029" s="832"/>
    </row>
    <row r="1030" spans="1:19" ht="14.45" customHeight="1" x14ac:dyDescent="0.2">
      <c r="A1030" s="821" t="s">
        <v>5115</v>
      </c>
      <c r="B1030" s="822" t="s">
        <v>5116</v>
      </c>
      <c r="C1030" s="822" t="s">
        <v>601</v>
      </c>
      <c r="D1030" s="822" t="s">
        <v>2444</v>
      </c>
      <c r="E1030" s="822" t="s">
        <v>5034</v>
      </c>
      <c r="F1030" s="822" t="s">
        <v>5126</v>
      </c>
      <c r="G1030" s="822" t="s">
        <v>5127</v>
      </c>
      <c r="H1030" s="831">
        <v>2</v>
      </c>
      <c r="I1030" s="831">
        <v>254</v>
      </c>
      <c r="J1030" s="822"/>
      <c r="K1030" s="822">
        <v>127</v>
      </c>
      <c r="L1030" s="831"/>
      <c r="M1030" s="831"/>
      <c r="N1030" s="822"/>
      <c r="O1030" s="822"/>
      <c r="P1030" s="831"/>
      <c r="Q1030" s="831"/>
      <c r="R1030" s="827"/>
      <c r="S1030" s="832"/>
    </row>
    <row r="1031" spans="1:19" ht="14.45" customHeight="1" x14ac:dyDescent="0.2">
      <c r="A1031" s="821" t="s">
        <v>5115</v>
      </c>
      <c r="B1031" s="822" t="s">
        <v>5116</v>
      </c>
      <c r="C1031" s="822" t="s">
        <v>601</v>
      </c>
      <c r="D1031" s="822" t="s">
        <v>2444</v>
      </c>
      <c r="E1031" s="822" t="s">
        <v>5034</v>
      </c>
      <c r="F1031" s="822" t="s">
        <v>5088</v>
      </c>
      <c r="G1031" s="822" t="s">
        <v>5089</v>
      </c>
      <c r="H1031" s="831">
        <v>4</v>
      </c>
      <c r="I1031" s="831">
        <v>484</v>
      </c>
      <c r="J1031" s="822"/>
      <c r="K1031" s="822">
        <v>121</v>
      </c>
      <c r="L1031" s="831"/>
      <c r="M1031" s="831"/>
      <c r="N1031" s="822"/>
      <c r="O1031" s="822"/>
      <c r="P1031" s="831"/>
      <c r="Q1031" s="831"/>
      <c r="R1031" s="827"/>
      <c r="S1031" s="832"/>
    </row>
    <row r="1032" spans="1:19" ht="14.45" customHeight="1" x14ac:dyDescent="0.2">
      <c r="A1032" s="821" t="s">
        <v>5115</v>
      </c>
      <c r="B1032" s="822" t="s">
        <v>5116</v>
      </c>
      <c r="C1032" s="822" t="s">
        <v>601</v>
      </c>
      <c r="D1032" s="822" t="s">
        <v>2444</v>
      </c>
      <c r="E1032" s="822" t="s">
        <v>5034</v>
      </c>
      <c r="F1032" s="822" t="s">
        <v>5151</v>
      </c>
      <c r="G1032" s="822" t="s">
        <v>5152</v>
      </c>
      <c r="H1032" s="831">
        <v>8</v>
      </c>
      <c r="I1032" s="831">
        <v>2464</v>
      </c>
      <c r="J1032" s="822"/>
      <c r="K1032" s="822">
        <v>308</v>
      </c>
      <c r="L1032" s="831"/>
      <c r="M1032" s="831"/>
      <c r="N1032" s="822"/>
      <c r="O1032" s="822"/>
      <c r="P1032" s="831"/>
      <c r="Q1032" s="831"/>
      <c r="R1032" s="827"/>
      <c r="S1032" s="832"/>
    </row>
    <row r="1033" spans="1:19" ht="14.45" customHeight="1" x14ac:dyDescent="0.2">
      <c r="A1033" s="821" t="s">
        <v>5115</v>
      </c>
      <c r="B1033" s="822" t="s">
        <v>5116</v>
      </c>
      <c r="C1033" s="822" t="s">
        <v>601</v>
      </c>
      <c r="D1033" s="822" t="s">
        <v>5013</v>
      </c>
      <c r="E1033" s="822" t="s">
        <v>5034</v>
      </c>
      <c r="F1033" s="822" t="s">
        <v>5124</v>
      </c>
      <c r="G1033" s="822" t="s">
        <v>5125</v>
      </c>
      <c r="H1033" s="831"/>
      <c r="I1033" s="831"/>
      <c r="J1033" s="822"/>
      <c r="K1033" s="822"/>
      <c r="L1033" s="831">
        <v>1</v>
      </c>
      <c r="M1033" s="831">
        <v>254</v>
      </c>
      <c r="N1033" s="822">
        <v>1</v>
      </c>
      <c r="O1033" s="822">
        <v>254</v>
      </c>
      <c r="P1033" s="831"/>
      <c r="Q1033" s="831"/>
      <c r="R1033" s="827"/>
      <c r="S1033" s="832"/>
    </row>
    <row r="1034" spans="1:19" ht="14.45" customHeight="1" x14ac:dyDescent="0.2">
      <c r="A1034" s="821" t="s">
        <v>5115</v>
      </c>
      <c r="B1034" s="822" t="s">
        <v>5116</v>
      </c>
      <c r="C1034" s="822" t="s">
        <v>601</v>
      </c>
      <c r="D1034" s="822" t="s">
        <v>5013</v>
      </c>
      <c r="E1034" s="822" t="s">
        <v>5034</v>
      </c>
      <c r="F1034" s="822" t="s">
        <v>5137</v>
      </c>
      <c r="G1034" s="822" t="s">
        <v>5138</v>
      </c>
      <c r="H1034" s="831">
        <v>1</v>
      </c>
      <c r="I1034" s="831">
        <v>496</v>
      </c>
      <c r="J1034" s="822"/>
      <c r="K1034" s="822">
        <v>496</v>
      </c>
      <c r="L1034" s="831"/>
      <c r="M1034" s="831"/>
      <c r="N1034" s="822"/>
      <c r="O1034" s="822"/>
      <c r="P1034" s="831"/>
      <c r="Q1034" s="831"/>
      <c r="R1034" s="827"/>
      <c r="S1034" s="832"/>
    </row>
    <row r="1035" spans="1:19" ht="14.45" customHeight="1" x14ac:dyDescent="0.2">
      <c r="A1035" s="821" t="s">
        <v>5115</v>
      </c>
      <c r="B1035" s="822" t="s">
        <v>5116</v>
      </c>
      <c r="C1035" s="822" t="s">
        <v>601</v>
      </c>
      <c r="D1035" s="822" t="s">
        <v>5013</v>
      </c>
      <c r="E1035" s="822" t="s">
        <v>5034</v>
      </c>
      <c r="F1035" s="822" t="s">
        <v>5139</v>
      </c>
      <c r="G1035" s="822" t="s">
        <v>5140</v>
      </c>
      <c r="H1035" s="831"/>
      <c r="I1035" s="831"/>
      <c r="J1035" s="822"/>
      <c r="K1035" s="822"/>
      <c r="L1035" s="831">
        <v>1</v>
      </c>
      <c r="M1035" s="831">
        <v>691</v>
      </c>
      <c r="N1035" s="822">
        <v>1</v>
      </c>
      <c r="O1035" s="822">
        <v>691</v>
      </c>
      <c r="P1035" s="831"/>
      <c r="Q1035" s="831"/>
      <c r="R1035" s="827"/>
      <c r="S1035" s="832"/>
    </row>
    <row r="1036" spans="1:19" ht="14.45" customHeight="1" x14ac:dyDescent="0.2">
      <c r="A1036" s="821" t="s">
        <v>5115</v>
      </c>
      <c r="B1036" s="822" t="s">
        <v>5116</v>
      </c>
      <c r="C1036" s="822" t="s">
        <v>601</v>
      </c>
      <c r="D1036" s="822" t="s">
        <v>2445</v>
      </c>
      <c r="E1036" s="822" t="s">
        <v>5034</v>
      </c>
      <c r="F1036" s="822" t="s">
        <v>5124</v>
      </c>
      <c r="G1036" s="822" t="s">
        <v>5125</v>
      </c>
      <c r="H1036" s="831"/>
      <c r="I1036" s="831"/>
      <c r="J1036" s="822"/>
      <c r="K1036" s="822"/>
      <c r="L1036" s="831">
        <v>1</v>
      </c>
      <c r="M1036" s="831">
        <v>254</v>
      </c>
      <c r="N1036" s="822">
        <v>1</v>
      </c>
      <c r="O1036" s="822">
        <v>254</v>
      </c>
      <c r="P1036" s="831"/>
      <c r="Q1036" s="831"/>
      <c r="R1036" s="827"/>
      <c r="S1036" s="832"/>
    </row>
    <row r="1037" spans="1:19" ht="14.45" customHeight="1" x14ac:dyDescent="0.2">
      <c r="A1037" s="821" t="s">
        <v>5115</v>
      </c>
      <c r="B1037" s="822" t="s">
        <v>5116</v>
      </c>
      <c r="C1037" s="822" t="s">
        <v>601</v>
      </c>
      <c r="D1037" s="822" t="s">
        <v>2445</v>
      </c>
      <c r="E1037" s="822" t="s">
        <v>5034</v>
      </c>
      <c r="F1037" s="822" t="s">
        <v>5126</v>
      </c>
      <c r="G1037" s="822" t="s">
        <v>5127</v>
      </c>
      <c r="H1037" s="831"/>
      <c r="I1037" s="831"/>
      <c r="J1037" s="822"/>
      <c r="K1037" s="822"/>
      <c r="L1037" s="831">
        <v>1</v>
      </c>
      <c r="M1037" s="831">
        <v>126</v>
      </c>
      <c r="N1037" s="822">
        <v>1</v>
      </c>
      <c r="O1037" s="822">
        <v>126</v>
      </c>
      <c r="P1037" s="831"/>
      <c r="Q1037" s="831"/>
      <c r="R1037" s="827"/>
      <c r="S1037" s="832"/>
    </row>
    <row r="1038" spans="1:19" ht="14.45" customHeight="1" x14ac:dyDescent="0.2">
      <c r="A1038" s="821" t="s">
        <v>5115</v>
      </c>
      <c r="B1038" s="822" t="s">
        <v>5116</v>
      </c>
      <c r="C1038" s="822" t="s">
        <v>601</v>
      </c>
      <c r="D1038" s="822" t="s">
        <v>2445</v>
      </c>
      <c r="E1038" s="822" t="s">
        <v>5034</v>
      </c>
      <c r="F1038" s="822" t="s">
        <v>5100</v>
      </c>
      <c r="G1038" s="822" t="s">
        <v>5101</v>
      </c>
      <c r="H1038" s="831"/>
      <c r="I1038" s="831"/>
      <c r="J1038" s="822"/>
      <c r="K1038" s="822"/>
      <c r="L1038" s="831">
        <v>2</v>
      </c>
      <c r="M1038" s="831">
        <v>710</v>
      </c>
      <c r="N1038" s="822">
        <v>1</v>
      </c>
      <c r="O1038" s="822">
        <v>355</v>
      </c>
      <c r="P1038" s="831"/>
      <c r="Q1038" s="831"/>
      <c r="R1038" s="827"/>
      <c r="S1038" s="832"/>
    </row>
    <row r="1039" spans="1:19" ht="14.45" customHeight="1" x14ac:dyDescent="0.2">
      <c r="A1039" s="821" t="s">
        <v>5115</v>
      </c>
      <c r="B1039" s="822" t="s">
        <v>5116</v>
      </c>
      <c r="C1039" s="822" t="s">
        <v>601</v>
      </c>
      <c r="D1039" s="822" t="s">
        <v>2446</v>
      </c>
      <c r="E1039" s="822" t="s">
        <v>5034</v>
      </c>
      <c r="F1039" s="822" t="s">
        <v>5124</v>
      </c>
      <c r="G1039" s="822" t="s">
        <v>5125</v>
      </c>
      <c r="H1039" s="831">
        <v>2</v>
      </c>
      <c r="I1039" s="831">
        <v>504</v>
      </c>
      <c r="J1039" s="822"/>
      <c r="K1039" s="822">
        <v>252</v>
      </c>
      <c r="L1039" s="831"/>
      <c r="M1039" s="831"/>
      <c r="N1039" s="822"/>
      <c r="O1039" s="822"/>
      <c r="P1039" s="831"/>
      <c r="Q1039" s="831"/>
      <c r="R1039" s="827"/>
      <c r="S1039" s="832"/>
    </row>
    <row r="1040" spans="1:19" ht="14.45" customHeight="1" x14ac:dyDescent="0.2">
      <c r="A1040" s="821" t="s">
        <v>5115</v>
      </c>
      <c r="B1040" s="822" t="s">
        <v>5116</v>
      </c>
      <c r="C1040" s="822" t="s">
        <v>601</v>
      </c>
      <c r="D1040" s="822" t="s">
        <v>2446</v>
      </c>
      <c r="E1040" s="822" t="s">
        <v>5034</v>
      </c>
      <c r="F1040" s="822" t="s">
        <v>5126</v>
      </c>
      <c r="G1040" s="822" t="s">
        <v>5127</v>
      </c>
      <c r="H1040" s="831">
        <v>6</v>
      </c>
      <c r="I1040" s="831">
        <v>762</v>
      </c>
      <c r="J1040" s="822"/>
      <c r="K1040" s="822">
        <v>127</v>
      </c>
      <c r="L1040" s="831"/>
      <c r="M1040" s="831"/>
      <c r="N1040" s="822"/>
      <c r="O1040" s="822"/>
      <c r="P1040" s="831"/>
      <c r="Q1040" s="831"/>
      <c r="R1040" s="827"/>
      <c r="S1040" s="832"/>
    </row>
    <row r="1041" spans="1:19" ht="14.45" customHeight="1" x14ac:dyDescent="0.2">
      <c r="A1041" s="821" t="s">
        <v>5115</v>
      </c>
      <c r="B1041" s="822" t="s">
        <v>5116</v>
      </c>
      <c r="C1041" s="822" t="s">
        <v>601</v>
      </c>
      <c r="D1041" s="822" t="s">
        <v>2446</v>
      </c>
      <c r="E1041" s="822" t="s">
        <v>5034</v>
      </c>
      <c r="F1041" s="822" t="s">
        <v>5128</v>
      </c>
      <c r="G1041" s="822" t="s">
        <v>5101</v>
      </c>
      <c r="H1041" s="831">
        <v>1</v>
      </c>
      <c r="I1041" s="831">
        <v>464</v>
      </c>
      <c r="J1041" s="822"/>
      <c r="K1041" s="822">
        <v>464</v>
      </c>
      <c r="L1041" s="831"/>
      <c r="M1041" s="831"/>
      <c r="N1041" s="822"/>
      <c r="O1041" s="822"/>
      <c r="P1041" s="831"/>
      <c r="Q1041" s="831"/>
      <c r="R1041" s="827"/>
      <c r="S1041" s="832"/>
    </row>
    <row r="1042" spans="1:19" ht="14.45" customHeight="1" x14ac:dyDescent="0.2">
      <c r="A1042" s="821" t="s">
        <v>5115</v>
      </c>
      <c r="B1042" s="822" t="s">
        <v>5116</v>
      </c>
      <c r="C1042" s="822" t="s">
        <v>601</v>
      </c>
      <c r="D1042" s="822" t="s">
        <v>2446</v>
      </c>
      <c r="E1042" s="822" t="s">
        <v>5034</v>
      </c>
      <c r="F1042" s="822" t="s">
        <v>5088</v>
      </c>
      <c r="G1042" s="822" t="s">
        <v>5089</v>
      </c>
      <c r="H1042" s="831">
        <v>2</v>
      </c>
      <c r="I1042" s="831">
        <v>242</v>
      </c>
      <c r="J1042" s="822"/>
      <c r="K1042" s="822">
        <v>121</v>
      </c>
      <c r="L1042" s="831"/>
      <c r="M1042" s="831"/>
      <c r="N1042" s="822"/>
      <c r="O1042" s="822"/>
      <c r="P1042" s="831"/>
      <c r="Q1042" s="831"/>
      <c r="R1042" s="827"/>
      <c r="S1042" s="832"/>
    </row>
    <row r="1043" spans="1:19" ht="14.45" customHeight="1" x14ac:dyDescent="0.2">
      <c r="A1043" s="821" t="s">
        <v>5115</v>
      </c>
      <c r="B1043" s="822" t="s">
        <v>5116</v>
      </c>
      <c r="C1043" s="822" t="s">
        <v>601</v>
      </c>
      <c r="D1043" s="822" t="s">
        <v>2446</v>
      </c>
      <c r="E1043" s="822" t="s">
        <v>5034</v>
      </c>
      <c r="F1043" s="822" t="s">
        <v>5151</v>
      </c>
      <c r="G1043" s="822" t="s">
        <v>5152</v>
      </c>
      <c r="H1043" s="831">
        <v>1</v>
      </c>
      <c r="I1043" s="831">
        <v>308</v>
      </c>
      <c r="J1043" s="822"/>
      <c r="K1043" s="822">
        <v>308</v>
      </c>
      <c r="L1043" s="831"/>
      <c r="M1043" s="831"/>
      <c r="N1043" s="822"/>
      <c r="O1043" s="822"/>
      <c r="P1043" s="831"/>
      <c r="Q1043" s="831"/>
      <c r="R1043" s="827"/>
      <c r="S1043" s="832"/>
    </row>
    <row r="1044" spans="1:19" ht="14.45" customHeight="1" x14ac:dyDescent="0.2">
      <c r="A1044" s="821" t="s">
        <v>5115</v>
      </c>
      <c r="B1044" s="822" t="s">
        <v>5116</v>
      </c>
      <c r="C1044" s="822" t="s">
        <v>601</v>
      </c>
      <c r="D1044" s="822" t="s">
        <v>2446</v>
      </c>
      <c r="E1044" s="822" t="s">
        <v>5034</v>
      </c>
      <c r="F1044" s="822" t="s">
        <v>5154</v>
      </c>
      <c r="G1044" s="822" t="s">
        <v>5152</v>
      </c>
      <c r="H1044" s="831">
        <v>5</v>
      </c>
      <c r="I1044" s="831">
        <v>1905</v>
      </c>
      <c r="J1044" s="822"/>
      <c r="K1044" s="822">
        <v>381</v>
      </c>
      <c r="L1044" s="831"/>
      <c r="M1044" s="831"/>
      <c r="N1044" s="822"/>
      <c r="O1044" s="822"/>
      <c r="P1044" s="831"/>
      <c r="Q1044" s="831"/>
      <c r="R1044" s="827"/>
      <c r="S1044" s="832"/>
    </row>
    <row r="1045" spans="1:19" ht="14.45" customHeight="1" x14ac:dyDescent="0.2">
      <c r="A1045" s="821" t="s">
        <v>5115</v>
      </c>
      <c r="B1045" s="822" t="s">
        <v>5116</v>
      </c>
      <c r="C1045" s="822" t="s">
        <v>601</v>
      </c>
      <c r="D1045" s="822" t="s">
        <v>2448</v>
      </c>
      <c r="E1045" s="822" t="s">
        <v>5034</v>
      </c>
      <c r="F1045" s="822" t="s">
        <v>5124</v>
      </c>
      <c r="G1045" s="822" t="s">
        <v>5125</v>
      </c>
      <c r="H1045" s="831">
        <v>2</v>
      </c>
      <c r="I1045" s="831">
        <v>504</v>
      </c>
      <c r="J1045" s="822"/>
      <c r="K1045" s="822">
        <v>252</v>
      </c>
      <c r="L1045" s="831"/>
      <c r="M1045" s="831"/>
      <c r="N1045" s="822"/>
      <c r="O1045" s="822"/>
      <c r="P1045" s="831">
        <v>3</v>
      </c>
      <c r="Q1045" s="831">
        <v>765</v>
      </c>
      <c r="R1045" s="827"/>
      <c r="S1045" s="832">
        <v>255</v>
      </c>
    </row>
    <row r="1046" spans="1:19" ht="14.45" customHeight="1" x14ac:dyDescent="0.2">
      <c r="A1046" s="821" t="s">
        <v>5115</v>
      </c>
      <c r="B1046" s="822" t="s">
        <v>5116</v>
      </c>
      <c r="C1046" s="822" t="s">
        <v>601</v>
      </c>
      <c r="D1046" s="822" t="s">
        <v>2448</v>
      </c>
      <c r="E1046" s="822" t="s">
        <v>5034</v>
      </c>
      <c r="F1046" s="822" t="s">
        <v>5126</v>
      </c>
      <c r="G1046" s="822" t="s">
        <v>5127</v>
      </c>
      <c r="H1046" s="831"/>
      <c r="I1046" s="831"/>
      <c r="J1046" s="822"/>
      <c r="K1046" s="822"/>
      <c r="L1046" s="831"/>
      <c r="M1046" s="831"/>
      <c r="N1046" s="822"/>
      <c r="O1046" s="822"/>
      <c r="P1046" s="831">
        <v>3</v>
      </c>
      <c r="Q1046" s="831">
        <v>381</v>
      </c>
      <c r="R1046" s="827"/>
      <c r="S1046" s="832">
        <v>127</v>
      </c>
    </row>
    <row r="1047" spans="1:19" ht="14.45" customHeight="1" x14ac:dyDescent="0.2">
      <c r="A1047" s="821" t="s">
        <v>5115</v>
      </c>
      <c r="B1047" s="822" t="s">
        <v>5116</v>
      </c>
      <c r="C1047" s="822" t="s">
        <v>601</v>
      </c>
      <c r="D1047" s="822" t="s">
        <v>2448</v>
      </c>
      <c r="E1047" s="822" t="s">
        <v>5034</v>
      </c>
      <c r="F1047" s="822" t="s">
        <v>5154</v>
      </c>
      <c r="G1047" s="822" t="s">
        <v>5152</v>
      </c>
      <c r="H1047" s="831">
        <v>6</v>
      </c>
      <c r="I1047" s="831">
        <v>2286</v>
      </c>
      <c r="J1047" s="822"/>
      <c r="K1047" s="822">
        <v>381</v>
      </c>
      <c r="L1047" s="831"/>
      <c r="M1047" s="831"/>
      <c r="N1047" s="822"/>
      <c r="O1047" s="822"/>
      <c r="P1047" s="831">
        <v>3</v>
      </c>
      <c r="Q1047" s="831">
        <v>1164</v>
      </c>
      <c r="R1047" s="827"/>
      <c r="S1047" s="832">
        <v>388</v>
      </c>
    </row>
    <row r="1048" spans="1:19" ht="14.45" customHeight="1" x14ac:dyDescent="0.2">
      <c r="A1048" s="821" t="s">
        <v>5115</v>
      </c>
      <c r="B1048" s="822" t="s">
        <v>5116</v>
      </c>
      <c r="C1048" s="822" t="s">
        <v>601</v>
      </c>
      <c r="D1048" s="822" t="s">
        <v>2448</v>
      </c>
      <c r="E1048" s="822" t="s">
        <v>5034</v>
      </c>
      <c r="F1048" s="822" t="s">
        <v>5157</v>
      </c>
      <c r="G1048" s="822" t="s">
        <v>5136</v>
      </c>
      <c r="H1048" s="831"/>
      <c r="I1048" s="831"/>
      <c r="J1048" s="822"/>
      <c r="K1048" s="822"/>
      <c r="L1048" s="831"/>
      <c r="M1048" s="831"/>
      <c r="N1048" s="822"/>
      <c r="O1048" s="822"/>
      <c r="P1048" s="831">
        <v>1</v>
      </c>
      <c r="Q1048" s="831">
        <v>412</v>
      </c>
      <c r="R1048" s="827"/>
      <c r="S1048" s="832">
        <v>412</v>
      </c>
    </row>
    <row r="1049" spans="1:19" ht="14.45" customHeight="1" x14ac:dyDescent="0.2">
      <c r="A1049" s="821" t="s">
        <v>5115</v>
      </c>
      <c r="B1049" s="822" t="s">
        <v>5116</v>
      </c>
      <c r="C1049" s="822" t="s">
        <v>601</v>
      </c>
      <c r="D1049" s="822" t="s">
        <v>5019</v>
      </c>
      <c r="E1049" s="822" t="s">
        <v>5034</v>
      </c>
      <c r="F1049" s="822" t="s">
        <v>5124</v>
      </c>
      <c r="G1049" s="822" t="s">
        <v>5125</v>
      </c>
      <c r="H1049" s="831">
        <v>1</v>
      </c>
      <c r="I1049" s="831">
        <v>252</v>
      </c>
      <c r="J1049" s="822"/>
      <c r="K1049" s="822">
        <v>252</v>
      </c>
      <c r="L1049" s="831"/>
      <c r="M1049" s="831"/>
      <c r="N1049" s="822"/>
      <c r="O1049" s="822"/>
      <c r="P1049" s="831"/>
      <c r="Q1049" s="831"/>
      <c r="R1049" s="827"/>
      <c r="S1049" s="832"/>
    </row>
    <row r="1050" spans="1:19" ht="14.45" customHeight="1" x14ac:dyDescent="0.2">
      <c r="A1050" s="821" t="s">
        <v>5115</v>
      </c>
      <c r="B1050" s="822" t="s">
        <v>5116</v>
      </c>
      <c r="C1050" s="822" t="s">
        <v>601</v>
      </c>
      <c r="D1050" s="822" t="s">
        <v>5019</v>
      </c>
      <c r="E1050" s="822" t="s">
        <v>5034</v>
      </c>
      <c r="F1050" s="822" t="s">
        <v>5126</v>
      </c>
      <c r="G1050" s="822" t="s">
        <v>5127</v>
      </c>
      <c r="H1050" s="831">
        <v>1</v>
      </c>
      <c r="I1050" s="831">
        <v>127</v>
      </c>
      <c r="J1050" s="822"/>
      <c r="K1050" s="822">
        <v>127</v>
      </c>
      <c r="L1050" s="831"/>
      <c r="M1050" s="831"/>
      <c r="N1050" s="822"/>
      <c r="O1050" s="822"/>
      <c r="P1050" s="831"/>
      <c r="Q1050" s="831"/>
      <c r="R1050" s="827"/>
      <c r="S1050" s="832"/>
    </row>
    <row r="1051" spans="1:19" ht="14.45" customHeight="1" x14ac:dyDescent="0.2">
      <c r="A1051" s="821" t="s">
        <v>5115</v>
      </c>
      <c r="B1051" s="822" t="s">
        <v>5116</v>
      </c>
      <c r="C1051" s="822" t="s">
        <v>601</v>
      </c>
      <c r="D1051" s="822" t="s">
        <v>5019</v>
      </c>
      <c r="E1051" s="822" t="s">
        <v>5034</v>
      </c>
      <c r="F1051" s="822" t="s">
        <v>5154</v>
      </c>
      <c r="G1051" s="822" t="s">
        <v>5152</v>
      </c>
      <c r="H1051" s="831">
        <v>3</v>
      </c>
      <c r="I1051" s="831">
        <v>1143</v>
      </c>
      <c r="J1051" s="822"/>
      <c r="K1051" s="822">
        <v>381</v>
      </c>
      <c r="L1051" s="831"/>
      <c r="M1051" s="831"/>
      <c r="N1051" s="822"/>
      <c r="O1051" s="822"/>
      <c r="P1051" s="831"/>
      <c r="Q1051" s="831"/>
      <c r="R1051" s="827"/>
      <c r="S1051" s="832"/>
    </row>
    <row r="1052" spans="1:19" ht="14.45" customHeight="1" x14ac:dyDescent="0.2">
      <c r="A1052" s="821" t="s">
        <v>5115</v>
      </c>
      <c r="B1052" s="822" t="s">
        <v>5116</v>
      </c>
      <c r="C1052" s="822" t="s">
        <v>601</v>
      </c>
      <c r="D1052" s="822" t="s">
        <v>2449</v>
      </c>
      <c r="E1052" s="822" t="s">
        <v>5034</v>
      </c>
      <c r="F1052" s="822" t="s">
        <v>5124</v>
      </c>
      <c r="G1052" s="822" t="s">
        <v>5125</v>
      </c>
      <c r="H1052" s="831">
        <v>5</v>
      </c>
      <c r="I1052" s="831">
        <v>1260</v>
      </c>
      <c r="J1052" s="822">
        <v>2.4803149606299213</v>
      </c>
      <c r="K1052" s="822">
        <v>252</v>
      </c>
      <c r="L1052" s="831">
        <v>2</v>
      </c>
      <c r="M1052" s="831">
        <v>508</v>
      </c>
      <c r="N1052" s="822">
        <v>1</v>
      </c>
      <c r="O1052" s="822">
        <v>254</v>
      </c>
      <c r="P1052" s="831"/>
      <c r="Q1052" s="831"/>
      <c r="R1052" s="827"/>
      <c r="S1052" s="832"/>
    </row>
    <row r="1053" spans="1:19" ht="14.45" customHeight="1" x14ac:dyDescent="0.2">
      <c r="A1053" s="821" t="s">
        <v>5115</v>
      </c>
      <c r="B1053" s="822" t="s">
        <v>5116</v>
      </c>
      <c r="C1053" s="822" t="s">
        <v>601</v>
      </c>
      <c r="D1053" s="822" t="s">
        <v>2449</v>
      </c>
      <c r="E1053" s="822" t="s">
        <v>5034</v>
      </c>
      <c r="F1053" s="822" t="s">
        <v>5126</v>
      </c>
      <c r="G1053" s="822" t="s">
        <v>5127</v>
      </c>
      <c r="H1053" s="831">
        <v>16</v>
      </c>
      <c r="I1053" s="831">
        <v>2032</v>
      </c>
      <c r="J1053" s="822">
        <v>16.126984126984127</v>
      </c>
      <c r="K1053" s="822">
        <v>127</v>
      </c>
      <c r="L1053" s="831">
        <v>1</v>
      </c>
      <c r="M1053" s="831">
        <v>126</v>
      </c>
      <c r="N1053" s="822">
        <v>1</v>
      </c>
      <c r="O1053" s="822">
        <v>126</v>
      </c>
      <c r="P1053" s="831">
        <v>5</v>
      </c>
      <c r="Q1053" s="831">
        <v>635</v>
      </c>
      <c r="R1053" s="827">
        <v>5.0396825396825395</v>
      </c>
      <c r="S1053" s="832">
        <v>127</v>
      </c>
    </row>
    <row r="1054" spans="1:19" ht="14.45" customHeight="1" x14ac:dyDescent="0.2">
      <c r="A1054" s="821" t="s">
        <v>5115</v>
      </c>
      <c r="B1054" s="822" t="s">
        <v>5116</v>
      </c>
      <c r="C1054" s="822" t="s">
        <v>601</v>
      </c>
      <c r="D1054" s="822" t="s">
        <v>2449</v>
      </c>
      <c r="E1054" s="822" t="s">
        <v>5034</v>
      </c>
      <c r="F1054" s="822" t="s">
        <v>5137</v>
      </c>
      <c r="G1054" s="822" t="s">
        <v>5138</v>
      </c>
      <c r="H1054" s="831"/>
      <c r="I1054" s="831"/>
      <c r="J1054" s="822"/>
      <c r="K1054" s="822"/>
      <c r="L1054" s="831"/>
      <c r="M1054" s="831"/>
      <c r="N1054" s="822"/>
      <c r="O1054" s="822"/>
      <c r="P1054" s="831">
        <v>3</v>
      </c>
      <c r="Q1054" s="831">
        <v>1497</v>
      </c>
      <c r="R1054" s="827"/>
      <c r="S1054" s="832">
        <v>499</v>
      </c>
    </row>
    <row r="1055" spans="1:19" ht="14.45" customHeight="1" x14ac:dyDescent="0.2">
      <c r="A1055" s="821" t="s">
        <v>5115</v>
      </c>
      <c r="B1055" s="822" t="s">
        <v>5116</v>
      </c>
      <c r="C1055" s="822" t="s">
        <v>601</v>
      </c>
      <c r="D1055" s="822" t="s">
        <v>2449</v>
      </c>
      <c r="E1055" s="822" t="s">
        <v>5034</v>
      </c>
      <c r="F1055" s="822" t="s">
        <v>5141</v>
      </c>
      <c r="G1055" s="822" t="s">
        <v>5138</v>
      </c>
      <c r="H1055" s="831">
        <v>4</v>
      </c>
      <c r="I1055" s="831">
        <v>2276</v>
      </c>
      <c r="J1055" s="822"/>
      <c r="K1055" s="822">
        <v>569</v>
      </c>
      <c r="L1055" s="831"/>
      <c r="M1055" s="831"/>
      <c r="N1055" s="822"/>
      <c r="O1055" s="822"/>
      <c r="P1055" s="831">
        <v>2</v>
      </c>
      <c r="Q1055" s="831">
        <v>1152</v>
      </c>
      <c r="R1055" s="827"/>
      <c r="S1055" s="832">
        <v>576</v>
      </c>
    </row>
    <row r="1056" spans="1:19" ht="14.45" customHeight="1" x14ac:dyDescent="0.2">
      <c r="A1056" s="821" t="s">
        <v>5115</v>
      </c>
      <c r="B1056" s="822" t="s">
        <v>5116</v>
      </c>
      <c r="C1056" s="822" t="s">
        <v>601</v>
      </c>
      <c r="D1056" s="822" t="s">
        <v>2449</v>
      </c>
      <c r="E1056" s="822" t="s">
        <v>5034</v>
      </c>
      <c r="F1056" s="822" t="s">
        <v>5088</v>
      </c>
      <c r="G1056" s="822" t="s">
        <v>5089</v>
      </c>
      <c r="H1056" s="831"/>
      <c r="I1056" s="831"/>
      <c r="J1056" s="822"/>
      <c r="K1056" s="822"/>
      <c r="L1056" s="831">
        <v>5</v>
      </c>
      <c r="M1056" s="831">
        <v>610</v>
      </c>
      <c r="N1056" s="822">
        <v>1</v>
      </c>
      <c r="O1056" s="822">
        <v>122</v>
      </c>
      <c r="P1056" s="831"/>
      <c r="Q1056" s="831"/>
      <c r="R1056" s="827"/>
      <c r="S1056" s="832"/>
    </row>
    <row r="1057" spans="1:19" ht="14.45" customHeight="1" x14ac:dyDescent="0.2">
      <c r="A1057" s="821" t="s">
        <v>5115</v>
      </c>
      <c r="B1057" s="822" t="s">
        <v>5116</v>
      </c>
      <c r="C1057" s="822" t="s">
        <v>601</v>
      </c>
      <c r="D1057" s="822" t="s">
        <v>2449</v>
      </c>
      <c r="E1057" s="822" t="s">
        <v>5034</v>
      </c>
      <c r="F1057" s="822" t="s">
        <v>5153</v>
      </c>
      <c r="G1057" s="822" t="s">
        <v>5148</v>
      </c>
      <c r="H1057" s="831"/>
      <c r="I1057" s="831"/>
      <c r="J1057" s="822"/>
      <c r="K1057" s="822"/>
      <c r="L1057" s="831"/>
      <c r="M1057" s="831"/>
      <c r="N1057" s="822"/>
      <c r="O1057" s="822"/>
      <c r="P1057" s="831">
        <v>1</v>
      </c>
      <c r="Q1057" s="831">
        <v>180</v>
      </c>
      <c r="R1057" s="827"/>
      <c r="S1057" s="832">
        <v>180</v>
      </c>
    </row>
    <row r="1058" spans="1:19" ht="14.45" customHeight="1" x14ac:dyDescent="0.2">
      <c r="A1058" s="821" t="s">
        <v>5115</v>
      </c>
      <c r="B1058" s="822" t="s">
        <v>5116</v>
      </c>
      <c r="C1058" s="822" t="s">
        <v>601</v>
      </c>
      <c r="D1058" s="822" t="s">
        <v>2449</v>
      </c>
      <c r="E1058" s="822" t="s">
        <v>5034</v>
      </c>
      <c r="F1058" s="822" t="s">
        <v>5154</v>
      </c>
      <c r="G1058" s="822" t="s">
        <v>5152</v>
      </c>
      <c r="H1058" s="831">
        <v>1</v>
      </c>
      <c r="I1058" s="831">
        <v>381</v>
      </c>
      <c r="J1058" s="822"/>
      <c r="K1058" s="822">
        <v>381</v>
      </c>
      <c r="L1058" s="831"/>
      <c r="M1058" s="831"/>
      <c r="N1058" s="822"/>
      <c r="O1058" s="822"/>
      <c r="P1058" s="831"/>
      <c r="Q1058" s="831"/>
      <c r="R1058" s="827"/>
      <c r="S1058" s="832"/>
    </row>
    <row r="1059" spans="1:19" ht="14.45" customHeight="1" x14ac:dyDescent="0.2">
      <c r="A1059" s="821" t="s">
        <v>5115</v>
      </c>
      <c r="B1059" s="822" t="s">
        <v>5116</v>
      </c>
      <c r="C1059" s="822" t="s">
        <v>601</v>
      </c>
      <c r="D1059" s="822" t="s">
        <v>2449</v>
      </c>
      <c r="E1059" s="822" t="s">
        <v>5034</v>
      </c>
      <c r="F1059" s="822" t="s">
        <v>5157</v>
      </c>
      <c r="G1059" s="822" t="s">
        <v>5136</v>
      </c>
      <c r="H1059" s="831">
        <v>4</v>
      </c>
      <c r="I1059" s="831">
        <v>1620</v>
      </c>
      <c r="J1059" s="822"/>
      <c r="K1059" s="822">
        <v>405</v>
      </c>
      <c r="L1059" s="831"/>
      <c r="M1059" s="831"/>
      <c r="N1059" s="822"/>
      <c r="O1059" s="822"/>
      <c r="P1059" s="831"/>
      <c r="Q1059" s="831"/>
      <c r="R1059" s="827"/>
      <c r="S1059" s="832"/>
    </row>
    <row r="1060" spans="1:19" ht="14.45" customHeight="1" x14ac:dyDescent="0.2">
      <c r="A1060" s="821" t="s">
        <v>5115</v>
      </c>
      <c r="B1060" s="822" t="s">
        <v>5116</v>
      </c>
      <c r="C1060" s="822" t="s">
        <v>601</v>
      </c>
      <c r="D1060" s="822" t="s">
        <v>2451</v>
      </c>
      <c r="E1060" s="822" t="s">
        <v>5034</v>
      </c>
      <c r="F1060" s="822" t="s">
        <v>5124</v>
      </c>
      <c r="G1060" s="822" t="s">
        <v>5125</v>
      </c>
      <c r="H1060" s="831">
        <v>6</v>
      </c>
      <c r="I1060" s="831">
        <v>1512</v>
      </c>
      <c r="J1060" s="822">
        <v>5.9527559055118111</v>
      </c>
      <c r="K1060" s="822">
        <v>252</v>
      </c>
      <c r="L1060" s="831">
        <v>1</v>
      </c>
      <c r="M1060" s="831">
        <v>254</v>
      </c>
      <c r="N1060" s="822">
        <v>1</v>
      </c>
      <c r="O1060" s="822">
        <v>254</v>
      </c>
      <c r="P1060" s="831"/>
      <c r="Q1060" s="831"/>
      <c r="R1060" s="827"/>
      <c r="S1060" s="832"/>
    </row>
    <row r="1061" spans="1:19" ht="14.45" customHeight="1" x14ac:dyDescent="0.2">
      <c r="A1061" s="821" t="s">
        <v>5115</v>
      </c>
      <c r="B1061" s="822" t="s">
        <v>5116</v>
      </c>
      <c r="C1061" s="822" t="s">
        <v>601</v>
      </c>
      <c r="D1061" s="822" t="s">
        <v>2451</v>
      </c>
      <c r="E1061" s="822" t="s">
        <v>5034</v>
      </c>
      <c r="F1061" s="822" t="s">
        <v>5126</v>
      </c>
      <c r="G1061" s="822" t="s">
        <v>5127</v>
      </c>
      <c r="H1061" s="831">
        <v>21</v>
      </c>
      <c r="I1061" s="831">
        <v>2667</v>
      </c>
      <c r="J1061" s="822"/>
      <c r="K1061" s="822">
        <v>127</v>
      </c>
      <c r="L1061" s="831"/>
      <c r="M1061" s="831"/>
      <c r="N1061" s="822"/>
      <c r="O1061" s="822"/>
      <c r="P1061" s="831">
        <v>4</v>
      </c>
      <c r="Q1061" s="831">
        <v>508</v>
      </c>
      <c r="R1061" s="827"/>
      <c r="S1061" s="832">
        <v>127</v>
      </c>
    </row>
    <row r="1062" spans="1:19" ht="14.45" customHeight="1" x14ac:dyDescent="0.2">
      <c r="A1062" s="821" t="s">
        <v>5115</v>
      </c>
      <c r="B1062" s="822" t="s">
        <v>5116</v>
      </c>
      <c r="C1062" s="822" t="s">
        <v>601</v>
      </c>
      <c r="D1062" s="822" t="s">
        <v>2451</v>
      </c>
      <c r="E1062" s="822" t="s">
        <v>5034</v>
      </c>
      <c r="F1062" s="822" t="s">
        <v>5135</v>
      </c>
      <c r="G1062" s="822" t="s">
        <v>5136</v>
      </c>
      <c r="H1062" s="831">
        <v>2</v>
      </c>
      <c r="I1062" s="831">
        <v>664</v>
      </c>
      <c r="J1062" s="822"/>
      <c r="K1062" s="822">
        <v>332</v>
      </c>
      <c r="L1062" s="831"/>
      <c r="M1062" s="831"/>
      <c r="N1062" s="822"/>
      <c r="O1062" s="822"/>
      <c r="P1062" s="831"/>
      <c r="Q1062" s="831"/>
      <c r="R1062" s="827"/>
      <c r="S1062" s="832"/>
    </row>
    <row r="1063" spans="1:19" ht="14.45" customHeight="1" x14ac:dyDescent="0.2">
      <c r="A1063" s="821" t="s">
        <v>5115</v>
      </c>
      <c r="B1063" s="822" t="s">
        <v>5116</v>
      </c>
      <c r="C1063" s="822" t="s">
        <v>601</v>
      </c>
      <c r="D1063" s="822" t="s">
        <v>2451</v>
      </c>
      <c r="E1063" s="822" t="s">
        <v>5034</v>
      </c>
      <c r="F1063" s="822" t="s">
        <v>5141</v>
      </c>
      <c r="G1063" s="822" t="s">
        <v>5138</v>
      </c>
      <c r="H1063" s="831">
        <v>10</v>
      </c>
      <c r="I1063" s="831">
        <v>5690</v>
      </c>
      <c r="J1063" s="822"/>
      <c r="K1063" s="822">
        <v>569</v>
      </c>
      <c r="L1063" s="831"/>
      <c r="M1063" s="831"/>
      <c r="N1063" s="822"/>
      <c r="O1063" s="822"/>
      <c r="P1063" s="831"/>
      <c r="Q1063" s="831"/>
      <c r="R1063" s="827"/>
      <c r="S1063" s="832"/>
    </row>
    <row r="1064" spans="1:19" ht="14.45" customHeight="1" x14ac:dyDescent="0.2">
      <c r="A1064" s="821" t="s">
        <v>5115</v>
      </c>
      <c r="B1064" s="822" t="s">
        <v>5116</v>
      </c>
      <c r="C1064" s="822" t="s">
        <v>601</v>
      </c>
      <c r="D1064" s="822" t="s">
        <v>2451</v>
      </c>
      <c r="E1064" s="822" t="s">
        <v>5034</v>
      </c>
      <c r="F1064" s="822" t="s">
        <v>5128</v>
      </c>
      <c r="G1064" s="822" t="s">
        <v>5101</v>
      </c>
      <c r="H1064" s="831">
        <v>1</v>
      </c>
      <c r="I1064" s="831">
        <v>464</v>
      </c>
      <c r="J1064" s="822">
        <v>0.99145299145299148</v>
      </c>
      <c r="K1064" s="822">
        <v>464</v>
      </c>
      <c r="L1064" s="831">
        <v>1</v>
      </c>
      <c r="M1064" s="831">
        <v>468</v>
      </c>
      <c r="N1064" s="822">
        <v>1</v>
      </c>
      <c r="O1064" s="822">
        <v>468</v>
      </c>
      <c r="P1064" s="831">
        <v>1</v>
      </c>
      <c r="Q1064" s="831">
        <v>473</v>
      </c>
      <c r="R1064" s="827">
        <v>1.0106837606837606</v>
      </c>
      <c r="S1064" s="832">
        <v>473</v>
      </c>
    </row>
    <row r="1065" spans="1:19" ht="14.45" customHeight="1" x14ac:dyDescent="0.2">
      <c r="A1065" s="821" t="s">
        <v>5115</v>
      </c>
      <c r="B1065" s="822" t="s">
        <v>5116</v>
      </c>
      <c r="C1065" s="822" t="s">
        <v>601</v>
      </c>
      <c r="D1065" s="822" t="s">
        <v>2451</v>
      </c>
      <c r="E1065" s="822" t="s">
        <v>5034</v>
      </c>
      <c r="F1065" s="822" t="s">
        <v>5149</v>
      </c>
      <c r="G1065" s="822" t="s">
        <v>5150</v>
      </c>
      <c r="H1065" s="831">
        <v>2</v>
      </c>
      <c r="I1065" s="831">
        <v>172</v>
      </c>
      <c r="J1065" s="822"/>
      <c r="K1065" s="822">
        <v>86</v>
      </c>
      <c r="L1065" s="831"/>
      <c r="M1065" s="831"/>
      <c r="N1065" s="822"/>
      <c r="O1065" s="822"/>
      <c r="P1065" s="831"/>
      <c r="Q1065" s="831"/>
      <c r="R1065" s="827"/>
      <c r="S1065" s="832"/>
    </row>
    <row r="1066" spans="1:19" ht="14.45" customHeight="1" x14ac:dyDescent="0.2">
      <c r="A1066" s="821" t="s">
        <v>5115</v>
      </c>
      <c r="B1066" s="822" t="s">
        <v>5116</v>
      </c>
      <c r="C1066" s="822" t="s">
        <v>601</v>
      </c>
      <c r="D1066" s="822" t="s">
        <v>2451</v>
      </c>
      <c r="E1066" s="822" t="s">
        <v>5034</v>
      </c>
      <c r="F1066" s="822" t="s">
        <v>5155</v>
      </c>
      <c r="G1066" s="822" t="s">
        <v>5156</v>
      </c>
      <c r="H1066" s="831">
        <v>3</v>
      </c>
      <c r="I1066" s="831">
        <v>819</v>
      </c>
      <c r="J1066" s="822"/>
      <c r="K1066" s="822">
        <v>273</v>
      </c>
      <c r="L1066" s="831"/>
      <c r="M1066" s="831"/>
      <c r="N1066" s="822"/>
      <c r="O1066" s="822"/>
      <c r="P1066" s="831"/>
      <c r="Q1066" s="831"/>
      <c r="R1066" s="827"/>
      <c r="S1066" s="832"/>
    </row>
    <row r="1067" spans="1:19" ht="14.45" customHeight="1" x14ac:dyDescent="0.2">
      <c r="A1067" s="821" t="s">
        <v>5115</v>
      </c>
      <c r="B1067" s="822" t="s">
        <v>5116</v>
      </c>
      <c r="C1067" s="822" t="s">
        <v>601</v>
      </c>
      <c r="D1067" s="822" t="s">
        <v>2451</v>
      </c>
      <c r="E1067" s="822" t="s">
        <v>5034</v>
      </c>
      <c r="F1067" s="822" t="s">
        <v>5157</v>
      </c>
      <c r="G1067" s="822" t="s">
        <v>5136</v>
      </c>
      <c r="H1067" s="831">
        <v>4</v>
      </c>
      <c r="I1067" s="831">
        <v>1620</v>
      </c>
      <c r="J1067" s="822"/>
      <c r="K1067" s="822">
        <v>405</v>
      </c>
      <c r="L1067" s="831"/>
      <c r="M1067" s="831"/>
      <c r="N1067" s="822"/>
      <c r="O1067" s="822"/>
      <c r="P1067" s="831"/>
      <c r="Q1067" s="831"/>
      <c r="R1067" s="827"/>
      <c r="S1067" s="832"/>
    </row>
    <row r="1068" spans="1:19" ht="14.45" customHeight="1" x14ac:dyDescent="0.2">
      <c r="A1068" s="821" t="s">
        <v>5115</v>
      </c>
      <c r="B1068" s="822" t="s">
        <v>5116</v>
      </c>
      <c r="C1068" s="822" t="s">
        <v>601</v>
      </c>
      <c r="D1068" s="822" t="s">
        <v>2452</v>
      </c>
      <c r="E1068" s="822" t="s">
        <v>5034</v>
      </c>
      <c r="F1068" s="822" t="s">
        <v>5124</v>
      </c>
      <c r="G1068" s="822" t="s">
        <v>5125</v>
      </c>
      <c r="H1068" s="831">
        <v>3</v>
      </c>
      <c r="I1068" s="831">
        <v>756</v>
      </c>
      <c r="J1068" s="822"/>
      <c r="K1068" s="822">
        <v>252</v>
      </c>
      <c r="L1068" s="831"/>
      <c r="M1068" s="831"/>
      <c r="N1068" s="822"/>
      <c r="O1068" s="822"/>
      <c r="P1068" s="831"/>
      <c r="Q1068" s="831"/>
      <c r="R1068" s="827"/>
      <c r="S1068" s="832"/>
    </row>
    <row r="1069" spans="1:19" ht="14.45" customHeight="1" x14ac:dyDescent="0.2">
      <c r="A1069" s="821" t="s">
        <v>5115</v>
      </c>
      <c r="B1069" s="822" t="s">
        <v>5116</v>
      </c>
      <c r="C1069" s="822" t="s">
        <v>601</v>
      </c>
      <c r="D1069" s="822" t="s">
        <v>2452</v>
      </c>
      <c r="E1069" s="822" t="s">
        <v>5034</v>
      </c>
      <c r="F1069" s="822" t="s">
        <v>5126</v>
      </c>
      <c r="G1069" s="822" t="s">
        <v>5127</v>
      </c>
      <c r="H1069" s="831">
        <v>10</v>
      </c>
      <c r="I1069" s="831">
        <v>1270</v>
      </c>
      <c r="J1069" s="822"/>
      <c r="K1069" s="822">
        <v>127</v>
      </c>
      <c r="L1069" s="831"/>
      <c r="M1069" s="831"/>
      <c r="N1069" s="822"/>
      <c r="O1069" s="822"/>
      <c r="P1069" s="831"/>
      <c r="Q1069" s="831"/>
      <c r="R1069" s="827"/>
      <c r="S1069" s="832"/>
    </row>
    <row r="1070" spans="1:19" ht="14.45" customHeight="1" x14ac:dyDescent="0.2">
      <c r="A1070" s="821" t="s">
        <v>5115</v>
      </c>
      <c r="B1070" s="822" t="s">
        <v>5116</v>
      </c>
      <c r="C1070" s="822" t="s">
        <v>601</v>
      </c>
      <c r="D1070" s="822" t="s">
        <v>2452</v>
      </c>
      <c r="E1070" s="822" t="s">
        <v>5034</v>
      </c>
      <c r="F1070" s="822" t="s">
        <v>5141</v>
      </c>
      <c r="G1070" s="822" t="s">
        <v>5138</v>
      </c>
      <c r="H1070" s="831">
        <v>3</v>
      </c>
      <c r="I1070" s="831">
        <v>1707</v>
      </c>
      <c r="J1070" s="822"/>
      <c r="K1070" s="822">
        <v>569</v>
      </c>
      <c r="L1070" s="831"/>
      <c r="M1070" s="831"/>
      <c r="N1070" s="822"/>
      <c r="O1070" s="822"/>
      <c r="P1070" s="831"/>
      <c r="Q1070" s="831"/>
      <c r="R1070" s="827"/>
      <c r="S1070" s="832"/>
    </row>
    <row r="1071" spans="1:19" ht="14.45" customHeight="1" x14ac:dyDescent="0.2">
      <c r="A1071" s="821" t="s">
        <v>5115</v>
      </c>
      <c r="B1071" s="822" t="s">
        <v>5116</v>
      </c>
      <c r="C1071" s="822" t="s">
        <v>601</v>
      </c>
      <c r="D1071" s="822" t="s">
        <v>2452</v>
      </c>
      <c r="E1071" s="822" t="s">
        <v>5034</v>
      </c>
      <c r="F1071" s="822" t="s">
        <v>5151</v>
      </c>
      <c r="G1071" s="822" t="s">
        <v>5152</v>
      </c>
      <c r="H1071" s="831">
        <v>7</v>
      </c>
      <c r="I1071" s="831">
        <v>2156</v>
      </c>
      <c r="J1071" s="822"/>
      <c r="K1071" s="822">
        <v>308</v>
      </c>
      <c r="L1071" s="831"/>
      <c r="M1071" s="831"/>
      <c r="N1071" s="822"/>
      <c r="O1071" s="822"/>
      <c r="P1071" s="831"/>
      <c r="Q1071" s="831"/>
      <c r="R1071" s="827"/>
      <c r="S1071" s="832"/>
    </row>
    <row r="1072" spans="1:19" ht="14.45" customHeight="1" x14ac:dyDescent="0.2">
      <c r="A1072" s="821" t="s">
        <v>5115</v>
      </c>
      <c r="B1072" s="822" t="s">
        <v>5116</v>
      </c>
      <c r="C1072" s="822" t="s">
        <v>601</v>
      </c>
      <c r="D1072" s="822" t="s">
        <v>2452</v>
      </c>
      <c r="E1072" s="822" t="s">
        <v>5034</v>
      </c>
      <c r="F1072" s="822" t="s">
        <v>5154</v>
      </c>
      <c r="G1072" s="822" t="s">
        <v>5152</v>
      </c>
      <c r="H1072" s="831">
        <v>3</v>
      </c>
      <c r="I1072" s="831">
        <v>1143</v>
      </c>
      <c r="J1072" s="822"/>
      <c r="K1072" s="822">
        <v>381</v>
      </c>
      <c r="L1072" s="831"/>
      <c r="M1072" s="831"/>
      <c r="N1072" s="822"/>
      <c r="O1072" s="822"/>
      <c r="P1072" s="831"/>
      <c r="Q1072" s="831"/>
      <c r="R1072" s="827"/>
      <c r="S1072" s="832"/>
    </row>
    <row r="1073" spans="1:19" ht="14.45" customHeight="1" x14ac:dyDescent="0.2">
      <c r="A1073" s="821" t="s">
        <v>5115</v>
      </c>
      <c r="B1073" s="822" t="s">
        <v>5116</v>
      </c>
      <c r="C1073" s="822" t="s">
        <v>601</v>
      </c>
      <c r="D1073" s="822" t="s">
        <v>2453</v>
      </c>
      <c r="E1073" s="822" t="s">
        <v>5034</v>
      </c>
      <c r="F1073" s="822" t="s">
        <v>5124</v>
      </c>
      <c r="G1073" s="822" t="s">
        <v>5125</v>
      </c>
      <c r="H1073" s="831">
        <v>8</v>
      </c>
      <c r="I1073" s="831">
        <v>2016</v>
      </c>
      <c r="J1073" s="822">
        <v>7.9370078740157481</v>
      </c>
      <c r="K1073" s="822">
        <v>252</v>
      </c>
      <c r="L1073" s="831">
        <v>1</v>
      </c>
      <c r="M1073" s="831">
        <v>254</v>
      </c>
      <c r="N1073" s="822">
        <v>1</v>
      </c>
      <c r="O1073" s="822">
        <v>254</v>
      </c>
      <c r="P1073" s="831"/>
      <c r="Q1073" s="831"/>
      <c r="R1073" s="827"/>
      <c r="S1073" s="832"/>
    </row>
    <row r="1074" spans="1:19" ht="14.45" customHeight="1" x14ac:dyDescent="0.2">
      <c r="A1074" s="821" t="s">
        <v>5115</v>
      </c>
      <c r="B1074" s="822" t="s">
        <v>5116</v>
      </c>
      <c r="C1074" s="822" t="s">
        <v>601</v>
      </c>
      <c r="D1074" s="822" t="s">
        <v>2453</v>
      </c>
      <c r="E1074" s="822" t="s">
        <v>5034</v>
      </c>
      <c r="F1074" s="822" t="s">
        <v>5126</v>
      </c>
      <c r="G1074" s="822" t="s">
        <v>5127</v>
      </c>
      <c r="H1074" s="831">
        <v>13</v>
      </c>
      <c r="I1074" s="831">
        <v>1651</v>
      </c>
      <c r="J1074" s="822"/>
      <c r="K1074" s="822">
        <v>127</v>
      </c>
      <c r="L1074" s="831"/>
      <c r="M1074" s="831"/>
      <c r="N1074" s="822"/>
      <c r="O1074" s="822"/>
      <c r="P1074" s="831">
        <v>1</v>
      </c>
      <c r="Q1074" s="831">
        <v>127</v>
      </c>
      <c r="R1074" s="827"/>
      <c r="S1074" s="832">
        <v>127</v>
      </c>
    </row>
    <row r="1075" spans="1:19" ht="14.45" customHeight="1" x14ac:dyDescent="0.2">
      <c r="A1075" s="821" t="s">
        <v>5115</v>
      </c>
      <c r="B1075" s="822" t="s">
        <v>5116</v>
      </c>
      <c r="C1075" s="822" t="s">
        <v>601</v>
      </c>
      <c r="D1075" s="822" t="s">
        <v>2453</v>
      </c>
      <c r="E1075" s="822" t="s">
        <v>5034</v>
      </c>
      <c r="F1075" s="822" t="s">
        <v>5137</v>
      </c>
      <c r="G1075" s="822" t="s">
        <v>5138</v>
      </c>
      <c r="H1075" s="831">
        <v>2</v>
      </c>
      <c r="I1075" s="831">
        <v>992</v>
      </c>
      <c r="J1075" s="822"/>
      <c r="K1075" s="822">
        <v>496</v>
      </c>
      <c r="L1075" s="831"/>
      <c r="M1075" s="831"/>
      <c r="N1075" s="822"/>
      <c r="O1075" s="822"/>
      <c r="P1075" s="831"/>
      <c r="Q1075" s="831"/>
      <c r="R1075" s="827"/>
      <c r="S1075" s="832"/>
    </row>
    <row r="1076" spans="1:19" ht="14.45" customHeight="1" x14ac:dyDescent="0.2">
      <c r="A1076" s="821" t="s">
        <v>5115</v>
      </c>
      <c r="B1076" s="822" t="s">
        <v>5116</v>
      </c>
      <c r="C1076" s="822" t="s">
        <v>601</v>
      </c>
      <c r="D1076" s="822" t="s">
        <v>2453</v>
      </c>
      <c r="E1076" s="822" t="s">
        <v>5034</v>
      </c>
      <c r="F1076" s="822" t="s">
        <v>5141</v>
      </c>
      <c r="G1076" s="822" t="s">
        <v>5138</v>
      </c>
      <c r="H1076" s="831">
        <v>6</v>
      </c>
      <c r="I1076" s="831">
        <v>3414</v>
      </c>
      <c r="J1076" s="822"/>
      <c r="K1076" s="822">
        <v>569</v>
      </c>
      <c r="L1076" s="831"/>
      <c r="M1076" s="831"/>
      <c r="N1076" s="822"/>
      <c r="O1076" s="822"/>
      <c r="P1076" s="831">
        <v>2</v>
      </c>
      <c r="Q1076" s="831">
        <v>1152</v>
      </c>
      <c r="R1076" s="827"/>
      <c r="S1076" s="832">
        <v>576</v>
      </c>
    </row>
    <row r="1077" spans="1:19" ht="14.45" customHeight="1" x14ac:dyDescent="0.2">
      <c r="A1077" s="821" t="s">
        <v>5115</v>
      </c>
      <c r="B1077" s="822" t="s">
        <v>5116</v>
      </c>
      <c r="C1077" s="822" t="s">
        <v>601</v>
      </c>
      <c r="D1077" s="822" t="s">
        <v>2453</v>
      </c>
      <c r="E1077" s="822" t="s">
        <v>5034</v>
      </c>
      <c r="F1077" s="822" t="s">
        <v>5149</v>
      </c>
      <c r="G1077" s="822" t="s">
        <v>5150</v>
      </c>
      <c r="H1077" s="831">
        <v>1</v>
      </c>
      <c r="I1077" s="831">
        <v>86</v>
      </c>
      <c r="J1077" s="822"/>
      <c r="K1077" s="822">
        <v>86</v>
      </c>
      <c r="L1077" s="831"/>
      <c r="M1077" s="831"/>
      <c r="N1077" s="822"/>
      <c r="O1077" s="822"/>
      <c r="P1077" s="831"/>
      <c r="Q1077" s="831"/>
      <c r="R1077" s="827"/>
      <c r="S1077" s="832"/>
    </row>
    <row r="1078" spans="1:19" ht="14.45" customHeight="1" x14ac:dyDescent="0.2">
      <c r="A1078" s="821" t="s">
        <v>5115</v>
      </c>
      <c r="B1078" s="822" t="s">
        <v>5116</v>
      </c>
      <c r="C1078" s="822" t="s">
        <v>601</v>
      </c>
      <c r="D1078" s="822" t="s">
        <v>2453</v>
      </c>
      <c r="E1078" s="822" t="s">
        <v>5034</v>
      </c>
      <c r="F1078" s="822" t="s">
        <v>5154</v>
      </c>
      <c r="G1078" s="822" t="s">
        <v>5152</v>
      </c>
      <c r="H1078" s="831">
        <v>10</v>
      </c>
      <c r="I1078" s="831">
        <v>3810</v>
      </c>
      <c r="J1078" s="822">
        <v>9.896103896103897</v>
      </c>
      <c r="K1078" s="822">
        <v>381</v>
      </c>
      <c r="L1078" s="831">
        <v>1</v>
      </c>
      <c r="M1078" s="831">
        <v>385</v>
      </c>
      <c r="N1078" s="822">
        <v>1</v>
      </c>
      <c r="O1078" s="822">
        <v>385</v>
      </c>
      <c r="P1078" s="831"/>
      <c r="Q1078" s="831"/>
      <c r="R1078" s="827"/>
      <c r="S1078" s="832"/>
    </row>
    <row r="1079" spans="1:19" ht="14.45" customHeight="1" x14ac:dyDescent="0.2">
      <c r="A1079" s="821" t="s">
        <v>5115</v>
      </c>
      <c r="B1079" s="822" t="s">
        <v>5116</v>
      </c>
      <c r="C1079" s="822" t="s">
        <v>601</v>
      </c>
      <c r="D1079" s="822" t="s">
        <v>2453</v>
      </c>
      <c r="E1079" s="822" t="s">
        <v>5034</v>
      </c>
      <c r="F1079" s="822" t="s">
        <v>5155</v>
      </c>
      <c r="G1079" s="822" t="s">
        <v>5156</v>
      </c>
      <c r="H1079" s="831">
        <v>2</v>
      </c>
      <c r="I1079" s="831">
        <v>546</v>
      </c>
      <c r="J1079" s="822"/>
      <c r="K1079" s="822">
        <v>273</v>
      </c>
      <c r="L1079" s="831"/>
      <c r="M1079" s="831"/>
      <c r="N1079" s="822"/>
      <c r="O1079" s="822"/>
      <c r="P1079" s="831">
        <v>1</v>
      </c>
      <c r="Q1079" s="831">
        <v>276</v>
      </c>
      <c r="R1079" s="827"/>
      <c r="S1079" s="832">
        <v>276</v>
      </c>
    </row>
    <row r="1080" spans="1:19" ht="14.45" customHeight="1" x14ac:dyDescent="0.2">
      <c r="A1080" s="821" t="s">
        <v>5115</v>
      </c>
      <c r="B1080" s="822" t="s">
        <v>5116</v>
      </c>
      <c r="C1080" s="822" t="s">
        <v>601</v>
      </c>
      <c r="D1080" s="822" t="s">
        <v>2454</v>
      </c>
      <c r="E1080" s="822" t="s">
        <v>5034</v>
      </c>
      <c r="F1080" s="822" t="s">
        <v>5124</v>
      </c>
      <c r="G1080" s="822" t="s">
        <v>5125</v>
      </c>
      <c r="H1080" s="831"/>
      <c r="I1080" s="831"/>
      <c r="J1080" s="822"/>
      <c r="K1080" s="822"/>
      <c r="L1080" s="831"/>
      <c r="M1080" s="831"/>
      <c r="N1080" s="822"/>
      <c r="O1080" s="822"/>
      <c r="P1080" s="831">
        <v>1</v>
      </c>
      <c r="Q1080" s="831">
        <v>255</v>
      </c>
      <c r="R1080" s="827"/>
      <c r="S1080" s="832">
        <v>255</v>
      </c>
    </row>
    <row r="1081" spans="1:19" ht="14.45" customHeight="1" x14ac:dyDescent="0.2">
      <c r="A1081" s="821" t="s">
        <v>5115</v>
      </c>
      <c r="B1081" s="822" t="s">
        <v>5116</v>
      </c>
      <c r="C1081" s="822" t="s">
        <v>601</v>
      </c>
      <c r="D1081" s="822" t="s">
        <v>2454</v>
      </c>
      <c r="E1081" s="822" t="s">
        <v>5034</v>
      </c>
      <c r="F1081" s="822" t="s">
        <v>5126</v>
      </c>
      <c r="G1081" s="822" t="s">
        <v>5127</v>
      </c>
      <c r="H1081" s="831"/>
      <c r="I1081" s="831"/>
      <c r="J1081" s="822"/>
      <c r="K1081" s="822"/>
      <c r="L1081" s="831"/>
      <c r="M1081" s="831"/>
      <c r="N1081" s="822"/>
      <c r="O1081" s="822"/>
      <c r="P1081" s="831">
        <v>1</v>
      </c>
      <c r="Q1081" s="831">
        <v>127</v>
      </c>
      <c r="R1081" s="827"/>
      <c r="S1081" s="832">
        <v>127</v>
      </c>
    </row>
    <row r="1082" spans="1:19" ht="14.45" customHeight="1" x14ac:dyDescent="0.2">
      <c r="A1082" s="821" t="s">
        <v>5115</v>
      </c>
      <c r="B1082" s="822" t="s">
        <v>5116</v>
      </c>
      <c r="C1082" s="822" t="s">
        <v>601</v>
      </c>
      <c r="D1082" s="822" t="s">
        <v>2454</v>
      </c>
      <c r="E1082" s="822" t="s">
        <v>5034</v>
      </c>
      <c r="F1082" s="822" t="s">
        <v>5141</v>
      </c>
      <c r="G1082" s="822" t="s">
        <v>5138</v>
      </c>
      <c r="H1082" s="831"/>
      <c r="I1082" s="831"/>
      <c r="J1082" s="822"/>
      <c r="K1082" s="822"/>
      <c r="L1082" s="831"/>
      <c r="M1082" s="831"/>
      <c r="N1082" s="822"/>
      <c r="O1082" s="822"/>
      <c r="P1082" s="831">
        <v>2</v>
      </c>
      <c r="Q1082" s="831">
        <v>1152</v>
      </c>
      <c r="R1082" s="827"/>
      <c r="S1082" s="832">
        <v>576</v>
      </c>
    </row>
    <row r="1083" spans="1:19" ht="14.45" customHeight="1" x14ac:dyDescent="0.2">
      <c r="A1083" s="821" t="s">
        <v>5115</v>
      </c>
      <c r="B1083" s="822" t="s">
        <v>5116</v>
      </c>
      <c r="C1083" s="822" t="s">
        <v>601</v>
      </c>
      <c r="D1083" s="822" t="s">
        <v>2454</v>
      </c>
      <c r="E1083" s="822" t="s">
        <v>5034</v>
      </c>
      <c r="F1083" s="822" t="s">
        <v>5147</v>
      </c>
      <c r="G1083" s="822" t="s">
        <v>5148</v>
      </c>
      <c r="H1083" s="831"/>
      <c r="I1083" s="831"/>
      <c r="J1083" s="822"/>
      <c r="K1083" s="822"/>
      <c r="L1083" s="831"/>
      <c r="M1083" s="831"/>
      <c r="N1083" s="822"/>
      <c r="O1083" s="822"/>
      <c r="P1083" s="831">
        <v>1</v>
      </c>
      <c r="Q1083" s="831">
        <v>219</v>
      </c>
      <c r="R1083" s="827"/>
      <c r="S1083" s="832">
        <v>219</v>
      </c>
    </row>
    <row r="1084" spans="1:19" ht="14.45" customHeight="1" x14ac:dyDescent="0.2">
      <c r="A1084" s="821" t="s">
        <v>5115</v>
      </c>
      <c r="B1084" s="822" t="s">
        <v>5116</v>
      </c>
      <c r="C1084" s="822" t="s">
        <v>601</v>
      </c>
      <c r="D1084" s="822" t="s">
        <v>5024</v>
      </c>
      <c r="E1084" s="822" t="s">
        <v>5034</v>
      </c>
      <c r="F1084" s="822" t="s">
        <v>5124</v>
      </c>
      <c r="G1084" s="822" t="s">
        <v>5125</v>
      </c>
      <c r="H1084" s="831">
        <v>2</v>
      </c>
      <c r="I1084" s="831">
        <v>504</v>
      </c>
      <c r="J1084" s="822"/>
      <c r="K1084" s="822">
        <v>252</v>
      </c>
      <c r="L1084" s="831"/>
      <c r="M1084" s="831"/>
      <c r="N1084" s="822"/>
      <c r="O1084" s="822"/>
      <c r="P1084" s="831"/>
      <c r="Q1084" s="831"/>
      <c r="R1084" s="827"/>
      <c r="S1084" s="832"/>
    </row>
    <row r="1085" spans="1:19" ht="14.45" customHeight="1" x14ac:dyDescent="0.2">
      <c r="A1085" s="821" t="s">
        <v>5115</v>
      </c>
      <c r="B1085" s="822" t="s">
        <v>5116</v>
      </c>
      <c r="C1085" s="822" t="s">
        <v>601</v>
      </c>
      <c r="D1085" s="822" t="s">
        <v>5024</v>
      </c>
      <c r="E1085" s="822" t="s">
        <v>5034</v>
      </c>
      <c r="F1085" s="822" t="s">
        <v>5126</v>
      </c>
      <c r="G1085" s="822" t="s">
        <v>5127</v>
      </c>
      <c r="H1085" s="831">
        <v>1</v>
      </c>
      <c r="I1085" s="831">
        <v>127</v>
      </c>
      <c r="J1085" s="822"/>
      <c r="K1085" s="822">
        <v>127</v>
      </c>
      <c r="L1085" s="831"/>
      <c r="M1085" s="831"/>
      <c r="N1085" s="822"/>
      <c r="O1085" s="822"/>
      <c r="P1085" s="831"/>
      <c r="Q1085" s="831"/>
      <c r="R1085" s="827"/>
      <c r="S1085" s="832"/>
    </row>
    <row r="1086" spans="1:19" ht="14.45" customHeight="1" x14ac:dyDescent="0.2">
      <c r="A1086" s="821" t="s">
        <v>5115</v>
      </c>
      <c r="B1086" s="822" t="s">
        <v>5116</v>
      </c>
      <c r="C1086" s="822" t="s">
        <v>601</v>
      </c>
      <c r="D1086" s="822" t="s">
        <v>5024</v>
      </c>
      <c r="E1086" s="822" t="s">
        <v>5034</v>
      </c>
      <c r="F1086" s="822" t="s">
        <v>5135</v>
      </c>
      <c r="G1086" s="822" t="s">
        <v>5136</v>
      </c>
      <c r="H1086" s="831">
        <v>1</v>
      </c>
      <c r="I1086" s="831">
        <v>332</v>
      </c>
      <c r="J1086" s="822"/>
      <c r="K1086" s="822">
        <v>332</v>
      </c>
      <c r="L1086" s="831"/>
      <c r="M1086" s="831"/>
      <c r="N1086" s="822"/>
      <c r="O1086" s="822"/>
      <c r="P1086" s="831"/>
      <c r="Q1086" s="831"/>
      <c r="R1086" s="827"/>
      <c r="S1086" s="832"/>
    </row>
    <row r="1087" spans="1:19" ht="14.45" customHeight="1" x14ac:dyDescent="0.2">
      <c r="A1087" s="821" t="s">
        <v>5115</v>
      </c>
      <c r="B1087" s="822" t="s">
        <v>5116</v>
      </c>
      <c r="C1087" s="822" t="s">
        <v>601</v>
      </c>
      <c r="D1087" s="822" t="s">
        <v>5024</v>
      </c>
      <c r="E1087" s="822" t="s">
        <v>5034</v>
      </c>
      <c r="F1087" s="822" t="s">
        <v>5137</v>
      </c>
      <c r="G1087" s="822" t="s">
        <v>5138</v>
      </c>
      <c r="H1087" s="831">
        <v>2</v>
      </c>
      <c r="I1087" s="831">
        <v>992</v>
      </c>
      <c r="J1087" s="822"/>
      <c r="K1087" s="822">
        <v>496</v>
      </c>
      <c r="L1087" s="831"/>
      <c r="M1087" s="831"/>
      <c r="N1087" s="822"/>
      <c r="O1087" s="822"/>
      <c r="P1087" s="831"/>
      <c r="Q1087" s="831"/>
      <c r="R1087" s="827"/>
      <c r="S1087" s="832"/>
    </row>
    <row r="1088" spans="1:19" ht="14.45" customHeight="1" x14ac:dyDescent="0.2">
      <c r="A1088" s="821" t="s">
        <v>5115</v>
      </c>
      <c r="B1088" s="822" t="s">
        <v>5116</v>
      </c>
      <c r="C1088" s="822" t="s">
        <v>601</v>
      </c>
      <c r="D1088" s="822" t="s">
        <v>5024</v>
      </c>
      <c r="E1088" s="822" t="s">
        <v>5034</v>
      </c>
      <c r="F1088" s="822" t="s">
        <v>5155</v>
      </c>
      <c r="G1088" s="822" t="s">
        <v>5156</v>
      </c>
      <c r="H1088" s="831">
        <v>1</v>
      </c>
      <c r="I1088" s="831">
        <v>273</v>
      </c>
      <c r="J1088" s="822"/>
      <c r="K1088" s="822">
        <v>273</v>
      </c>
      <c r="L1088" s="831"/>
      <c r="M1088" s="831"/>
      <c r="N1088" s="822"/>
      <c r="O1088" s="822"/>
      <c r="P1088" s="831"/>
      <c r="Q1088" s="831"/>
      <c r="R1088" s="827"/>
      <c r="S1088" s="832"/>
    </row>
    <row r="1089" spans="1:19" ht="14.45" customHeight="1" x14ac:dyDescent="0.2">
      <c r="A1089" s="821" t="s">
        <v>5115</v>
      </c>
      <c r="B1089" s="822" t="s">
        <v>5116</v>
      </c>
      <c r="C1089" s="822" t="s">
        <v>601</v>
      </c>
      <c r="D1089" s="822" t="s">
        <v>2455</v>
      </c>
      <c r="E1089" s="822" t="s">
        <v>5034</v>
      </c>
      <c r="F1089" s="822" t="s">
        <v>5126</v>
      </c>
      <c r="G1089" s="822" t="s">
        <v>5127</v>
      </c>
      <c r="H1089" s="831">
        <v>3</v>
      </c>
      <c r="I1089" s="831">
        <v>381</v>
      </c>
      <c r="J1089" s="822"/>
      <c r="K1089" s="822">
        <v>127</v>
      </c>
      <c r="L1089" s="831"/>
      <c r="M1089" s="831"/>
      <c r="N1089" s="822"/>
      <c r="O1089" s="822"/>
      <c r="P1089" s="831"/>
      <c r="Q1089" s="831"/>
      <c r="R1089" s="827"/>
      <c r="S1089" s="832"/>
    </row>
    <row r="1090" spans="1:19" ht="14.45" customHeight="1" x14ac:dyDescent="0.2">
      <c r="A1090" s="821" t="s">
        <v>5115</v>
      </c>
      <c r="B1090" s="822" t="s">
        <v>5116</v>
      </c>
      <c r="C1090" s="822" t="s">
        <v>601</v>
      </c>
      <c r="D1090" s="822" t="s">
        <v>2455</v>
      </c>
      <c r="E1090" s="822" t="s">
        <v>5034</v>
      </c>
      <c r="F1090" s="822" t="s">
        <v>5141</v>
      </c>
      <c r="G1090" s="822" t="s">
        <v>5138</v>
      </c>
      <c r="H1090" s="831">
        <v>7</v>
      </c>
      <c r="I1090" s="831">
        <v>3983</v>
      </c>
      <c r="J1090" s="822"/>
      <c r="K1090" s="822">
        <v>569</v>
      </c>
      <c r="L1090" s="831"/>
      <c r="M1090" s="831"/>
      <c r="N1090" s="822"/>
      <c r="O1090" s="822"/>
      <c r="P1090" s="831"/>
      <c r="Q1090" s="831"/>
      <c r="R1090" s="827"/>
      <c r="S1090" s="832"/>
    </row>
    <row r="1091" spans="1:19" ht="14.45" customHeight="1" x14ac:dyDescent="0.2">
      <c r="A1091" s="821" t="s">
        <v>5115</v>
      </c>
      <c r="B1091" s="822" t="s">
        <v>5116</v>
      </c>
      <c r="C1091" s="822" t="s">
        <v>601</v>
      </c>
      <c r="D1091" s="822" t="s">
        <v>5025</v>
      </c>
      <c r="E1091" s="822" t="s">
        <v>5034</v>
      </c>
      <c r="F1091" s="822" t="s">
        <v>5124</v>
      </c>
      <c r="G1091" s="822" t="s">
        <v>5125</v>
      </c>
      <c r="H1091" s="831">
        <v>4</v>
      </c>
      <c r="I1091" s="831">
        <v>1008</v>
      </c>
      <c r="J1091" s="822"/>
      <c r="K1091" s="822">
        <v>252</v>
      </c>
      <c r="L1091" s="831"/>
      <c r="M1091" s="831"/>
      <c r="N1091" s="822"/>
      <c r="O1091" s="822"/>
      <c r="P1091" s="831">
        <v>1</v>
      </c>
      <c r="Q1091" s="831">
        <v>255</v>
      </c>
      <c r="R1091" s="827"/>
      <c r="S1091" s="832">
        <v>255</v>
      </c>
    </row>
    <row r="1092" spans="1:19" ht="14.45" customHeight="1" x14ac:dyDescent="0.2">
      <c r="A1092" s="821" t="s">
        <v>5115</v>
      </c>
      <c r="B1092" s="822" t="s">
        <v>5116</v>
      </c>
      <c r="C1092" s="822" t="s">
        <v>601</v>
      </c>
      <c r="D1092" s="822" t="s">
        <v>5025</v>
      </c>
      <c r="E1092" s="822" t="s">
        <v>5034</v>
      </c>
      <c r="F1092" s="822" t="s">
        <v>5126</v>
      </c>
      <c r="G1092" s="822" t="s">
        <v>5127</v>
      </c>
      <c r="H1092" s="831">
        <v>4</v>
      </c>
      <c r="I1092" s="831">
        <v>508</v>
      </c>
      <c r="J1092" s="822"/>
      <c r="K1092" s="822">
        <v>127</v>
      </c>
      <c r="L1092" s="831"/>
      <c r="M1092" s="831"/>
      <c r="N1092" s="822"/>
      <c r="O1092" s="822"/>
      <c r="P1092" s="831"/>
      <c r="Q1092" s="831"/>
      <c r="R1092" s="827"/>
      <c r="S1092" s="832"/>
    </row>
    <row r="1093" spans="1:19" ht="14.45" customHeight="1" x14ac:dyDescent="0.2">
      <c r="A1093" s="821" t="s">
        <v>5115</v>
      </c>
      <c r="B1093" s="822" t="s">
        <v>5116</v>
      </c>
      <c r="C1093" s="822" t="s">
        <v>601</v>
      </c>
      <c r="D1093" s="822" t="s">
        <v>5025</v>
      </c>
      <c r="E1093" s="822" t="s">
        <v>5034</v>
      </c>
      <c r="F1093" s="822" t="s">
        <v>5149</v>
      </c>
      <c r="G1093" s="822" t="s">
        <v>5150</v>
      </c>
      <c r="H1093" s="831">
        <v>4</v>
      </c>
      <c r="I1093" s="831">
        <v>344</v>
      </c>
      <c r="J1093" s="822"/>
      <c r="K1093" s="822">
        <v>86</v>
      </c>
      <c r="L1093" s="831"/>
      <c r="M1093" s="831"/>
      <c r="N1093" s="822"/>
      <c r="O1093" s="822"/>
      <c r="P1093" s="831"/>
      <c r="Q1093" s="831"/>
      <c r="R1093" s="827"/>
      <c r="S1093" s="832"/>
    </row>
    <row r="1094" spans="1:19" ht="14.45" customHeight="1" x14ac:dyDescent="0.2">
      <c r="A1094" s="821" t="s">
        <v>5115</v>
      </c>
      <c r="B1094" s="822" t="s">
        <v>5116</v>
      </c>
      <c r="C1094" s="822" t="s">
        <v>601</v>
      </c>
      <c r="D1094" s="822" t="s">
        <v>5025</v>
      </c>
      <c r="E1094" s="822" t="s">
        <v>5034</v>
      </c>
      <c r="F1094" s="822" t="s">
        <v>5162</v>
      </c>
      <c r="G1094" s="822" t="s">
        <v>5161</v>
      </c>
      <c r="H1094" s="831">
        <v>1</v>
      </c>
      <c r="I1094" s="831">
        <v>746</v>
      </c>
      <c r="J1094" s="822"/>
      <c r="K1094" s="822">
        <v>746</v>
      </c>
      <c r="L1094" s="831"/>
      <c r="M1094" s="831"/>
      <c r="N1094" s="822"/>
      <c r="O1094" s="822"/>
      <c r="P1094" s="831"/>
      <c r="Q1094" s="831"/>
      <c r="R1094" s="827"/>
      <c r="S1094" s="832"/>
    </row>
    <row r="1095" spans="1:19" ht="14.45" customHeight="1" x14ac:dyDescent="0.2">
      <c r="A1095" s="821" t="s">
        <v>5115</v>
      </c>
      <c r="B1095" s="822" t="s">
        <v>5116</v>
      </c>
      <c r="C1095" s="822" t="s">
        <v>601</v>
      </c>
      <c r="D1095" s="822" t="s">
        <v>5025</v>
      </c>
      <c r="E1095" s="822" t="s">
        <v>5034</v>
      </c>
      <c r="F1095" s="822" t="s">
        <v>5163</v>
      </c>
      <c r="G1095" s="822" t="s">
        <v>5164</v>
      </c>
      <c r="H1095" s="831">
        <v>4</v>
      </c>
      <c r="I1095" s="831">
        <v>2176</v>
      </c>
      <c r="J1095" s="822"/>
      <c r="K1095" s="822">
        <v>544</v>
      </c>
      <c r="L1095" s="831"/>
      <c r="M1095" s="831"/>
      <c r="N1095" s="822"/>
      <c r="O1095" s="822"/>
      <c r="P1095" s="831"/>
      <c r="Q1095" s="831"/>
      <c r="R1095" s="827"/>
      <c r="S1095" s="832"/>
    </row>
    <row r="1096" spans="1:19" ht="14.45" customHeight="1" x14ac:dyDescent="0.2">
      <c r="A1096" s="821" t="s">
        <v>5115</v>
      </c>
      <c r="B1096" s="822" t="s">
        <v>5116</v>
      </c>
      <c r="C1096" s="822" t="s">
        <v>601</v>
      </c>
      <c r="D1096" s="822" t="s">
        <v>5025</v>
      </c>
      <c r="E1096" s="822" t="s">
        <v>5034</v>
      </c>
      <c r="F1096" s="822" t="s">
        <v>5151</v>
      </c>
      <c r="G1096" s="822" t="s">
        <v>5152</v>
      </c>
      <c r="H1096" s="831">
        <v>4</v>
      </c>
      <c r="I1096" s="831">
        <v>1232</v>
      </c>
      <c r="J1096" s="822"/>
      <c r="K1096" s="822">
        <v>308</v>
      </c>
      <c r="L1096" s="831"/>
      <c r="M1096" s="831"/>
      <c r="N1096" s="822"/>
      <c r="O1096" s="822"/>
      <c r="P1096" s="831"/>
      <c r="Q1096" s="831"/>
      <c r="R1096" s="827"/>
      <c r="S1096" s="832"/>
    </row>
    <row r="1097" spans="1:19" ht="14.45" customHeight="1" x14ac:dyDescent="0.2">
      <c r="A1097" s="821" t="s">
        <v>5115</v>
      </c>
      <c r="B1097" s="822" t="s">
        <v>5116</v>
      </c>
      <c r="C1097" s="822" t="s">
        <v>601</v>
      </c>
      <c r="D1097" s="822" t="s">
        <v>5025</v>
      </c>
      <c r="E1097" s="822" t="s">
        <v>5034</v>
      </c>
      <c r="F1097" s="822" t="s">
        <v>5153</v>
      </c>
      <c r="G1097" s="822" t="s">
        <v>5148</v>
      </c>
      <c r="H1097" s="831">
        <v>1</v>
      </c>
      <c r="I1097" s="831">
        <v>179</v>
      </c>
      <c r="J1097" s="822"/>
      <c r="K1097" s="822">
        <v>179</v>
      </c>
      <c r="L1097" s="831"/>
      <c r="M1097" s="831"/>
      <c r="N1097" s="822"/>
      <c r="O1097" s="822"/>
      <c r="P1097" s="831"/>
      <c r="Q1097" s="831"/>
      <c r="R1097" s="827"/>
      <c r="S1097" s="832"/>
    </row>
    <row r="1098" spans="1:19" ht="14.45" customHeight="1" x14ac:dyDescent="0.2">
      <c r="A1098" s="821" t="s">
        <v>5115</v>
      </c>
      <c r="B1098" s="822" t="s">
        <v>5116</v>
      </c>
      <c r="C1098" s="822" t="s">
        <v>601</v>
      </c>
      <c r="D1098" s="822" t="s">
        <v>5025</v>
      </c>
      <c r="E1098" s="822" t="s">
        <v>5034</v>
      </c>
      <c r="F1098" s="822" t="s">
        <v>5154</v>
      </c>
      <c r="G1098" s="822" t="s">
        <v>5152</v>
      </c>
      <c r="H1098" s="831"/>
      <c r="I1098" s="831"/>
      <c r="J1098" s="822"/>
      <c r="K1098" s="822"/>
      <c r="L1098" s="831"/>
      <c r="M1098" s="831"/>
      <c r="N1098" s="822"/>
      <c r="O1098" s="822"/>
      <c r="P1098" s="831">
        <v>2</v>
      </c>
      <c r="Q1098" s="831">
        <v>776</v>
      </c>
      <c r="R1098" s="827"/>
      <c r="S1098" s="832">
        <v>388</v>
      </c>
    </row>
    <row r="1099" spans="1:19" ht="14.45" customHeight="1" x14ac:dyDescent="0.2">
      <c r="A1099" s="821" t="s">
        <v>5115</v>
      </c>
      <c r="B1099" s="822" t="s">
        <v>5116</v>
      </c>
      <c r="C1099" s="822" t="s">
        <v>601</v>
      </c>
      <c r="D1099" s="822" t="s">
        <v>2456</v>
      </c>
      <c r="E1099" s="822" t="s">
        <v>5034</v>
      </c>
      <c r="F1099" s="822" t="s">
        <v>5124</v>
      </c>
      <c r="G1099" s="822" t="s">
        <v>5125</v>
      </c>
      <c r="H1099" s="831">
        <v>1</v>
      </c>
      <c r="I1099" s="831">
        <v>252</v>
      </c>
      <c r="J1099" s="822"/>
      <c r="K1099" s="822">
        <v>252</v>
      </c>
      <c r="L1099" s="831"/>
      <c r="M1099" s="831"/>
      <c r="N1099" s="822"/>
      <c r="O1099" s="822"/>
      <c r="P1099" s="831"/>
      <c r="Q1099" s="831"/>
      <c r="R1099" s="827"/>
      <c r="S1099" s="832"/>
    </row>
    <row r="1100" spans="1:19" ht="14.45" customHeight="1" x14ac:dyDescent="0.2">
      <c r="A1100" s="821" t="s">
        <v>5115</v>
      </c>
      <c r="B1100" s="822" t="s">
        <v>5116</v>
      </c>
      <c r="C1100" s="822" t="s">
        <v>601</v>
      </c>
      <c r="D1100" s="822" t="s">
        <v>2456</v>
      </c>
      <c r="E1100" s="822" t="s">
        <v>5034</v>
      </c>
      <c r="F1100" s="822" t="s">
        <v>5126</v>
      </c>
      <c r="G1100" s="822" t="s">
        <v>5127</v>
      </c>
      <c r="H1100" s="831">
        <v>1</v>
      </c>
      <c r="I1100" s="831">
        <v>127</v>
      </c>
      <c r="J1100" s="822"/>
      <c r="K1100" s="822">
        <v>127</v>
      </c>
      <c r="L1100" s="831"/>
      <c r="M1100" s="831"/>
      <c r="N1100" s="822"/>
      <c r="O1100" s="822"/>
      <c r="P1100" s="831"/>
      <c r="Q1100" s="831"/>
      <c r="R1100" s="827"/>
      <c r="S1100" s="832"/>
    </row>
    <row r="1101" spans="1:19" ht="14.45" customHeight="1" x14ac:dyDescent="0.2">
      <c r="A1101" s="821" t="s">
        <v>5115</v>
      </c>
      <c r="B1101" s="822" t="s">
        <v>5116</v>
      </c>
      <c r="C1101" s="822" t="s">
        <v>601</v>
      </c>
      <c r="D1101" s="822" t="s">
        <v>2456</v>
      </c>
      <c r="E1101" s="822" t="s">
        <v>5034</v>
      </c>
      <c r="F1101" s="822" t="s">
        <v>5141</v>
      </c>
      <c r="G1101" s="822" t="s">
        <v>5138</v>
      </c>
      <c r="H1101" s="831">
        <v>1</v>
      </c>
      <c r="I1101" s="831">
        <v>569</v>
      </c>
      <c r="J1101" s="822"/>
      <c r="K1101" s="822">
        <v>569</v>
      </c>
      <c r="L1101" s="831"/>
      <c r="M1101" s="831"/>
      <c r="N1101" s="822"/>
      <c r="O1101" s="822"/>
      <c r="P1101" s="831"/>
      <c r="Q1101" s="831"/>
      <c r="R1101" s="827"/>
      <c r="S1101" s="832"/>
    </row>
    <row r="1102" spans="1:19" ht="14.45" customHeight="1" x14ac:dyDescent="0.2">
      <c r="A1102" s="821" t="s">
        <v>5115</v>
      </c>
      <c r="B1102" s="822" t="s">
        <v>5116</v>
      </c>
      <c r="C1102" s="822" t="s">
        <v>601</v>
      </c>
      <c r="D1102" s="822" t="s">
        <v>5026</v>
      </c>
      <c r="E1102" s="822" t="s">
        <v>5034</v>
      </c>
      <c r="F1102" s="822" t="s">
        <v>5124</v>
      </c>
      <c r="G1102" s="822" t="s">
        <v>5125</v>
      </c>
      <c r="H1102" s="831">
        <v>1</v>
      </c>
      <c r="I1102" s="831">
        <v>252</v>
      </c>
      <c r="J1102" s="822"/>
      <c r="K1102" s="822">
        <v>252</v>
      </c>
      <c r="L1102" s="831"/>
      <c r="M1102" s="831"/>
      <c r="N1102" s="822"/>
      <c r="O1102" s="822"/>
      <c r="P1102" s="831"/>
      <c r="Q1102" s="831"/>
      <c r="R1102" s="827"/>
      <c r="S1102" s="832"/>
    </row>
    <row r="1103" spans="1:19" ht="14.45" customHeight="1" x14ac:dyDescent="0.2">
      <c r="A1103" s="821" t="s">
        <v>5115</v>
      </c>
      <c r="B1103" s="822" t="s">
        <v>5116</v>
      </c>
      <c r="C1103" s="822" t="s">
        <v>601</v>
      </c>
      <c r="D1103" s="822" t="s">
        <v>5026</v>
      </c>
      <c r="E1103" s="822" t="s">
        <v>5034</v>
      </c>
      <c r="F1103" s="822" t="s">
        <v>5126</v>
      </c>
      <c r="G1103" s="822" t="s">
        <v>5127</v>
      </c>
      <c r="H1103" s="831">
        <v>1</v>
      </c>
      <c r="I1103" s="831">
        <v>127</v>
      </c>
      <c r="J1103" s="822"/>
      <c r="K1103" s="822">
        <v>127</v>
      </c>
      <c r="L1103" s="831"/>
      <c r="M1103" s="831"/>
      <c r="N1103" s="822"/>
      <c r="O1103" s="822"/>
      <c r="P1103" s="831"/>
      <c r="Q1103" s="831"/>
      <c r="R1103" s="827"/>
      <c r="S1103" s="832"/>
    </row>
    <row r="1104" spans="1:19" ht="14.45" customHeight="1" x14ac:dyDescent="0.2">
      <c r="A1104" s="821" t="s">
        <v>5115</v>
      </c>
      <c r="B1104" s="822" t="s">
        <v>5116</v>
      </c>
      <c r="C1104" s="822" t="s">
        <v>601</v>
      </c>
      <c r="D1104" s="822" t="s">
        <v>5026</v>
      </c>
      <c r="E1104" s="822" t="s">
        <v>5034</v>
      </c>
      <c r="F1104" s="822" t="s">
        <v>5137</v>
      </c>
      <c r="G1104" s="822" t="s">
        <v>5138</v>
      </c>
      <c r="H1104" s="831">
        <v>2</v>
      </c>
      <c r="I1104" s="831">
        <v>992</v>
      </c>
      <c r="J1104" s="822"/>
      <c r="K1104" s="822">
        <v>496</v>
      </c>
      <c r="L1104" s="831"/>
      <c r="M1104" s="831"/>
      <c r="N1104" s="822"/>
      <c r="O1104" s="822"/>
      <c r="P1104" s="831"/>
      <c r="Q1104" s="831"/>
      <c r="R1104" s="827"/>
      <c r="S1104" s="832"/>
    </row>
    <row r="1105" spans="1:19" ht="14.45" customHeight="1" x14ac:dyDescent="0.2">
      <c r="A1105" s="821" t="s">
        <v>5115</v>
      </c>
      <c r="B1105" s="822" t="s">
        <v>5116</v>
      </c>
      <c r="C1105" s="822" t="s">
        <v>601</v>
      </c>
      <c r="D1105" s="822" t="s">
        <v>2461</v>
      </c>
      <c r="E1105" s="822" t="s">
        <v>5034</v>
      </c>
      <c r="F1105" s="822" t="s">
        <v>5124</v>
      </c>
      <c r="G1105" s="822" t="s">
        <v>5125</v>
      </c>
      <c r="H1105" s="831">
        <v>4</v>
      </c>
      <c r="I1105" s="831">
        <v>1008</v>
      </c>
      <c r="J1105" s="822">
        <v>1.984251968503937</v>
      </c>
      <c r="K1105" s="822">
        <v>252</v>
      </c>
      <c r="L1105" s="831">
        <v>2</v>
      </c>
      <c r="M1105" s="831">
        <v>508</v>
      </c>
      <c r="N1105" s="822">
        <v>1</v>
      </c>
      <c r="O1105" s="822">
        <v>254</v>
      </c>
      <c r="P1105" s="831">
        <v>1</v>
      </c>
      <c r="Q1105" s="831">
        <v>255</v>
      </c>
      <c r="R1105" s="827">
        <v>0.50196850393700787</v>
      </c>
      <c r="S1105" s="832">
        <v>255</v>
      </c>
    </row>
    <row r="1106" spans="1:19" ht="14.45" customHeight="1" x14ac:dyDescent="0.2">
      <c r="A1106" s="821" t="s">
        <v>5115</v>
      </c>
      <c r="B1106" s="822" t="s">
        <v>5116</v>
      </c>
      <c r="C1106" s="822" t="s">
        <v>601</v>
      </c>
      <c r="D1106" s="822" t="s">
        <v>2461</v>
      </c>
      <c r="E1106" s="822" t="s">
        <v>5034</v>
      </c>
      <c r="F1106" s="822" t="s">
        <v>5126</v>
      </c>
      <c r="G1106" s="822" t="s">
        <v>5127</v>
      </c>
      <c r="H1106" s="831">
        <v>15</v>
      </c>
      <c r="I1106" s="831">
        <v>1905</v>
      </c>
      <c r="J1106" s="822">
        <v>3.0238095238095237</v>
      </c>
      <c r="K1106" s="822">
        <v>127</v>
      </c>
      <c r="L1106" s="831">
        <v>5</v>
      </c>
      <c r="M1106" s="831">
        <v>630</v>
      </c>
      <c r="N1106" s="822">
        <v>1</v>
      </c>
      <c r="O1106" s="822">
        <v>126</v>
      </c>
      <c r="P1106" s="831"/>
      <c r="Q1106" s="831"/>
      <c r="R1106" s="827"/>
      <c r="S1106" s="832"/>
    </row>
    <row r="1107" spans="1:19" ht="14.45" customHeight="1" x14ac:dyDescent="0.2">
      <c r="A1107" s="821" t="s">
        <v>5115</v>
      </c>
      <c r="B1107" s="822" t="s">
        <v>5116</v>
      </c>
      <c r="C1107" s="822" t="s">
        <v>601</v>
      </c>
      <c r="D1107" s="822" t="s">
        <v>2461</v>
      </c>
      <c r="E1107" s="822" t="s">
        <v>5034</v>
      </c>
      <c r="F1107" s="822" t="s">
        <v>5137</v>
      </c>
      <c r="G1107" s="822" t="s">
        <v>5138</v>
      </c>
      <c r="H1107" s="831">
        <v>16</v>
      </c>
      <c r="I1107" s="831">
        <v>7936</v>
      </c>
      <c r="J1107" s="822">
        <v>7.9678714859437747</v>
      </c>
      <c r="K1107" s="822">
        <v>496</v>
      </c>
      <c r="L1107" s="831">
        <v>2</v>
      </c>
      <c r="M1107" s="831">
        <v>996</v>
      </c>
      <c r="N1107" s="822">
        <v>1</v>
      </c>
      <c r="O1107" s="822">
        <v>498</v>
      </c>
      <c r="P1107" s="831"/>
      <c r="Q1107" s="831"/>
      <c r="R1107" s="827"/>
      <c r="S1107" s="832"/>
    </row>
    <row r="1108" spans="1:19" ht="14.45" customHeight="1" x14ac:dyDescent="0.2">
      <c r="A1108" s="821" t="s">
        <v>5115</v>
      </c>
      <c r="B1108" s="822" t="s">
        <v>5116</v>
      </c>
      <c r="C1108" s="822" t="s">
        <v>601</v>
      </c>
      <c r="D1108" s="822" t="s">
        <v>2461</v>
      </c>
      <c r="E1108" s="822" t="s">
        <v>5034</v>
      </c>
      <c r="F1108" s="822" t="s">
        <v>5141</v>
      </c>
      <c r="G1108" s="822" t="s">
        <v>5138</v>
      </c>
      <c r="H1108" s="831">
        <v>3</v>
      </c>
      <c r="I1108" s="831">
        <v>1707</v>
      </c>
      <c r="J1108" s="822">
        <v>0.42557965594614811</v>
      </c>
      <c r="K1108" s="822">
        <v>569</v>
      </c>
      <c r="L1108" s="831">
        <v>7</v>
      </c>
      <c r="M1108" s="831">
        <v>4011</v>
      </c>
      <c r="N1108" s="822">
        <v>1</v>
      </c>
      <c r="O1108" s="822">
        <v>573</v>
      </c>
      <c r="P1108" s="831">
        <v>2</v>
      </c>
      <c r="Q1108" s="831">
        <v>1152</v>
      </c>
      <c r="R1108" s="827">
        <v>0.28721017202692595</v>
      </c>
      <c r="S1108" s="832">
        <v>576</v>
      </c>
    </row>
    <row r="1109" spans="1:19" ht="14.45" customHeight="1" x14ac:dyDescent="0.2">
      <c r="A1109" s="821" t="s">
        <v>5115</v>
      </c>
      <c r="B1109" s="822" t="s">
        <v>5116</v>
      </c>
      <c r="C1109" s="822" t="s">
        <v>601</v>
      </c>
      <c r="D1109" s="822" t="s">
        <v>2461</v>
      </c>
      <c r="E1109" s="822" t="s">
        <v>5034</v>
      </c>
      <c r="F1109" s="822" t="s">
        <v>5154</v>
      </c>
      <c r="G1109" s="822" t="s">
        <v>5152</v>
      </c>
      <c r="H1109" s="831">
        <v>3</v>
      </c>
      <c r="I1109" s="831">
        <v>1143</v>
      </c>
      <c r="J1109" s="822"/>
      <c r="K1109" s="822">
        <v>381</v>
      </c>
      <c r="L1109" s="831"/>
      <c r="M1109" s="831"/>
      <c r="N1109" s="822"/>
      <c r="O1109" s="822"/>
      <c r="P1109" s="831"/>
      <c r="Q1109" s="831"/>
      <c r="R1109" s="827"/>
      <c r="S1109" s="832"/>
    </row>
    <row r="1110" spans="1:19" ht="14.45" customHeight="1" x14ac:dyDescent="0.2">
      <c r="A1110" s="821" t="s">
        <v>5115</v>
      </c>
      <c r="B1110" s="822" t="s">
        <v>5116</v>
      </c>
      <c r="C1110" s="822" t="s">
        <v>601</v>
      </c>
      <c r="D1110" s="822" t="s">
        <v>5030</v>
      </c>
      <c r="E1110" s="822" t="s">
        <v>5034</v>
      </c>
      <c r="F1110" s="822" t="s">
        <v>5126</v>
      </c>
      <c r="G1110" s="822" t="s">
        <v>5127</v>
      </c>
      <c r="H1110" s="831">
        <v>1</v>
      </c>
      <c r="I1110" s="831">
        <v>127</v>
      </c>
      <c r="J1110" s="822"/>
      <c r="K1110" s="822">
        <v>127</v>
      </c>
      <c r="L1110" s="831"/>
      <c r="M1110" s="831"/>
      <c r="N1110" s="822"/>
      <c r="O1110" s="822"/>
      <c r="P1110" s="831"/>
      <c r="Q1110" s="831"/>
      <c r="R1110" s="827"/>
      <c r="S1110" s="832"/>
    </row>
    <row r="1111" spans="1:19" ht="14.45" customHeight="1" x14ac:dyDescent="0.2">
      <c r="A1111" s="821" t="s">
        <v>5115</v>
      </c>
      <c r="B1111" s="822" t="s">
        <v>5116</v>
      </c>
      <c r="C1111" s="822" t="s">
        <v>601</v>
      </c>
      <c r="D1111" s="822" t="s">
        <v>5030</v>
      </c>
      <c r="E1111" s="822" t="s">
        <v>5034</v>
      </c>
      <c r="F1111" s="822" t="s">
        <v>5141</v>
      </c>
      <c r="G1111" s="822" t="s">
        <v>5138</v>
      </c>
      <c r="H1111" s="831">
        <v>2</v>
      </c>
      <c r="I1111" s="831">
        <v>1138</v>
      </c>
      <c r="J1111" s="822"/>
      <c r="K1111" s="822">
        <v>569</v>
      </c>
      <c r="L1111" s="831"/>
      <c r="M1111" s="831"/>
      <c r="N1111" s="822"/>
      <c r="O1111" s="822"/>
      <c r="P1111" s="831"/>
      <c r="Q1111" s="831"/>
      <c r="R1111" s="827"/>
      <c r="S1111" s="832"/>
    </row>
    <row r="1112" spans="1:19" ht="14.45" customHeight="1" x14ac:dyDescent="0.2">
      <c r="A1112" s="821" t="s">
        <v>5115</v>
      </c>
      <c r="B1112" s="822" t="s">
        <v>5116</v>
      </c>
      <c r="C1112" s="822" t="s">
        <v>601</v>
      </c>
      <c r="D1112" s="822" t="s">
        <v>5003</v>
      </c>
      <c r="E1112" s="822" t="s">
        <v>5034</v>
      </c>
      <c r="F1112" s="822" t="s">
        <v>5154</v>
      </c>
      <c r="G1112" s="822" t="s">
        <v>5152</v>
      </c>
      <c r="H1112" s="831"/>
      <c r="I1112" s="831"/>
      <c r="J1112" s="822"/>
      <c r="K1112" s="822"/>
      <c r="L1112" s="831"/>
      <c r="M1112" s="831"/>
      <c r="N1112" s="822"/>
      <c r="O1112" s="822"/>
      <c r="P1112" s="831">
        <v>1</v>
      </c>
      <c r="Q1112" s="831">
        <v>388</v>
      </c>
      <c r="R1112" s="827"/>
      <c r="S1112" s="832">
        <v>388</v>
      </c>
    </row>
    <row r="1113" spans="1:19" ht="14.45" customHeight="1" x14ac:dyDescent="0.2">
      <c r="A1113" s="821" t="s">
        <v>5115</v>
      </c>
      <c r="B1113" s="822" t="s">
        <v>5116</v>
      </c>
      <c r="C1113" s="822" t="s">
        <v>601</v>
      </c>
      <c r="D1113" s="822" t="s">
        <v>5029</v>
      </c>
      <c r="E1113" s="822" t="s">
        <v>5034</v>
      </c>
      <c r="F1113" s="822" t="s">
        <v>5124</v>
      </c>
      <c r="G1113" s="822" t="s">
        <v>5125</v>
      </c>
      <c r="H1113" s="831">
        <v>1</v>
      </c>
      <c r="I1113" s="831">
        <v>252</v>
      </c>
      <c r="J1113" s="822"/>
      <c r="K1113" s="822">
        <v>252</v>
      </c>
      <c r="L1113" s="831"/>
      <c r="M1113" s="831"/>
      <c r="N1113" s="822"/>
      <c r="O1113" s="822"/>
      <c r="P1113" s="831">
        <v>3</v>
      </c>
      <c r="Q1113" s="831">
        <v>765</v>
      </c>
      <c r="R1113" s="827"/>
      <c r="S1113" s="832">
        <v>255</v>
      </c>
    </row>
    <row r="1114" spans="1:19" ht="14.45" customHeight="1" x14ac:dyDescent="0.2">
      <c r="A1114" s="821" t="s">
        <v>5115</v>
      </c>
      <c r="B1114" s="822" t="s">
        <v>5116</v>
      </c>
      <c r="C1114" s="822" t="s">
        <v>601</v>
      </c>
      <c r="D1114" s="822" t="s">
        <v>5029</v>
      </c>
      <c r="E1114" s="822" t="s">
        <v>5034</v>
      </c>
      <c r="F1114" s="822" t="s">
        <v>5126</v>
      </c>
      <c r="G1114" s="822" t="s">
        <v>5127</v>
      </c>
      <c r="H1114" s="831">
        <v>1</v>
      </c>
      <c r="I1114" s="831">
        <v>127</v>
      </c>
      <c r="J1114" s="822"/>
      <c r="K1114" s="822">
        <v>127</v>
      </c>
      <c r="L1114" s="831"/>
      <c r="M1114" s="831"/>
      <c r="N1114" s="822"/>
      <c r="O1114" s="822"/>
      <c r="P1114" s="831">
        <v>3</v>
      </c>
      <c r="Q1114" s="831">
        <v>381</v>
      </c>
      <c r="R1114" s="827"/>
      <c r="S1114" s="832">
        <v>127</v>
      </c>
    </row>
    <row r="1115" spans="1:19" ht="14.45" customHeight="1" x14ac:dyDescent="0.2">
      <c r="A1115" s="821" t="s">
        <v>5115</v>
      </c>
      <c r="B1115" s="822" t="s">
        <v>5116</v>
      </c>
      <c r="C1115" s="822" t="s">
        <v>601</v>
      </c>
      <c r="D1115" s="822" t="s">
        <v>5029</v>
      </c>
      <c r="E1115" s="822" t="s">
        <v>5034</v>
      </c>
      <c r="F1115" s="822" t="s">
        <v>5151</v>
      </c>
      <c r="G1115" s="822" t="s">
        <v>5152</v>
      </c>
      <c r="H1115" s="831">
        <v>1</v>
      </c>
      <c r="I1115" s="831">
        <v>308</v>
      </c>
      <c r="J1115" s="822"/>
      <c r="K1115" s="822">
        <v>308</v>
      </c>
      <c r="L1115" s="831"/>
      <c r="M1115" s="831"/>
      <c r="N1115" s="822"/>
      <c r="O1115" s="822"/>
      <c r="P1115" s="831"/>
      <c r="Q1115" s="831"/>
      <c r="R1115" s="827"/>
      <c r="S1115" s="832"/>
    </row>
    <row r="1116" spans="1:19" ht="14.45" customHeight="1" x14ac:dyDescent="0.2">
      <c r="A1116" s="821" t="s">
        <v>5115</v>
      </c>
      <c r="B1116" s="822" t="s">
        <v>5116</v>
      </c>
      <c r="C1116" s="822" t="s">
        <v>601</v>
      </c>
      <c r="D1116" s="822" t="s">
        <v>5029</v>
      </c>
      <c r="E1116" s="822" t="s">
        <v>5034</v>
      </c>
      <c r="F1116" s="822" t="s">
        <v>5154</v>
      </c>
      <c r="G1116" s="822" t="s">
        <v>5152</v>
      </c>
      <c r="H1116" s="831"/>
      <c r="I1116" s="831"/>
      <c r="J1116" s="822"/>
      <c r="K1116" s="822"/>
      <c r="L1116" s="831"/>
      <c r="M1116" s="831"/>
      <c r="N1116" s="822"/>
      <c r="O1116" s="822"/>
      <c r="P1116" s="831">
        <v>3</v>
      </c>
      <c r="Q1116" s="831">
        <v>1164</v>
      </c>
      <c r="R1116" s="827"/>
      <c r="S1116" s="832">
        <v>388</v>
      </c>
    </row>
    <row r="1117" spans="1:19" ht="14.45" customHeight="1" x14ac:dyDescent="0.2">
      <c r="A1117" s="821" t="s">
        <v>5115</v>
      </c>
      <c r="B1117" s="822" t="s">
        <v>5116</v>
      </c>
      <c r="C1117" s="822" t="s">
        <v>601</v>
      </c>
      <c r="D1117" s="822" t="s">
        <v>5002</v>
      </c>
      <c r="E1117" s="822" t="s">
        <v>5034</v>
      </c>
      <c r="F1117" s="822" t="s">
        <v>5124</v>
      </c>
      <c r="G1117" s="822" t="s">
        <v>5125</v>
      </c>
      <c r="H1117" s="831"/>
      <c r="I1117" s="831"/>
      <c r="J1117" s="822"/>
      <c r="K1117" s="822"/>
      <c r="L1117" s="831"/>
      <c r="M1117" s="831"/>
      <c r="N1117" s="822"/>
      <c r="O1117" s="822"/>
      <c r="P1117" s="831">
        <v>1</v>
      </c>
      <c r="Q1117" s="831">
        <v>255</v>
      </c>
      <c r="R1117" s="827"/>
      <c r="S1117" s="832">
        <v>255</v>
      </c>
    </row>
    <row r="1118" spans="1:19" ht="14.45" customHeight="1" x14ac:dyDescent="0.2">
      <c r="A1118" s="821" t="s">
        <v>5115</v>
      </c>
      <c r="B1118" s="822" t="s">
        <v>5116</v>
      </c>
      <c r="C1118" s="822" t="s">
        <v>601</v>
      </c>
      <c r="D1118" s="822" t="s">
        <v>5002</v>
      </c>
      <c r="E1118" s="822" t="s">
        <v>5034</v>
      </c>
      <c r="F1118" s="822" t="s">
        <v>5126</v>
      </c>
      <c r="G1118" s="822" t="s">
        <v>5127</v>
      </c>
      <c r="H1118" s="831"/>
      <c r="I1118" s="831"/>
      <c r="J1118" s="822"/>
      <c r="K1118" s="822"/>
      <c r="L1118" s="831"/>
      <c r="M1118" s="831"/>
      <c r="N1118" s="822"/>
      <c r="O1118" s="822"/>
      <c r="P1118" s="831">
        <v>1</v>
      </c>
      <c r="Q1118" s="831">
        <v>127</v>
      </c>
      <c r="R1118" s="827"/>
      <c r="S1118" s="832">
        <v>127</v>
      </c>
    </row>
    <row r="1119" spans="1:19" ht="14.45" customHeight="1" x14ac:dyDescent="0.2">
      <c r="A1119" s="821" t="s">
        <v>5115</v>
      </c>
      <c r="B1119" s="822" t="s">
        <v>5116</v>
      </c>
      <c r="C1119" s="822" t="s">
        <v>601</v>
      </c>
      <c r="D1119" s="822" t="s">
        <v>5021</v>
      </c>
      <c r="E1119" s="822" t="s">
        <v>5034</v>
      </c>
      <c r="F1119" s="822" t="s">
        <v>5124</v>
      </c>
      <c r="G1119" s="822" t="s">
        <v>5125</v>
      </c>
      <c r="H1119" s="831"/>
      <c r="I1119" s="831"/>
      <c r="J1119" s="822"/>
      <c r="K1119" s="822"/>
      <c r="L1119" s="831">
        <v>1</v>
      </c>
      <c r="M1119" s="831">
        <v>254</v>
      </c>
      <c r="N1119" s="822">
        <v>1</v>
      </c>
      <c r="O1119" s="822">
        <v>254</v>
      </c>
      <c r="P1119" s="831"/>
      <c r="Q1119" s="831"/>
      <c r="R1119" s="827"/>
      <c r="S1119" s="832"/>
    </row>
    <row r="1120" spans="1:19" ht="14.45" customHeight="1" x14ac:dyDescent="0.2">
      <c r="A1120" s="821" t="s">
        <v>5115</v>
      </c>
      <c r="B1120" s="822" t="s">
        <v>5116</v>
      </c>
      <c r="C1120" s="822" t="s">
        <v>601</v>
      </c>
      <c r="D1120" s="822" t="s">
        <v>5021</v>
      </c>
      <c r="E1120" s="822" t="s">
        <v>5034</v>
      </c>
      <c r="F1120" s="822" t="s">
        <v>5126</v>
      </c>
      <c r="G1120" s="822" t="s">
        <v>5127</v>
      </c>
      <c r="H1120" s="831"/>
      <c r="I1120" s="831"/>
      <c r="J1120" s="822"/>
      <c r="K1120" s="822"/>
      <c r="L1120" s="831">
        <v>4</v>
      </c>
      <c r="M1120" s="831">
        <v>504</v>
      </c>
      <c r="N1120" s="822">
        <v>1</v>
      </c>
      <c r="O1120" s="822">
        <v>126</v>
      </c>
      <c r="P1120" s="831"/>
      <c r="Q1120" s="831"/>
      <c r="R1120" s="827"/>
      <c r="S1120" s="832"/>
    </row>
    <row r="1121" spans="1:19" ht="14.45" customHeight="1" x14ac:dyDescent="0.2">
      <c r="A1121" s="821" t="s">
        <v>5115</v>
      </c>
      <c r="B1121" s="822" t="s">
        <v>5116</v>
      </c>
      <c r="C1121" s="822" t="s">
        <v>601</v>
      </c>
      <c r="D1121" s="822" t="s">
        <v>5021</v>
      </c>
      <c r="E1121" s="822" t="s">
        <v>5034</v>
      </c>
      <c r="F1121" s="822" t="s">
        <v>5154</v>
      </c>
      <c r="G1121" s="822" t="s">
        <v>5152</v>
      </c>
      <c r="H1121" s="831"/>
      <c r="I1121" s="831"/>
      <c r="J1121" s="822"/>
      <c r="K1121" s="822"/>
      <c r="L1121" s="831">
        <v>1</v>
      </c>
      <c r="M1121" s="831">
        <v>385</v>
      </c>
      <c r="N1121" s="822">
        <v>1</v>
      </c>
      <c r="O1121" s="822">
        <v>385</v>
      </c>
      <c r="P1121" s="831"/>
      <c r="Q1121" s="831"/>
      <c r="R1121" s="827"/>
      <c r="S1121" s="832"/>
    </row>
    <row r="1122" spans="1:19" ht="14.45" customHeight="1" x14ac:dyDescent="0.2">
      <c r="A1122" s="821" t="s">
        <v>5115</v>
      </c>
      <c r="B1122" s="822" t="s">
        <v>5116</v>
      </c>
      <c r="C1122" s="822" t="s">
        <v>601</v>
      </c>
      <c r="D1122" s="822" t="s">
        <v>5027</v>
      </c>
      <c r="E1122" s="822" t="s">
        <v>5034</v>
      </c>
      <c r="F1122" s="822" t="s">
        <v>5124</v>
      </c>
      <c r="G1122" s="822" t="s">
        <v>5125</v>
      </c>
      <c r="H1122" s="831">
        <v>1</v>
      </c>
      <c r="I1122" s="831">
        <v>252</v>
      </c>
      <c r="J1122" s="822"/>
      <c r="K1122" s="822">
        <v>252</v>
      </c>
      <c r="L1122" s="831"/>
      <c r="M1122" s="831"/>
      <c r="N1122" s="822"/>
      <c r="O1122" s="822"/>
      <c r="P1122" s="831">
        <v>2</v>
      </c>
      <c r="Q1122" s="831">
        <v>510</v>
      </c>
      <c r="R1122" s="827"/>
      <c r="S1122" s="832">
        <v>255</v>
      </c>
    </row>
    <row r="1123" spans="1:19" ht="14.45" customHeight="1" x14ac:dyDescent="0.2">
      <c r="A1123" s="821" t="s">
        <v>5115</v>
      </c>
      <c r="B1123" s="822" t="s">
        <v>5116</v>
      </c>
      <c r="C1123" s="822" t="s">
        <v>601</v>
      </c>
      <c r="D1123" s="822" t="s">
        <v>5027</v>
      </c>
      <c r="E1123" s="822" t="s">
        <v>5034</v>
      </c>
      <c r="F1123" s="822" t="s">
        <v>5126</v>
      </c>
      <c r="G1123" s="822" t="s">
        <v>5127</v>
      </c>
      <c r="H1123" s="831">
        <v>1</v>
      </c>
      <c r="I1123" s="831">
        <v>127</v>
      </c>
      <c r="J1123" s="822"/>
      <c r="K1123" s="822">
        <v>127</v>
      </c>
      <c r="L1123" s="831"/>
      <c r="M1123" s="831"/>
      <c r="N1123" s="822"/>
      <c r="O1123" s="822"/>
      <c r="P1123" s="831">
        <v>1</v>
      </c>
      <c r="Q1123" s="831">
        <v>127</v>
      </c>
      <c r="R1123" s="827"/>
      <c r="S1123" s="832">
        <v>127</v>
      </c>
    </row>
    <row r="1124" spans="1:19" ht="14.45" customHeight="1" x14ac:dyDescent="0.2">
      <c r="A1124" s="821" t="s">
        <v>5115</v>
      </c>
      <c r="B1124" s="822" t="s">
        <v>5116</v>
      </c>
      <c r="C1124" s="822" t="s">
        <v>601</v>
      </c>
      <c r="D1124" s="822" t="s">
        <v>5027</v>
      </c>
      <c r="E1124" s="822" t="s">
        <v>5034</v>
      </c>
      <c r="F1124" s="822" t="s">
        <v>5141</v>
      </c>
      <c r="G1124" s="822" t="s">
        <v>5138</v>
      </c>
      <c r="H1124" s="831"/>
      <c r="I1124" s="831"/>
      <c r="J1124" s="822"/>
      <c r="K1124" s="822"/>
      <c r="L1124" s="831"/>
      <c r="M1124" s="831"/>
      <c r="N1124" s="822"/>
      <c r="O1124" s="822"/>
      <c r="P1124" s="831">
        <v>3</v>
      </c>
      <c r="Q1124" s="831">
        <v>1728</v>
      </c>
      <c r="R1124" s="827"/>
      <c r="S1124" s="832">
        <v>576</v>
      </c>
    </row>
    <row r="1125" spans="1:19" ht="14.45" customHeight="1" x14ac:dyDescent="0.2">
      <c r="A1125" s="821" t="s">
        <v>5115</v>
      </c>
      <c r="B1125" s="822" t="s">
        <v>5116</v>
      </c>
      <c r="C1125" s="822" t="s">
        <v>601</v>
      </c>
      <c r="D1125" s="822" t="s">
        <v>5027</v>
      </c>
      <c r="E1125" s="822" t="s">
        <v>5034</v>
      </c>
      <c r="F1125" s="822" t="s">
        <v>5128</v>
      </c>
      <c r="G1125" s="822" t="s">
        <v>5101</v>
      </c>
      <c r="H1125" s="831">
        <v>0</v>
      </c>
      <c r="I1125" s="831">
        <v>0</v>
      </c>
      <c r="J1125" s="822"/>
      <c r="K1125" s="822"/>
      <c r="L1125" s="831"/>
      <c r="M1125" s="831"/>
      <c r="N1125" s="822"/>
      <c r="O1125" s="822"/>
      <c r="P1125" s="831"/>
      <c r="Q1125" s="831"/>
      <c r="R1125" s="827"/>
      <c r="S1125" s="832"/>
    </row>
    <row r="1126" spans="1:19" ht="14.45" customHeight="1" x14ac:dyDescent="0.2">
      <c r="A1126" s="821" t="s">
        <v>5115</v>
      </c>
      <c r="B1126" s="822" t="s">
        <v>5116</v>
      </c>
      <c r="C1126" s="822" t="s">
        <v>601</v>
      </c>
      <c r="D1126" s="822" t="s">
        <v>5027</v>
      </c>
      <c r="E1126" s="822" t="s">
        <v>5034</v>
      </c>
      <c r="F1126" s="822" t="s">
        <v>5149</v>
      </c>
      <c r="G1126" s="822" t="s">
        <v>5150</v>
      </c>
      <c r="H1126" s="831"/>
      <c r="I1126" s="831"/>
      <c r="J1126" s="822"/>
      <c r="K1126" s="822"/>
      <c r="L1126" s="831"/>
      <c r="M1126" s="831"/>
      <c r="N1126" s="822"/>
      <c r="O1126" s="822"/>
      <c r="P1126" s="831">
        <v>3</v>
      </c>
      <c r="Q1126" s="831">
        <v>267</v>
      </c>
      <c r="R1126" s="827"/>
      <c r="S1126" s="832">
        <v>89</v>
      </c>
    </row>
    <row r="1127" spans="1:19" ht="14.45" customHeight="1" x14ac:dyDescent="0.2">
      <c r="A1127" s="821" t="s">
        <v>5115</v>
      </c>
      <c r="B1127" s="822" t="s">
        <v>5116</v>
      </c>
      <c r="C1127" s="822" t="s">
        <v>601</v>
      </c>
      <c r="D1127" s="822" t="s">
        <v>5027</v>
      </c>
      <c r="E1127" s="822" t="s">
        <v>5034</v>
      </c>
      <c r="F1127" s="822" t="s">
        <v>5154</v>
      </c>
      <c r="G1127" s="822" t="s">
        <v>5152</v>
      </c>
      <c r="H1127" s="831">
        <v>1</v>
      </c>
      <c r="I1127" s="831">
        <v>381</v>
      </c>
      <c r="J1127" s="822"/>
      <c r="K1127" s="822">
        <v>381</v>
      </c>
      <c r="L1127" s="831"/>
      <c r="M1127" s="831"/>
      <c r="N1127" s="822"/>
      <c r="O1127" s="822"/>
      <c r="P1127" s="831">
        <v>7</v>
      </c>
      <c r="Q1127" s="831">
        <v>2716</v>
      </c>
      <c r="R1127" s="827"/>
      <c r="S1127" s="832">
        <v>388</v>
      </c>
    </row>
    <row r="1128" spans="1:19" ht="14.45" customHeight="1" x14ac:dyDescent="0.2">
      <c r="A1128" s="821" t="s">
        <v>5115</v>
      </c>
      <c r="B1128" s="822" t="s">
        <v>5116</v>
      </c>
      <c r="C1128" s="822" t="s">
        <v>601</v>
      </c>
      <c r="D1128" s="822" t="s">
        <v>2442</v>
      </c>
      <c r="E1128" s="822" t="s">
        <v>5034</v>
      </c>
      <c r="F1128" s="822" t="s">
        <v>5124</v>
      </c>
      <c r="G1128" s="822" t="s">
        <v>5125</v>
      </c>
      <c r="H1128" s="831">
        <v>2</v>
      </c>
      <c r="I1128" s="831">
        <v>504</v>
      </c>
      <c r="J1128" s="822"/>
      <c r="K1128" s="822">
        <v>252</v>
      </c>
      <c r="L1128" s="831"/>
      <c r="M1128" s="831"/>
      <c r="N1128" s="822"/>
      <c r="O1128" s="822"/>
      <c r="P1128" s="831"/>
      <c r="Q1128" s="831"/>
      <c r="R1128" s="827"/>
      <c r="S1128" s="832"/>
    </row>
    <row r="1129" spans="1:19" ht="14.45" customHeight="1" x14ac:dyDescent="0.2">
      <c r="A1129" s="821" t="s">
        <v>5115</v>
      </c>
      <c r="B1129" s="822" t="s">
        <v>5116</v>
      </c>
      <c r="C1129" s="822" t="s">
        <v>601</v>
      </c>
      <c r="D1129" s="822" t="s">
        <v>2442</v>
      </c>
      <c r="E1129" s="822" t="s">
        <v>5034</v>
      </c>
      <c r="F1129" s="822" t="s">
        <v>5126</v>
      </c>
      <c r="G1129" s="822" t="s">
        <v>5127</v>
      </c>
      <c r="H1129" s="831">
        <v>2</v>
      </c>
      <c r="I1129" s="831">
        <v>254</v>
      </c>
      <c r="J1129" s="822"/>
      <c r="K1129" s="822">
        <v>127</v>
      </c>
      <c r="L1129" s="831"/>
      <c r="M1129" s="831"/>
      <c r="N1129" s="822"/>
      <c r="O1129" s="822"/>
      <c r="P1129" s="831"/>
      <c r="Q1129" s="831"/>
      <c r="R1129" s="827"/>
      <c r="S1129" s="832"/>
    </row>
    <row r="1130" spans="1:19" ht="14.45" customHeight="1" x14ac:dyDescent="0.2">
      <c r="A1130" s="821" t="s">
        <v>5115</v>
      </c>
      <c r="B1130" s="822" t="s">
        <v>5116</v>
      </c>
      <c r="C1130" s="822" t="s">
        <v>601</v>
      </c>
      <c r="D1130" s="822" t="s">
        <v>2442</v>
      </c>
      <c r="E1130" s="822" t="s">
        <v>5034</v>
      </c>
      <c r="F1130" s="822" t="s">
        <v>5151</v>
      </c>
      <c r="G1130" s="822" t="s">
        <v>5152</v>
      </c>
      <c r="H1130" s="831">
        <v>2</v>
      </c>
      <c r="I1130" s="831">
        <v>616</v>
      </c>
      <c r="J1130" s="822"/>
      <c r="K1130" s="822">
        <v>308</v>
      </c>
      <c r="L1130" s="831"/>
      <c r="M1130" s="831"/>
      <c r="N1130" s="822"/>
      <c r="O1130" s="822"/>
      <c r="P1130" s="831"/>
      <c r="Q1130" s="831"/>
      <c r="R1130" s="827"/>
      <c r="S1130" s="832"/>
    </row>
    <row r="1131" spans="1:19" ht="14.45" customHeight="1" thickBot="1" x14ac:dyDescent="0.25">
      <c r="A1131" s="813" t="s">
        <v>5115</v>
      </c>
      <c r="B1131" s="814" t="s">
        <v>5116</v>
      </c>
      <c r="C1131" s="814" t="s">
        <v>601</v>
      </c>
      <c r="D1131" s="814" t="s">
        <v>2442</v>
      </c>
      <c r="E1131" s="814" t="s">
        <v>5034</v>
      </c>
      <c r="F1131" s="814" t="s">
        <v>5154</v>
      </c>
      <c r="G1131" s="814" t="s">
        <v>5152</v>
      </c>
      <c r="H1131" s="833">
        <v>2</v>
      </c>
      <c r="I1131" s="833">
        <v>762</v>
      </c>
      <c r="J1131" s="814"/>
      <c r="K1131" s="814">
        <v>381</v>
      </c>
      <c r="L1131" s="833"/>
      <c r="M1131" s="833"/>
      <c r="N1131" s="814"/>
      <c r="O1131" s="814"/>
      <c r="P1131" s="833"/>
      <c r="Q1131" s="833"/>
      <c r="R1131" s="819"/>
      <c r="S1131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F40065B7-B682-4A3C-9824-3C095DB82349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91614178.320000008</v>
      </c>
      <c r="C3" s="344">
        <f t="shared" ref="C3:R3" si="0">SUBTOTAL(9,C6:C1048576)</f>
        <v>29.087067472132659</v>
      </c>
      <c r="D3" s="344">
        <f t="shared" si="0"/>
        <v>94596170</v>
      </c>
      <c r="E3" s="344">
        <f t="shared" si="0"/>
        <v>26</v>
      </c>
      <c r="F3" s="344">
        <f t="shared" si="0"/>
        <v>83930847.780000001</v>
      </c>
      <c r="G3" s="347">
        <f>IF(D3&lt;&gt;0,F3/D3,"")</f>
        <v>0.88725418566100511</v>
      </c>
      <c r="H3" s="343">
        <f t="shared" si="0"/>
        <v>9489653.5099999979</v>
      </c>
      <c r="I3" s="344">
        <f t="shared" si="0"/>
        <v>363.40224890722686</v>
      </c>
      <c r="J3" s="344">
        <f t="shared" si="0"/>
        <v>6648344.8200000152</v>
      </c>
      <c r="K3" s="344">
        <f t="shared" si="0"/>
        <v>15</v>
      </c>
      <c r="L3" s="344">
        <f t="shared" si="0"/>
        <v>6188499.5599999987</v>
      </c>
      <c r="M3" s="345">
        <f>IF(J3&lt;&gt;0,L3/J3,"")</f>
        <v>0.93083312125798923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5168</v>
      </c>
      <c r="B6" s="863">
        <v>1403991</v>
      </c>
      <c r="C6" s="807">
        <v>1.0342452281873411</v>
      </c>
      <c r="D6" s="863">
        <v>1357503</v>
      </c>
      <c r="E6" s="807">
        <v>1</v>
      </c>
      <c r="F6" s="863">
        <v>1064370</v>
      </c>
      <c r="G6" s="812">
        <v>0.78406456560316995</v>
      </c>
      <c r="H6" s="863">
        <v>21956.639999999999</v>
      </c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5169</v>
      </c>
      <c r="B7" s="865">
        <v>226635</v>
      </c>
      <c r="C7" s="822">
        <v>0.38743939715123871</v>
      </c>
      <c r="D7" s="865">
        <v>584956</v>
      </c>
      <c r="E7" s="822">
        <v>1</v>
      </c>
      <c r="F7" s="865">
        <v>705844</v>
      </c>
      <c r="G7" s="827">
        <v>1.2066616976319586</v>
      </c>
      <c r="H7" s="865"/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5170</v>
      </c>
      <c r="B8" s="865">
        <v>47162.990000000005</v>
      </c>
      <c r="C8" s="822">
        <v>1.4004094661203161</v>
      </c>
      <c r="D8" s="865">
        <v>33678</v>
      </c>
      <c r="E8" s="822">
        <v>1</v>
      </c>
      <c r="F8" s="865">
        <v>36942</v>
      </c>
      <c r="G8" s="827">
        <v>1.0969178692321397</v>
      </c>
      <c r="H8" s="865">
        <v>970.56</v>
      </c>
      <c r="I8" s="822">
        <v>0.43563503177851981</v>
      </c>
      <c r="J8" s="865">
        <v>2227.92</v>
      </c>
      <c r="K8" s="822">
        <v>1</v>
      </c>
      <c r="L8" s="865">
        <v>180.44</v>
      </c>
      <c r="M8" s="827">
        <v>8.0990340766275273E-2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5171</v>
      </c>
      <c r="B9" s="865">
        <v>7513790</v>
      </c>
      <c r="C9" s="822">
        <v>0.91931944968004609</v>
      </c>
      <c r="D9" s="865">
        <v>8173209</v>
      </c>
      <c r="E9" s="822">
        <v>1</v>
      </c>
      <c r="F9" s="865">
        <v>6916602</v>
      </c>
      <c r="G9" s="827">
        <v>0.84625292219983606</v>
      </c>
      <c r="H9" s="865">
        <v>471683.15000000008</v>
      </c>
      <c r="I9" s="822">
        <v>1.8475625736804069</v>
      </c>
      <c r="J9" s="865">
        <v>255300.23000000013</v>
      </c>
      <c r="K9" s="822">
        <v>1</v>
      </c>
      <c r="L9" s="865">
        <v>164794.33999999997</v>
      </c>
      <c r="M9" s="827">
        <v>0.64549232877698504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5172</v>
      </c>
      <c r="B10" s="865">
        <v>2821455</v>
      </c>
      <c r="C10" s="822">
        <v>1.1186018344331872</v>
      </c>
      <c r="D10" s="865">
        <v>2522305</v>
      </c>
      <c r="E10" s="822">
        <v>1</v>
      </c>
      <c r="F10" s="865">
        <v>2006241</v>
      </c>
      <c r="G10" s="827">
        <v>0.79539984260428453</v>
      </c>
      <c r="H10" s="865">
        <v>97098.909999999989</v>
      </c>
      <c r="I10" s="822">
        <v>4.120707530454748</v>
      </c>
      <c r="J10" s="865">
        <v>23563.649999999994</v>
      </c>
      <c r="K10" s="822">
        <v>1</v>
      </c>
      <c r="L10" s="865">
        <v>16286.130000000001</v>
      </c>
      <c r="M10" s="827">
        <v>0.69115480835948617</v>
      </c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5173</v>
      </c>
      <c r="B11" s="865">
        <v>6246452</v>
      </c>
      <c r="C11" s="822">
        <v>1.0048423914354887</v>
      </c>
      <c r="D11" s="865">
        <v>6216350</v>
      </c>
      <c r="E11" s="822">
        <v>1</v>
      </c>
      <c r="F11" s="865">
        <v>5868619</v>
      </c>
      <c r="G11" s="827">
        <v>0.94406186910325196</v>
      </c>
      <c r="H11" s="865">
        <v>393728.31000000006</v>
      </c>
      <c r="I11" s="822">
        <v>35.213673585472655</v>
      </c>
      <c r="J11" s="865">
        <v>11181.12</v>
      </c>
      <c r="K11" s="822">
        <v>1</v>
      </c>
      <c r="L11" s="865">
        <v>5944.7199999999993</v>
      </c>
      <c r="M11" s="827">
        <v>0.53167482327351812</v>
      </c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2406</v>
      </c>
      <c r="B12" s="865">
        <v>38371618</v>
      </c>
      <c r="C12" s="822">
        <v>0.97393312054583037</v>
      </c>
      <c r="D12" s="865">
        <v>39398617</v>
      </c>
      <c r="E12" s="822">
        <v>1</v>
      </c>
      <c r="F12" s="865">
        <v>37694441</v>
      </c>
      <c r="G12" s="827">
        <v>0.95674528372404544</v>
      </c>
      <c r="H12" s="865">
        <v>7497768.9899999965</v>
      </c>
      <c r="I12" s="822">
        <v>1.2140900043077845</v>
      </c>
      <c r="J12" s="865">
        <v>6175628.6300000157</v>
      </c>
      <c r="K12" s="822">
        <v>1</v>
      </c>
      <c r="L12" s="865">
        <v>5889573.6199999992</v>
      </c>
      <c r="M12" s="827">
        <v>0.95368001751102449</v>
      </c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5174</v>
      </c>
      <c r="B13" s="865">
        <v>5678631</v>
      </c>
      <c r="C13" s="822">
        <v>0.98418170433080221</v>
      </c>
      <c r="D13" s="865">
        <v>5769901</v>
      </c>
      <c r="E13" s="822">
        <v>1</v>
      </c>
      <c r="F13" s="865">
        <v>5369976</v>
      </c>
      <c r="G13" s="827">
        <v>0.93068771890540236</v>
      </c>
      <c r="H13" s="865">
        <v>177573.64</v>
      </c>
      <c r="I13" s="822">
        <v>98.134092290688045</v>
      </c>
      <c r="J13" s="865">
        <v>1809.5</v>
      </c>
      <c r="K13" s="822">
        <v>1</v>
      </c>
      <c r="L13" s="865">
        <v>904.75</v>
      </c>
      <c r="M13" s="827">
        <v>0.5</v>
      </c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5175</v>
      </c>
      <c r="B14" s="865">
        <v>88756</v>
      </c>
      <c r="C14" s="822">
        <v>1.636900151230128</v>
      </c>
      <c r="D14" s="865">
        <v>54222</v>
      </c>
      <c r="E14" s="822">
        <v>1</v>
      </c>
      <c r="F14" s="865">
        <v>24973</v>
      </c>
      <c r="G14" s="827">
        <v>0.46056951053078088</v>
      </c>
      <c r="H14" s="865">
        <v>2714.25</v>
      </c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5176</v>
      </c>
      <c r="B15" s="865">
        <v>4692368</v>
      </c>
      <c r="C15" s="822">
        <v>0.86672089712246114</v>
      </c>
      <c r="D15" s="865">
        <v>5413932</v>
      </c>
      <c r="E15" s="822">
        <v>1</v>
      </c>
      <c r="F15" s="865">
        <v>4150591</v>
      </c>
      <c r="G15" s="827">
        <v>0.76665000594761812</v>
      </c>
      <c r="H15" s="865">
        <v>50666</v>
      </c>
      <c r="I15" s="822">
        <v>21.933333333333334</v>
      </c>
      <c r="J15" s="865">
        <v>2310</v>
      </c>
      <c r="K15" s="822">
        <v>1</v>
      </c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5177</v>
      </c>
      <c r="B16" s="865">
        <v>6173458</v>
      </c>
      <c r="C16" s="822">
        <v>1.0018357241129956</v>
      </c>
      <c r="D16" s="865">
        <v>6162146</v>
      </c>
      <c r="E16" s="822">
        <v>1</v>
      </c>
      <c r="F16" s="865">
        <v>4328013</v>
      </c>
      <c r="G16" s="827">
        <v>0.7023548289832795</v>
      </c>
      <c r="H16" s="865">
        <v>311600.24000000005</v>
      </c>
      <c r="I16" s="822">
        <v>9.1430331959923326</v>
      </c>
      <c r="J16" s="865">
        <v>34080.619999999981</v>
      </c>
      <c r="K16" s="822">
        <v>1</v>
      </c>
      <c r="L16" s="865">
        <v>10897.309999999998</v>
      </c>
      <c r="M16" s="827">
        <v>0.31975093176121805</v>
      </c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5178</v>
      </c>
      <c r="B17" s="865">
        <v>3743725</v>
      </c>
      <c r="C17" s="822">
        <v>1.0608254077280461</v>
      </c>
      <c r="D17" s="865">
        <v>3529068</v>
      </c>
      <c r="E17" s="822">
        <v>1</v>
      </c>
      <c r="F17" s="865">
        <v>3067696</v>
      </c>
      <c r="G17" s="827">
        <v>0.86926519976379035</v>
      </c>
      <c r="H17" s="865">
        <v>151335.89000000001</v>
      </c>
      <c r="I17" s="822">
        <v>167.26818458137609</v>
      </c>
      <c r="J17" s="865">
        <v>904.75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5179</v>
      </c>
      <c r="B18" s="865">
        <v>2455441</v>
      </c>
      <c r="C18" s="822">
        <v>0.95489541981407966</v>
      </c>
      <c r="D18" s="865">
        <v>2571424</v>
      </c>
      <c r="E18" s="822">
        <v>1</v>
      </c>
      <c r="F18" s="865">
        <v>1974283</v>
      </c>
      <c r="G18" s="827">
        <v>0.76777808716104379</v>
      </c>
      <c r="H18" s="865">
        <v>7238</v>
      </c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5180</v>
      </c>
      <c r="B19" s="865">
        <v>506329</v>
      </c>
      <c r="C19" s="822">
        <v>1.3093654479723196</v>
      </c>
      <c r="D19" s="865">
        <v>386698</v>
      </c>
      <c r="E19" s="822">
        <v>1</v>
      </c>
      <c r="F19" s="865">
        <v>450103</v>
      </c>
      <c r="G19" s="827">
        <v>1.163965161443814</v>
      </c>
      <c r="H19" s="865">
        <v>23523.5</v>
      </c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5181</v>
      </c>
      <c r="B20" s="865">
        <v>501462</v>
      </c>
      <c r="C20" s="822">
        <v>0.95711275509035521</v>
      </c>
      <c r="D20" s="865">
        <v>523932</v>
      </c>
      <c r="E20" s="822">
        <v>1</v>
      </c>
      <c r="F20" s="865">
        <v>401556</v>
      </c>
      <c r="G20" s="827">
        <v>0.76642770435858087</v>
      </c>
      <c r="H20" s="865">
        <v>2714.25</v>
      </c>
      <c r="I20" s="822">
        <v>3</v>
      </c>
      <c r="J20" s="865">
        <v>904.75</v>
      </c>
      <c r="K20" s="822">
        <v>1</v>
      </c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5182</v>
      </c>
      <c r="B21" s="865">
        <v>275193</v>
      </c>
      <c r="C21" s="822">
        <v>1.0085686536805263</v>
      </c>
      <c r="D21" s="865">
        <v>272855</v>
      </c>
      <c r="E21" s="822">
        <v>1</v>
      </c>
      <c r="F21" s="865">
        <v>263558</v>
      </c>
      <c r="G21" s="827">
        <v>0.96592695754155133</v>
      </c>
      <c r="H21" s="865">
        <v>2956.89</v>
      </c>
      <c r="I21" s="822">
        <v>12.186325420375866</v>
      </c>
      <c r="J21" s="865">
        <v>242.64</v>
      </c>
      <c r="K21" s="822">
        <v>1</v>
      </c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5183</v>
      </c>
      <c r="B22" s="865">
        <v>43435</v>
      </c>
      <c r="C22" s="822">
        <v>1.5016421780466724</v>
      </c>
      <c r="D22" s="865">
        <v>28925</v>
      </c>
      <c r="E22" s="822">
        <v>1</v>
      </c>
      <c r="F22" s="865">
        <v>28462</v>
      </c>
      <c r="G22" s="827">
        <v>0.98399308556611931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5184</v>
      </c>
      <c r="B23" s="865">
        <v>17058</v>
      </c>
      <c r="C23" s="822">
        <v>3.4474535165723523</v>
      </c>
      <c r="D23" s="865">
        <v>4948</v>
      </c>
      <c r="E23" s="822">
        <v>1</v>
      </c>
      <c r="F23" s="865">
        <v>10474</v>
      </c>
      <c r="G23" s="827">
        <v>2.1168148746968471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5185</v>
      </c>
      <c r="B24" s="865">
        <v>68980</v>
      </c>
      <c r="C24" s="822">
        <v>1.0775936137971975</v>
      </c>
      <c r="D24" s="865">
        <v>64013</v>
      </c>
      <c r="E24" s="822">
        <v>1</v>
      </c>
      <c r="F24" s="865">
        <v>26311</v>
      </c>
      <c r="G24" s="827">
        <v>0.41102588536703483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5186</v>
      </c>
      <c r="B25" s="865">
        <v>1050337</v>
      </c>
      <c r="C25" s="822">
        <v>0.95106829558049066</v>
      </c>
      <c r="D25" s="865">
        <v>1104376</v>
      </c>
      <c r="E25" s="822">
        <v>1</v>
      </c>
      <c r="F25" s="865">
        <v>708239.78</v>
      </c>
      <c r="G25" s="827">
        <v>0.6413031250226372</v>
      </c>
      <c r="H25" s="865">
        <v>5428.5</v>
      </c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5187</v>
      </c>
      <c r="B26" s="865">
        <v>51153</v>
      </c>
      <c r="C26" s="822">
        <v>0.3420644367468671</v>
      </c>
      <c r="D26" s="865">
        <v>149542</v>
      </c>
      <c r="E26" s="822">
        <v>1</v>
      </c>
      <c r="F26" s="865">
        <v>78007</v>
      </c>
      <c r="G26" s="827">
        <v>0.5216394056519239</v>
      </c>
      <c r="H26" s="865">
        <v>12859.919999999998</v>
      </c>
      <c r="I26" s="822">
        <v>1.0599999999999996</v>
      </c>
      <c r="J26" s="865">
        <v>12132.000000000002</v>
      </c>
      <c r="K26" s="822">
        <v>1</v>
      </c>
      <c r="L26" s="865">
        <v>7665.3199999999988</v>
      </c>
      <c r="M26" s="827">
        <v>0.63182657434882938</v>
      </c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5188</v>
      </c>
      <c r="B27" s="865">
        <v>3034</v>
      </c>
      <c r="C27" s="822">
        <v>0.70476190476190481</v>
      </c>
      <c r="D27" s="865">
        <v>4305</v>
      </c>
      <c r="E27" s="822">
        <v>1</v>
      </c>
      <c r="F27" s="865">
        <v>4330</v>
      </c>
      <c r="G27" s="827">
        <v>1.0058072009291521</v>
      </c>
      <c r="H27" s="865"/>
      <c r="I27" s="822"/>
      <c r="J27" s="865"/>
      <c r="K27" s="822"/>
      <c r="L27" s="865">
        <v>1500</v>
      </c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5189</v>
      </c>
      <c r="B28" s="865">
        <v>3714035.33</v>
      </c>
      <c r="C28" s="822">
        <v>0.96176722398915704</v>
      </c>
      <c r="D28" s="865">
        <v>3861678</v>
      </c>
      <c r="E28" s="822">
        <v>1</v>
      </c>
      <c r="F28" s="865">
        <v>2707540</v>
      </c>
      <c r="G28" s="827">
        <v>0.70113044122270163</v>
      </c>
      <c r="H28" s="865">
        <v>27821.199999999986</v>
      </c>
      <c r="I28" s="822">
        <v>1.0459325804848374</v>
      </c>
      <c r="J28" s="865">
        <v>26599.419999999991</v>
      </c>
      <c r="K28" s="822">
        <v>1</v>
      </c>
      <c r="L28" s="865">
        <v>10117.389999999996</v>
      </c>
      <c r="M28" s="827">
        <v>0.38036130111107685</v>
      </c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5190</v>
      </c>
      <c r="B29" s="865">
        <v>10611</v>
      </c>
      <c r="C29" s="822">
        <v>1.2151855245075585</v>
      </c>
      <c r="D29" s="865">
        <v>8732</v>
      </c>
      <c r="E29" s="822">
        <v>1</v>
      </c>
      <c r="F29" s="865">
        <v>17373</v>
      </c>
      <c r="G29" s="827">
        <v>1.9895785616124599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5191</v>
      </c>
      <c r="B30" s="865">
        <v>40626</v>
      </c>
      <c r="C30" s="822">
        <v>1.3448755296610169</v>
      </c>
      <c r="D30" s="865">
        <v>30208</v>
      </c>
      <c r="E30" s="822">
        <v>1</v>
      </c>
      <c r="F30" s="865">
        <v>80954</v>
      </c>
      <c r="G30" s="827">
        <v>2.679886122881356</v>
      </c>
      <c r="H30" s="865">
        <v>4119.5</v>
      </c>
      <c r="I30" s="822">
        <v>4.5531914893617023</v>
      </c>
      <c r="J30" s="865">
        <v>904.75</v>
      </c>
      <c r="K30" s="822">
        <v>1</v>
      </c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5192</v>
      </c>
      <c r="B31" s="867">
        <v>5868442</v>
      </c>
      <c r="C31" s="814">
        <v>0.9214581998342819</v>
      </c>
      <c r="D31" s="867">
        <v>6368647</v>
      </c>
      <c r="E31" s="814">
        <v>1</v>
      </c>
      <c r="F31" s="867">
        <v>5945349</v>
      </c>
      <c r="G31" s="819">
        <v>0.93353407717526182</v>
      </c>
      <c r="H31" s="867">
        <v>225895.17</v>
      </c>
      <c r="I31" s="814">
        <v>2.2464872899206045</v>
      </c>
      <c r="J31" s="867">
        <v>100554.84</v>
      </c>
      <c r="K31" s="814">
        <v>1</v>
      </c>
      <c r="L31" s="867">
        <v>80635.539999999994</v>
      </c>
      <c r="M31" s="819">
        <v>0.80190610417161423</v>
      </c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328BDF57-3D18-44A6-9B7D-818AD358D46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37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6113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146949.5</v>
      </c>
      <c r="G3" s="208">
        <f t="shared" si="0"/>
        <v>101103831.83000001</v>
      </c>
      <c r="H3" s="208"/>
      <c r="I3" s="208"/>
      <c r="J3" s="208">
        <f t="shared" si="0"/>
        <v>148856.93</v>
      </c>
      <c r="K3" s="208">
        <f t="shared" si="0"/>
        <v>101244514.82000001</v>
      </c>
      <c r="L3" s="208"/>
      <c r="M3" s="208"/>
      <c r="N3" s="208">
        <f t="shared" si="0"/>
        <v>127140.22</v>
      </c>
      <c r="O3" s="208">
        <f t="shared" si="0"/>
        <v>90119347.339999989</v>
      </c>
      <c r="P3" s="79">
        <f>IF(K3=0,0,O3/K3)</f>
        <v>0.89011584973488034</v>
      </c>
      <c r="Q3" s="209">
        <f>IF(N3=0,0,O3/N3)</f>
        <v>708.81855749502392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5193</v>
      </c>
      <c r="B6" s="807" t="s">
        <v>5116</v>
      </c>
      <c r="C6" s="807" t="s">
        <v>5061</v>
      </c>
      <c r="D6" s="807" t="s">
        <v>5133</v>
      </c>
      <c r="E6" s="807" t="s">
        <v>5134</v>
      </c>
      <c r="F6" s="225">
        <v>24</v>
      </c>
      <c r="G6" s="225">
        <v>21714</v>
      </c>
      <c r="H6" s="225"/>
      <c r="I6" s="225">
        <v>904.75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5193</v>
      </c>
      <c r="B7" s="822" t="s">
        <v>5116</v>
      </c>
      <c r="C7" s="822" t="s">
        <v>5061</v>
      </c>
      <c r="D7" s="822" t="s">
        <v>5066</v>
      </c>
      <c r="E7" s="822" t="s">
        <v>5067</v>
      </c>
      <c r="F7" s="831">
        <v>1</v>
      </c>
      <c r="G7" s="831">
        <v>242.64</v>
      </c>
      <c r="H7" s="831"/>
      <c r="I7" s="831">
        <v>242.64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5193</v>
      </c>
      <c r="B8" s="822" t="s">
        <v>5116</v>
      </c>
      <c r="C8" s="822" t="s">
        <v>5034</v>
      </c>
      <c r="D8" s="822" t="s">
        <v>5194</v>
      </c>
      <c r="E8" s="822" t="s">
        <v>5195</v>
      </c>
      <c r="F8" s="831"/>
      <c r="G8" s="831"/>
      <c r="H8" s="831"/>
      <c r="I8" s="831"/>
      <c r="J8" s="831">
        <v>1</v>
      </c>
      <c r="K8" s="831">
        <v>199</v>
      </c>
      <c r="L8" s="831">
        <v>1</v>
      </c>
      <c r="M8" s="831">
        <v>199</v>
      </c>
      <c r="N8" s="831">
        <v>1</v>
      </c>
      <c r="O8" s="831">
        <v>201</v>
      </c>
      <c r="P8" s="827">
        <v>1.0100502512562815</v>
      </c>
      <c r="Q8" s="832">
        <v>201</v>
      </c>
    </row>
    <row r="9" spans="1:17" ht="14.45" customHeight="1" x14ac:dyDescent="0.2">
      <c r="A9" s="821" t="s">
        <v>5193</v>
      </c>
      <c r="B9" s="822" t="s">
        <v>5116</v>
      </c>
      <c r="C9" s="822" t="s">
        <v>5034</v>
      </c>
      <c r="D9" s="822" t="s">
        <v>5078</v>
      </c>
      <c r="E9" s="822" t="s">
        <v>5079</v>
      </c>
      <c r="F9" s="831">
        <v>2</v>
      </c>
      <c r="G9" s="831">
        <v>74</v>
      </c>
      <c r="H9" s="831"/>
      <c r="I9" s="831">
        <v>37</v>
      </c>
      <c r="J9" s="831"/>
      <c r="K9" s="831"/>
      <c r="L9" s="831"/>
      <c r="M9" s="831"/>
      <c r="N9" s="831">
        <v>1</v>
      </c>
      <c r="O9" s="831">
        <v>38</v>
      </c>
      <c r="P9" s="827"/>
      <c r="Q9" s="832">
        <v>38</v>
      </c>
    </row>
    <row r="10" spans="1:17" ht="14.45" customHeight="1" x14ac:dyDescent="0.2">
      <c r="A10" s="821" t="s">
        <v>5193</v>
      </c>
      <c r="B10" s="822" t="s">
        <v>5116</v>
      </c>
      <c r="C10" s="822" t="s">
        <v>5034</v>
      </c>
      <c r="D10" s="822" t="s">
        <v>5124</v>
      </c>
      <c r="E10" s="822" t="s">
        <v>5125</v>
      </c>
      <c r="F10" s="831">
        <v>325</v>
      </c>
      <c r="G10" s="831">
        <v>81900</v>
      </c>
      <c r="H10" s="831">
        <v>1.0434982035012614</v>
      </c>
      <c r="I10" s="831">
        <v>252</v>
      </c>
      <c r="J10" s="831">
        <v>309</v>
      </c>
      <c r="K10" s="831">
        <v>78486</v>
      </c>
      <c r="L10" s="831">
        <v>1</v>
      </c>
      <c r="M10" s="831">
        <v>254</v>
      </c>
      <c r="N10" s="831">
        <v>281</v>
      </c>
      <c r="O10" s="831">
        <v>71655</v>
      </c>
      <c r="P10" s="827">
        <v>0.91296536962005959</v>
      </c>
      <c r="Q10" s="832">
        <v>255</v>
      </c>
    </row>
    <row r="11" spans="1:17" ht="14.45" customHeight="1" x14ac:dyDescent="0.2">
      <c r="A11" s="821" t="s">
        <v>5193</v>
      </c>
      <c r="B11" s="822" t="s">
        <v>5116</v>
      </c>
      <c r="C11" s="822" t="s">
        <v>5034</v>
      </c>
      <c r="D11" s="822" t="s">
        <v>5126</v>
      </c>
      <c r="E11" s="822" t="s">
        <v>5127</v>
      </c>
      <c r="F11" s="831">
        <v>508</v>
      </c>
      <c r="G11" s="831">
        <v>64516</v>
      </c>
      <c r="H11" s="831">
        <v>1.0220194531571778</v>
      </c>
      <c r="I11" s="831">
        <v>127</v>
      </c>
      <c r="J11" s="831">
        <v>501</v>
      </c>
      <c r="K11" s="831">
        <v>63126</v>
      </c>
      <c r="L11" s="831">
        <v>1</v>
      </c>
      <c r="M11" s="831">
        <v>126</v>
      </c>
      <c r="N11" s="831">
        <v>292</v>
      </c>
      <c r="O11" s="831">
        <v>37084</v>
      </c>
      <c r="P11" s="827">
        <v>0.58746000063365333</v>
      </c>
      <c r="Q11" s="832">
        <v>127</v>
      </c>
    </row>
    <row r="12" spans="1:17" ht="14.45" customHeight="1" x14ac:dyDescent="0.2">
      <c r="A12" s="821" t="s">
        <v>5193</v>
      </c>
      <c r="B12" s="822" t="s">
        <v>5116</v>
      </c>
      <c r="C12" s="822" t="s">
        <v>5034</v>
      </c>
      <c r="D12" s="822" t="s">
        <v>5137</v>
      </c>
      <c r="E12" s="822" t="s">
        <v>5138</v>
      </c>
      <c r="F12" s="831">
        <v>1</v>
      </c>
      <c r="G12" s="831">
        <v>496</v>
      </c>
      <c r="H12" s="831"/>
      <c r="I12" s="831">
        <v>496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5193</v>
      </c>
      <c r="B13" s="822" t="s">
        <v>5116</v>
      </c>
      <c r="C13" s="822" t="s">
        <v>5034</v>
      </c>
      <c r="D13" s="822" t="s">
        <v>5139</v>
      </c>
      <c r="E13" s="822" t="s">
        <v>5140</v>
      </c>
      <c r="F13" s="831"/>
      <c r="G13" s="831"/>
      <c r="H13" s="831"/>
      <c r="I13" s="831"/>
      <c r="J13" s="831">
        <v>2</v>
      </c>
      <c r="K13" s="831">
        <v>1382</v>
      </c>
      <c r="L13" s="831">
        <v>1</v>
      </c>
      <c r="M13" s="831">
        <v>691</v>
      </c>
      <c r="N13" s="831">
        <v>2</v>
      </c>
      <c r="O13" s="831">
        <v>1384</v>
      </c>
      <c r="P13" s="827">
        <v>1.0014471780028944</v>
      </c>
      <c r="Q13" s="832">
        <v>692</v>
      </c>
    </row>
    <row r="14" spans="1:17" ht="14.45" customHeight="1" x14ac:dyDescent="0.2">
      <c r="A14" s="821" t="s">
        <v>5193</v>
      </c>
      <c r="B14" s="822" t="s">
        <v>5116</v>
      </c>
      <c r="C14" s="822" t="s">
        <v>5034</v>
      </c>
      <c r="D14" s="822" t="s">
        <v>5141</v>
      </c>
      <c r="E14" s="822" t="s">
        <v>5138</v>
      </c>
      <c r="F14" s="831"/>
      <c r="G14" s="831"/>
      <c r="H14" s="831"/>
      <c r="I14" s="831"/>
      <c r="J14" s="831">
        <v>1</v>
      </c>
      <c r="K14" s="831">
        <v>573</v>
      </c>
      <c r="L14" s="831">
        <v>1</v>
      </c>
      <c r="M14" s="831">
        <v>573</v>
      </c>
      <c r="N14" s="831"/>
      <c r="O14" s="831"/>
      <c r="P14" s="827"/>
      <c r="Q14" s="832"/>
    </row>
    <row r="15" spans="1:17" ht="14.45" customHeight="1" x14ac:dyDescent="0.2">
      <c r="A15" s="821" t="s">
        <v>5193</v>
      </c>
      <c r="B15" s="822" t="s">
        <v>5116</v>
      </c>
      <c r="C15" s="822" t="s">
        <v>5034</v>
      </c>
      <c r="D15" s="822" t="s">
        <v>5142</v>
      </c>
      <c r="E15" s="822" t="s">
        <v>5140</v>
      </c>
      <c r="F15" s="831"/>
      <c r="G15" s="831"/>
      <c r="H15" s="831"/>
      <c r="I15" s="831"/>
      <c r="J15" s="831">
        <v>6</v>
      </c>
      <c r="K15" s="831">
        <v>4596</v>
      </c>
      <c r="L15" s="831">
        <v>1</v>
      </c>
      <c r="M15" s="831">
        <v>766</v>
      </c>
      <c r="N15" s="831"/>
      <c r="O15" s="831"/>
      <c r="P15" s="827"/>
      <c r="Q15" s="832"/>
    </row>
    <row r="16" spans="1:17" ht="14.45" customHeight="1" x14ac:dyDescent="0.2">
      <c r="A16" s="821" t="s">
        <v>5193</v>
      </c>
      <c r="B16" s="822" t="s">
        <v>5116</v>
      </c>
      <c r="C16" s="822" t="s">
        <v>5034</v>
      </c>
      <c r="D16" s="822" t="s">
        <v>5160</v>
      </c>
      <c r="E16" s="822" t="s">
        <v>5161</v>
      </c>
      <c r="F16" s="831">
        <v>883</v>
      </c>
      <c r="G16" s="831">
        <v>723177</v>
      </c>
      <c r="H16" s="831">
        <v>0.91152321987667828</v>
      </c>
      <c r="I16" s="831">
        <v>819</v>
      </c>
      <c r="J16" s="831">
        <v>964</v>
      </c>
      <c r="K16" s="831">
        <v>793372</v>
      </c>
      <c r="L16" s="831">
        <v>1</v>
      </c>
      <c r="M16" s="831">
        <v>823</v>
      </c>
      <c r="N16" s="831">
        <v>683</v>
      </c>
      <c r="O16" s="831">
        <v>564158</v>
      </c>
      <c r="P16" s="827">
        <v>0.71108887129870979</v>
      </c>
      <c r="Q16" s="832">
        <v>826</v>
      </c>
    </row>
    <row r="17" spans="1:17" ht="14.45" customHeight="1" x14ac:dyDescent="0.2">
      <c r="A17" s="821" t="s">
        <v>5193</v>
      </c>
      <c r="B17" s="822" t="s">
        <v>5116</v>
      </c>
      <c r="C17" s="822" t="s">
        <v>5034</v>
      </c>
      <c r="D17" s="822" t="s">
        <v>5128</v>
      </c>
      <c r="E17" s="822" t="s">
        <v>5101</v>
      </c>
      <c r="F17" s="831">
        <v>2</v>
      </c>
      <c r="G17" s="831">
        <v>928</v>
      </c>
      <c r="H17" s="831">
        <v>0.99145299145299148</v>
      </c>
      <c r="I17" s="831">
        <v>464</v>
      </c>
      <c r="J17" s="831">
        <v>2</v>
      </c>
      <c r="K17" s="831">
        <v>936</v>
      </c>
      <c r="L17" s="831">
        <v>1</v>
      </c>
      <c r="M17" s="831">
        <v>468</v>
      </c>
      <c r="N17" s="831">
        <v>1</v>
      </c>
      <c r="O17" s="831">
        <v>473</v>
      </c>
      <c r="P17" s="827">
        <v>0.50534188034188032</v>
      </c>
      <c r="Q17" s="832">
        <v>473</v>
      </c>
    </row>
    <row r="18" spans="1:17" ht="14.45" customHeight="1" x14ac:dyDescent="0.2">
      <c r="A18" s="821" t="s">
        <v>5193</v>
      </c>
      <c r="B18" s="822" t="s">
        <v>5116</v>
      </c>
      <c r="C18" s="822" t="s">
        <v>5034</v>
      </c>
      <c r="D18" s="822" t="s">
        <v>5143</v>
      </c>
      <c r="E18" s="822" t="s">
        <v>5103</v>
      </c>
      <c r="F18" s="831">
        <v>1</v>
      </c>
      <c r="G18" s="831">
        <v>447</v>
      </c>
      <c r="H18" s="831"/>
      <c r="I18" s="831">
        <v>447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5193</v>
      </c>
      <c r="B19" s="822" t="s">
        <v>5116</v>
      </c>
      <c r="C19" s="822" t="s">
        <v>5034</v>
      </c>
      <c r="D19" s="822" t="s">
        <v>5144</v>
      </c>
      <c r="E19" s="822" t="s">
        <v>5099</v>
      </c>
      <c r="F19" s="831">
        <v>1</v>
      </c>
      <c r="G19" s="831">
        <v>730</v>
      </c>
      <c r="H19" s="831"/>
      <c r="I19" s="831">
        <v>730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5193</v>
      </c>
      <c r="B20" s="822" t="s">
        <v>5116</v>
      </c>
      <c r="C20" s="822" t="s">
        <v>5034</v>
      </c>
      <c r="D20" s="822" t="s">
        <v>5147</v>
      </c>
      <c r="E20" s="822" t="s">
        <v>5148</v>
      </c>
      <c r="F20" s="831">
        <v>127</v>
      </c>
      <c r="G20" s="831">
        <v>27305</v>
      </c>
      <c r="H20" s="831">
        <v>0.96053048158440923</v>
      </c>
      <c r="I20" s="831">
        <v>215</v>
      </c>
      <c r="J20" s="831">
        <v>131</v>
      </c>
      <c r="K20" s="831">
        <v>28427</v>
      </c>
      <c r="L20" s="831">
        <v>1</v>
      </c>
      <c r="M20" s="831">
        <v>217</v>
      </c>
      <c r="N20" s="831">
        <v>118</v>
      </c>
      <c r="O20" s="831">
        <v>25842</v>
      </c>
      <c r="P20" s="827">
        <v>0.90906532521898198</v>
      </c>
      <c r="Q20" s="832">
        <v>219</v>
      </c>
    </row>
    <row r="21" spans="1:17" ht="14.45" customHeight="1" x14ac:dyDescent="0.2">
      <c r="A21" s="821" t="s">
        <v>5193</v>
      </c>
      <c r="B21" s="822" t="s">
        <v>5116</v>
      </c>
      <c r="C21" s="822" t="s">
        <v>5034</v>
      </c>
      <c r="D21" s="822" t="s">
        <v>5084</v>
      </c>
      <c r="E21" s="822" t="s">
        <v>5085</v>
      </c>
      <c r="F21" s="831">
        <v>2</v>
      </c>
      <c r="G21" s="831">
        <v>710</v>
      </c>
      <c r="H21" s="831">
        <v>0.49581005586592181</v>
      </c>
      <c r="I21" s="831">
        <v>355</v>
      </c>
      <c r="J21" s="831">
        <v>4</v>
      </c>
      <c r="K21" s="831">
        <v>1432</v>
      </c>
      <c r="L21" s="831">
        <v>1</v>
      </c>
      <c r="M21" s="831">
        <v>358</v>
      </c>
      <c r="N21" s="831"/>
      <c r="O21" s="831"/>
      <c r="P21" s="827"/>
      <c r="Q21" s="832"/>
    </row>
    <row r="22" spans="1:17" ht="14.45" customHeight="1" x14ac:dyDescent="0.2">
      <c r="A22" s="821" t="s">
        <v>5193</v>
      </c>
      <c r="B22" s="822" t="s">
        <v>5116</v>
      </c>
      <c r="C22" s="822" t="s">
        <v>5034</v>
      </c>
      <c r="D22" s="822" t="s">
        <v>5149</v>
      </c>
      <c r="E22" s="822" t="s">
        <v>5150</v>
      </c>
      <c r="F22" s="831">
        <v>1279</v>
      </c>
      <c r="G22" s="831">
        <v>109994</v>
      </c>
      <c r="H22" s="831">
        <v>1.0321484873507996</v>
      </c>
      <c r="I22" s="831">
        <v>86</v>
      </c>
      <c r="J22" s="831">
        <v>1211</v>
      </c>
      <c r="K22" s="831">
        <v>106568</v>
      </c>
      <c r="L22" s="831">
        <v>1</v>
      </c>
      <c r="M22" s="831">
        <v>88</v>
      </c>
      <c r="N22" s="831">
        <v>908</v>
      </c>
      <c r="O22" s="831">
        <v>80812</v>
      </c>
      <c r="P22" s="827">
        <v>0.75831394039486522</v>
      </c>
      <c r="Q22" s="832">
        <v>89</v>
      </c>
    </row>
    <row r="23" spans="1:17" ht="14.45" customHeight="1" x14ac:dyDescent="0.2">
      <c r="A23" s="821" t="s">
        <v>5193</v>
      </c>
      <c r="B23" s="822" t="s">
        <v>5116</v>
      </c>
      <c r="C23" s="822" t="s">
        <v>5034</v>
      </c>
      <c r="D23" s="822" t="s">
        <v>5129</v>
      </c>
      <c r="E23" s="822" t="s">
        <v>5130</v>
      </c>
      <c r="F23" s="831"/>
      <c r="G23" s="831"/>
      <c r="H23" s="831"/>
      <c r="I23" s="831"/>
      <c r="J23" s="831"/>
      <c r="K23" s="831"/>
      <c r="L23" s="831"/>
      <c r="M23" s="831"/>
      <c r="N23" s="831">
        <v>1</v>
      </c>
      <c r="O23" s="831">
        <v>725</v>
      </c>
      <c r="P23" s="827"/>
      <c r="Q23" s="832">
        <v>725</v>
      </c>
    </row>
    <row r="24" spans="1:17" ht="14.45" customHeight="1" x14ac:dyDescent="0.2">
      <c r="A24" s="821" t="s">
        <v>5193</v>
      </c>
      <c r="B24" s="822" t="s">
        <v>5116</v>
      </c>
      <c r="C24" s="822" t="s">
        <v>5034</v>
      </c>
      <c r="D24" s="822" t="s">
        <v>5196</v>
      </c>
      <c r="E24" s="822" t="s">
        <v>5161</v>
      </c>
      <c r="F24" s="831">
        <v>186</v>
      </c>
      <c r="G24" s="831">
        <v>177258</v>
      </c>
      <c r="H24" s="831">
        <v>1.0656110229404125</v>
      </c>
      <c r="I24" s="831">
        <v>953</v>
      </c>
      <c r="J24" s="831">
        <v>174</v>
      </c>
      <c r="K24" s="831">
        <v>166344</v>
      </c>
      <c r="L24" s="831">
        <v>1</v>
      </c>
      <c r="M24" s="831">
        <v>956</v>
      </c>
      <c r="N24" s="831">
        <v>165</v>
      </c>
      <c r="O24" s="831">
        <v>158235</v>
      </c>
      <c r="P24" s="827">
        <v>0.95125162314240375</v>
      </c>
      <c r="Q24" s="832">
        <v>959</v>
      </c>
    </row>
    <row r="25" spans="1:17" ht="14.45" customHeight="1" x14ac:dyDescent="0.2">
      <c r="A25" s="821" t="s">
        <v>5193</v>
      </c>
      <c r="B25" s="822" t="s">
        <v>5116</v>
      </c>
      <c r="C25" s="822" t="s">
        <v>5034</v>
      </c>
      <c r="D25" s="822" t="s">
        <v>5088</v>
      </c>
      <c r="E25" s="822" t="s">
        <v>5089</v>
      </c>
      <c r="F25" s="831">
        <v>20</v>
      </c>
      <c r="G25" s="831">
        <v>2420</v>
      </c>
      <c r="H25" s="831">
        <v>0.70843091334894615</v>
      </c>
      <c r="I25" s="831">
        <v>121</v>
      </c>
      <c r="J25" s="831">
        <v>28</v>
      </c>
      <c r="K25" s="831">
        <v>3416</v>
      </c>
      <c r="L25" s="831">
        <v>1</v>
      </c>
      <c r="M25" s="831">
        <v>122</v>
      </c>
      <c r="N25" s="831">
        <v>13</v>
      </c>
      <c r="O25" s="831">
        <v>1599</v>
      </c>
      <c r="P25" s="827">
        <v>0.46809133489461358</v>
      </c>
      <c r="Q25" s="832">
        <v>123</v>
      </c>
    </row>
    <row r="26" spans="1:17" ht="14.45" customHeight="1" x14ac:dyDescent="0.2">
      <c r="A26" s="821" t="s">
        <v>5193</v>
      </c>
      <c r="B26" s="822" t="s">
        <v>5116</v>
      </c>
      <c r="C26" s="822" t="s">
        <v>5034</v>
      </c>
      <c r="D26" s="822" t="s">
        <v>5162</v>
      </c>
      <c r="E26" s="822" t="s">
        <v>5161</v>
      </c>
      <c r="F26" s="831">
        <v>192</v>
      </c>
      <c r="G26" s="831">
        <v>143232</v>
      </c>
      <c r="H26" s="831">
        <v>2.2796027501909855</v>
      </c>
      <c r="I26" s="831">
        <v>746</v>
      </c>
      <c r="J26" s="831">
        <v>84</v>
      </c>
      <c r="K26" s="831">
        <v>62832</v>
      </c>
      <c r="L26" s="831">
        <v>1</v>
      </c>
      <c r="M26" s="831">
        <v>748</v>
      </c>
      <c r="N26" s="831">
        <v>53</v>
      </c>
      <c r="O26" s="831">
        <v>39697</v>
      </c>
      <c r="P26" s="827">
        <v>0.63179590017825316</v>
      </c>
      <c r="Q26" s="832">
        <v>749</v>
      </c>
    </row>
    <row r="27" spans="1:17" ht="14.45" customHeight="1" x14ac:dyDescent="0.2">
      <c r="A27" s="821" t="s">
        <v>5193</v>
      </c>
      <c r="B27" s="822" t="s">
        <v>5116</v>
      </c>
      <c r="C27" s="822" t="s">
        <v>5034</v>
      </c>
      <c r="D27" s="822" t="s">
        <v>5163</v>
      </c>
      <c r="E27" s="822" t="s">
        <v>5164</v>
      </c>
      <c r="F27" s="831">
        <v>49</v>
      </c>
      <c r="G27" s="831">
        <v>26656</v>
      </c>
      <c r="H27" s="831">
        <v>1.2518080210387903</v>
      </c>
      <c r="I27" s="831">
        <v>544</v>
      </c>
      <c r="J27" s="831">
        <v>39</v>
      </c>
      <c r="K27" s="831">
        <v>21294</v>
      </c>
      <c r="L27" s="831">
        <v>1</v>
      </c>
      <c r="M27" s="831">
        <v>546</v>
      </c>
      <c r="N27" s="831">
        <v>48</v>
      </c>
      <c r="O27" s="831">
        <v>26256</v>
      </c>
      <c r="P27" s="827">
        <v>1.2330233868695406</v>
      </c>
      <c r="Q27" s="832">
        <v>547</v>
      </c>
    </row>
    <row r="28" spans="1:17" ht="14.45" customHeight="1" x14ac:dyDescent="0.2">
      <c r="A28" s="821" t="s">
        <v>5193</v>
      </c>
      <c r="B28" s="822" t="s">
        <v>5116</v>
      </c>
      <c r="C28" s="822" t="s">
        <v>5034</v>
      </c>
      <c r="D28" s="822" t="s">
        <v>5151</v>
      </c>
      <c r="E28" s="822" t="s">
        <v>5152</v>
      </c>
      <c r="F28" s="831">
        <v>2</v>
      </c>
      <c r="G28" s="831">
        <v>616</v>
      </c>
      <c r="H28" s="831">
        <v>0.66236559139784945</v>
      </c>
      <c r="I28" s="831">
        <v>308</v>
      </c>
      <c r="J28" s="831">
        <v>3</v>
      </c>
      <c r="K28" s="831">
        <v>930</v>
      </c>
      <c r="L28" s="831">
        <v>1</v>
      </c>
      <c r="M28" s="831">
        <v>310</v>
      </c>
      <c r="N28" s="831"/>
      <c r="O28" s="831"/>
      <c r="P28" s="827"/>
      <c r="Q28" s="832"/>
    </row>
    <row r="29" spans="1:17" ht="14.45" customHeight="1" x14ac:dyDescent="0.2">
      <c r="A29" s="821" t="s">
        <v>5193</v>
      </c>
      <c r="B29" s="822" t="s">
        <v>5116</v>
      </c>
      <c r="C29" s="822" t="s">
        <v>5034</v>
      </c>
      <c r="D29" s="822" t="s">
        <v>5153</v>
      </c>
      <c r="E29" s="822" t="s">
        <v>5148</v>
      </c>
      <c r="F29" s="831">
        <v>25</v>
      </c>
      <c r="G29" s="831">
        <v>4475</v>
      </c>
      <c r="H29" s="831">
        <v>1.6666666666666667</v>
      </c>
      <c r="I29" s="831">
        <v>179</v>
      </c>
      <c r="J29" s="831">
        <v>15</v>
      </c>
      <c r="K29" s="831">
        <v>2685</v>
      </c>
      <c r="L29" s="831">
        <v>1</v>
      </c>
      <c r="M29" s="831">
        <v>179</v>
      </c>
      <c r="N29" s="831">
        <v>7</v>
      </c>
      <c r="O29" s="831">
        <v>1260</v>
      </c>
      <c r="P29" s="827">
        <v>0.46927374301675978</v>
      </c>
      <c r="Q29" s="832">
        <v>180</v>
      </c>
    </row>
    <row r="30" spans="1:17" ht="14.45" customHeight="1" x14ac:dyDescent="0.2">
      <c r="A30" s="821" t="s">
        <v>5193</v>
      </c>
      <c r="B30" s="822" t="s">
        <v>5116</v>
      </c>
      <c r="C30" s="822" t="s">
        <v>5034</v>
      </c>
      <c r="D30" s="822" t="s">
        <v>5154</v>
      </c>
      <c r="E30" s="822" t="s">
        <v>5152</v>
      </c>
      <c r="F30" s="831">
        <v>20</v>
      </c>
      <c r="G30" s="831">
        <v>7620</v>
      </c>
      <c r="H30" s="831">
        <v>1.5224775224775224</v>
      </c>
      <c r="I30" s="831">
        <v>381</v>
      </c>
      <c r="J30" s="831">
        <v>13</v>
      </c>
      <c r="K30" s="831">
        <v>5005</v>
      </c>
      <c r="L30" s="831">
        <v>1</v>
      </c>
      <c r="M30" s="831">
        <v>385</v>
      </c>
      <c r="N30" s="831">
        <v>37</v>
      </c>
      <c r="O30" s="831">
        <v>14356</v>
      </c>
      <c r="P30" s="827">
        <v>2.8683316683316682</v>
      </c>
      <c r="Q30" s="832">
        <v>388</v>
      </c>
    </row>
    <row r="31" spans="1:17" ht="14.45" customHeight="1" x14ac:dyDescent="0.2">
      <c r="A31" s="821" t="s">
        <v>5193</v>
      </c>
      <c r="B31" s="822" t="s">
        <v>5116</v>
      </c>
      <c r="C31" s="822" t="s">
        <v>5034</v>
      </c>
      <c r="D31" s="822" t="s">
        <v>5197</v>
      </c>
      <c r="E31" s="822" t="s">
        <v>5198</v>
      </c>
      <c r="F31" s="831"/>
      <c r="G31" s="831"/>
      <c r="H31" s="831"/>
      <c r="I31" s="831"/>
      <c r="J31" s="831">
        <v>3</v>
      </c>
      <c r="K31" s="831">
        <v>300</v>
      </c>
      <c r="L31" s="831">
        <v>1</v>
      </c>
      <c r="M31" s="831">
        <v>100</v>
      </c>
      <c r="N31" s="831">
        <v>2</v>
      </c>
      <c r="O31" s="831">
        <v>200</v>
      </c>
      <c r="P31" s="827">
        <v>0.66666666666666663</v>
      </c>
      <c r="Q31" s="832">
        <v>100</v>
      </c>
    </row>
    <row r="32" spans="1:17" ht="14.45" customHeight="1" x14ac:dyDescent="0.2">
      <c r="A32" s="821" t="s">
        <v>5193</v>
      </c>
      <c r="B32" s="822" t="s">
        <v>5116</v>
      </c>
      <c r="C32" s="822" t="s">
        <v>5034</v>
      </c>
      <c r="D32" s="822" t="s">
        <v>5199</v>
      </c>
      <c r="E32" s="822" t="s">
        <v>5161</v>
      </c>
      <c r="F32" s="831">
        <v>17</v>
      </c>
      <c r="G32" s="831">
        <v>17612</v>
      </c>
      <c r="H32" s="831">
        <v>1.128974358974359</v>
      </c>
      <c r="I32" s="831">
        <v>1036</v>
      </c>
      <c r="J32" s="831">
        <v>15</v>
      </c>
      <c r="K32" s="831">
        <v>15600</v>
      </c>
      <c r="L32" s="831">
        <v>1</v>
      </c>
      <c r="M32" s="831">
        <v>1040</v>
      </c>
      <c r="N32" s="831">
        <v>37</v>
      </c>
      <c r="O32" s="831">
        <v>38591</v>
      </c>
      <c r="P32" s="827">
        <v>2.4737820512820514</v>
      </c>
      <c r="Q32" s="832">
        <v>1043</v>
      </c>
    </row>
    <row r="33" spans="1:17" ht="14.45" customHeight="1" x14ac:dyDescent="0.2">
      <c r="A33" s="821" t="s">
        <v>5193</v>
      </c>
      <c r="B33" s="822" t="s">
        <v>5116</v>
      </c>
      <c r="C33" s="822" t="s">
        <v>5034</v>
      </c>
      <c r="D33" s="822" t="s">
        <v>5200</v>
      </c>
      <c r="E33" s="822" t="s">
        <v>5161</v>
      </c>
      <c r="F33" s="831">
        <v>15</v>
      </c>
      <c r="G33" s="831">
        <v>13200</v>
      </c>
      <c r="H33" s="831"/>
      <c r="I33" s="831">
        <v>880</v>
      </c>
      <c r="J33" s="831"/>
      <c r="K33" s="831"/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5193</v>
      </c>
      <c r="B34" s="822" t="s">
        <v>5116</v>
      </c>
      <c r="C34" s="822" t="s">
        <v>5034</v>
      </c>
      <c r="D34" s="822" t="s">
        <v>5201</v>
      </c>
      <c r="E34" s="822" t="s">
        <v>5202</v>
      </c>
      <c r="F34" s="831">
        <v>0</v>
      </c>
      <c r="G34" s="831">
        <v>0</v>
      </c>
      <c r="H34" s="831"/>
      <c r="I34" s="831"/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5193</v>
      </c>
      <c r="B35" s="822" t="s">
        <v>5116</v>
      </c>
      <c r="C35" s="822" t="s">
        <v>5034</v>
      </c>
      <c r="D35" s="822" t="s">
        <v>5203</v>
      </c>
      <c r="E35" s="822" t="s">
        <v>5204</v>
      </c>
      <c r="F35" s="831">
        <v>1</v>
      </c>
      <c r="G35" s="831">
        <v>625</v>
      </c>
      <c r="H35" s="831"/>
      <c r="I35" s="831">
        <v>625</v>
      </c>
      <c r="J35" s="831"/>
      <c r="K35" s="831"/>
      <c r="L35" s="831"/>
      <c r="M35" s="831"/>
      <c r="N35" s="831">
        <v>2</v>
      </c>
      <c r="O35" s="831">
        <v>1260</v>
      </c>
      <c r="P35" s="827"/>
      <c r="Q35" s="832">
        <v>630</v>
      </c>
    </row>
    <row r="36" spans="1:17" ht="14.45" customHeight="1" x14ac:dyDescent="0.2">
      <c r="A36" s="821" t="s">
        <v>5193</v>
      </c>
      <c r="B36" s="822" t="s">
        <v>5116</v>
      </c>
      <c r="C36" s="822" t="s">
        <v>5034</v>
      </c>
      <c r="D36" s="822" t="s">
        <v>5205</v>
      </c>
      <c r="E36" s="822" t="s">
        <v>5204</v>
      </c>
      <c r="F36" s="831"/>
      <c r="G36" s="831"/>
      <c r="H36" s="831"/>
      <c r="I36" s="831"/>
      <c r="J36" s="831"/>
      <c r="K36" s="831"/>
      <c r="L36" s="831"/>
      <c r="M36" s="831"/>
      <c r="N36" s="831">
        <v>1</v>
      </c>
      <c r="O36" s="831">
        <v>544</v>
      </c>
      <c r="P36" s="827"/>
      <c r="Q36" s="832">
        <v>544</v>
      </c>
    </row>
    <row r="37" spans="1:17" ht="14.45" customHeight="1" x14ac:dyDescent="0.2">
      <c r="A37" s="821" t="s">
        <v>5206</v>
      </c>
      <c r="B37" s="822" t="s">
        <v>5116</v>
      </c>
      <c r="C37" s="822" t="s">
        <v>5034</v>
      </c>
      <c r="D37" s="822" t="s">
        <v>5194</v>
      </c>
      <c r="E37" s="822" t="s">
        <v>5195</v>
      </c>
      <c r="F37" s="831">
        <v>1</v>
      </c>
      <c r="G37" s="831">
        <v>196</v>
      </c>
      <c r="H37" s="831"/>
      <c r="I37" s="831">
        <v>196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5206</v>
      </c>
      <c r="B38" s="822" t="s">
        <v>5116</v>
      </c>
      <c r="C38" s="822" t="s">
        <v>5034</v>
      </c>
      <c r="D38" s="822" t="s">
        <v>5078</v>
      </c>
      <c r="E38" s="822" t="s">
        <v>5079</v>
      </c>
      <c r="F38" s="831">
        <v>1</v>
      </c>
      <c r="G38" s="831">
        <v>37</v>
      </c>
      <c r="H38" s="831">
        <v>0.32456140350877194</v>
      </c>
      <c r="I38" s="831">
        <v>37</v>
      </c>
      <c r="J38" s="831">
        <v>3</v>
      </c>
      <c r="K38" s="831">
        <v>114</v>
      </c>
      <c r="L38" s="831">
        <v>1</v>
      </c>
      <c r="M38" s="831">
        <v>38</v>
      </c>
      <c r="N38" s="831"/>
      <c r="O38" s="831"/>
      <c r="P38" s="827"/>
      <c r="Q38" s="832"/>
    </row>
    <row r="39" spans="1:17" ht="14.45" customHeight="1" x14ac:dyDescent="0.2">
      <c r="A39" s="821" t="s">
        <v>5206</v>
      </c>
      <c r="B39" s="822" t="s">
        <v>5116</v>
      </c>
      <c r="C39" s="822" t="s">
        <v>5034</v>
      </c>
      <c r="D39" s="822" t="s">
        <v>5124</v>
      </c>
      <c r="E39" s="822" t="s">
        <v>5125</v>
      </c>
      <c r="F39" s="831">
        <v>174</v>
      </c>
      <c r="G39" s="831">
        <v>43848</v>
      </c>
      <c r="H39" s="831">
        <v>0.59940944881889768</v>
      </c>
      <c r="I39" s="831">
        <v>252</v>
      </c>
      <c r="J39" s="831">
        <v>288</v>
      </c>
      <c r="K39" s="831">
        <v>73152</v>
      </c>
      <c r="L39" s="831">
        <v>1</v>
      </c>
      <c r="M39" s="831">
        <v>254</v>
      </c>
      <c r="N39" s="831">
        <v>377</v>
      </c>
      <c r="O39" s="831">
        <v>96135</v>
      </c>
      <c r="P39" s="827">
        <v>1.3141814304461943</v>
      </c>
      <c r="Q39" s="832">
        <v>255</v>
      </c>
    </row>
    <row r="40" spans="1:17" ht="14.45" customHeight="1" x14ac:dyDescent="0.2">
      <c r="A40" s="821" t="s">
        <v>5206</v>
      </c>
      <c r="B40" s="822" t="s">
        <v>5116</v>
      </c>
      <c r="C40" s="822" t="s">
        <v>5034</v>
      </c>
      <c r="D40" s="822" t="s">
        <v>5126</v>
      </c>
      <c r="E40" s="822" t="s">
        <v>5127</v>
      </c>
      <c r="F40" s="831">
        <v>172</v>
      </c>
      <c r="G40" s="831">
        <v>21844</v>
      </c>
      <c r="H40" s="831">
        <v>0.37202806730703725</v>
      </c>
      <c r="I40" s="831">
        <v>127</v>
      </c>
      <c r="J40" s="831">
        <v>466</v>
      </c>
      <c r="K40" s="831">
        <v>58716</v>
      </c>
      <c r="L40" s="831">
        <v>1</v>
      </c>
      <c r="M40" s="831">
        <v>126</v>
      </c>
      <c r="N40" s="831">
        <v>630</v>
      </c>
      <c r="O40" s="831">
        <v>80010</v>
      </c>
      <c r="P40" s="827">
        <v>1.3626609442060085</v>
      </c>
      <c r="Q40" s="832">
        <v>127</v>
      </c>
    </row>
    <row r="41" spans="1:17" ht="14.45" customHeight="1" x14ac:dyDescent="0.2">
      <c r="A41" s="821" t="s">
        <v>5206</v>
      </c>
      <c r="B41" s="822" t="s">
        <v>5116</v>
      </c>
      <c r="C41" s="822" t="s">
        <v>5034</v>
      </c>
      <c r="D41" s="822" t="s">
        <v>5135</v>
      </c>
      <c r="E41" s="822" t="s">
        <v>5136</v>
      </c>
      <c r="F41" s="831"/>
      <c r="G41" s="831"/>
      <c r="H41" s="831"/>
      <c r="I41" s="831"/>
      <c r="J41" s="831">
        <v>1</v>
      </c>
      <c r="K41" s="831">
        <v>334</v>
      </c>
      <c r="L41" s="831">
        <v>1</v>
      </c>
      <c r="M41" s="831">
        <v>334</v>
      </c>
      <c r="N41" s="831"/>
      <c r="O41" s="831"/>
      <c r="P41" s="827"/>
      <c r="Q41" s="832"/>
    </row>
    <row r="42" spans="1:17" ht="14.45" customHeight="1" x14ac:dyDescent="0.2">
      <c r="A42" s="821" t="s">
        <v>5206</v>
      </c>
      <c r="B42" s="822" t="s">
        <v>5116</v>
      </c>
      <c r="C42" s="822" t="s">
        <v>5034</v>
      </c>
      <c r="D42" s="822" t="s">
        <v>5137</v>
      </c>
      <c r="E42" s="822" t="s">
        <v>5138</v>
      </c>
      <c r="F42" s="831">
        <v>27</v>
      </c>
      <c r="G42" s="831">
        <v>13392</v>
      </c>
      <c r="H42" s="831">
        <v>1.4939759036144578</v>
      </c>
      <c r="I42" s="831">
        <v>496</v>
      </c>
      <c r="J42" s="831">
        <v>18</v>
      </c>
      <c r="K42" s="831">
        <v>8964</v>
      </c>
      <c r="L42" s="831">
        <v>1</v>
      </c>
      <c r="M42" s="831">
        <v>498</v>
      </c>
      <c r="N42" s="831">
        <v>4</v>
      </c>
      <c r="O42" s="831">
        <v>1996</v>
      </c>
      <c r="P42" s="827">
        <v>0.22266845158411425</v>
      </c>
      <c r="Q42" s="832">
        <v>499</v>
      </c>
    </row>
    <row r="43" spans="1:17" ht="14.45" customHeight="1" x14ac:dyDescent="0.2">
      <c r="A43" s="821" t="s">
        <v>5206</v>
      </c>
      <c r="B43" s="822" t="s">
        <v>5116</v>
      </c>
      <c r="C43" s="822" t="s">
        <v>5034</v>
      </c>
      <c r="D43" s="822" t="s">
        <v>5139</v>
      </c>
      <c r="E43" s="822" t="s">
        <v>5140</v>
      </c>
      <c r="F43" s="831"/>
      <c r="G43" s="831"/>
      <c r="H43" s="831"/>
      <c r="I43" s="831"/>
      <c r="J43" s="831">
        <v>6</v>
      </c>
      <c r="K43" s="831">
        <v>4146</v>
      </c>
      <c r="L43" s="831">
        <v>1</v>
      </c>
      <c r="M43" s="831">
        <v>691</v>
      </c>
      <c r="N43" s="831">
        <v>25</v>
      </c>
      <c r="O43" s="831">
        <v>17300</v>
      </c>
      <c r="P43" s="827">
        <v>4.1726965750120595</v>
      </c>
      <c r="Q43" s="832">
        <v>692</v>
      </c>
    </row>
    <row r="44" spans="1:17" ht="14.45" customHeight="1" x14ac:dyDescent="0.2">
      <c r="A44" s="821" t="s">
        <v>5206</v>
      </c>
      <c r="B44" s="822" t="s">
        <v>5116</v>
      </c>
      <c r="C44" s="822" t="s">
        <v>5034</v>
      </c>
      <c r="D44" s="822" t="s">
        <v>5141</v>
      </c>
      <c r="E44" s="822" t="s">
        <v>5138</v>
      </c>
      <c r="F44" s="831">
        <v>29</v>
      </c>
      <c r="G44" s="831">
        <v>16501</v>
      </c>
      <c r="H44" s="831">
        <v>0.82278733482921962</v>
      </c>
      <c r="I44" s="831">
        <v>569</v>
      </c>
      <c r="J44" s="831">
        <v>35</v>
      </c>
      <c r="K44" s="831">
        <v>20055</v>
      </c>
      <c r="L44" s="831">
        <v>1</v>
      </c>
      <c r="M44" s="831">
        <v>573</v>
      </c>
      <c r="N44" s="831">
        <v>13</v>
      </c>
      <c r="O44" s="831">
        <v>7488</v>
      </c>
      <c r="P44" s="827">
        <v>0.37337322363500375</v>
      </c>
      <c r="Q44" s="832">
        <v>576</v>
      </c>
    </row>
    <row r="45" spans="1:17" ht="14.45" customHeight="1" x14ac:dyDescent="0.2">
      <c r="A45" s="821" t="s">
        <v>5206</v>
      </c>
      <c r="B45" s="822" t="s">
        <v>5116</v>
      </c>
      <c r="C45" s="822" t="s">
        <v>5034</v>
      </c>
      <c r="D45" s="822" t="s">
        <v>5142</v>
      </c>
      <c r="E45" s="822" t="s">
        <v>5140</v>
      </c>
      <c r="F45" s="831">
        <v>2</v>
      </c>
      <c r="G45" s="831">
        <v>1524</v>
      </c>
      <c r="H45" s="831"/>
      <c r="I45" s="831">
        <v>762</v>
      </c>
      <c r="J45" s="831"/>
      <c r="K45" s="831"/>
      <c r="L45" s="831"/>
      <c r="M45" s="831"/>
      <c r="N45" s="831">
        <v>4</v>
      </c>
      <c r="O45" s="831">
        <v>3076</v>
      </c>
      <c r="P45" s="827"/>
      <c r="Q45" s="832">
        <v>769</v>
      </c>
    </row>
    <row r="46" spans="1:17" ht="14.45" customHeight="1" x14ac:dyDescent="0.2">
      <c r="A46" s="821" t="s">
        <v>5206</v>
      </c>
      <c r="B46" s="822" t="s">
        <v>5116</v>
      </c>
      <c r="C46" s="822" t="s">
        <v>5034</v>
      </c>
      <c r="D46" s="822" t="s">
        <v>5160</v>
      </c>
      <c r="E46" s="822" t="s">
        <v>5161</v>
      </c>
      <c r="F46" s="831">
        <v>74</v>
      </c>
      <c r="G46" s="831">
        <v>60606</v>
      </c>
      <c r="H46" s="831">
        <v>0.25569562575941679</v>
      </c>
      <c r="I46" s="831">
        <v>819</v>
      </c>
      <c r="J46" s="831">
        <v>288</v>
      </c>
      <c r="K46" s="831">
        <v>237024</v>
      </c>
      <c r="L46" s="831">
        <v>1</v>
      </c>
      <c r="M46" s="831">
        <v>823</v>
      </c>
      <c r="N46" s="831">
        <v>385</v>
      </c>
      <c r="O46" s="831">
        <v>318010</v>
      </c>
      <c r="P46" s="827">
        <v>1.3416784798163899</v>
      </c>
      <c r="Q46" s="832">
        <v>826</v>
      </c>
    </row>
    <row r="47" spans="1:17" ht="14.45" customHeight="1" x14ac:dyDescent="0.2">
      <c r="A47" s="821" t="s">
        <v>5206</v>
      </c>
      <c r="B47" s="822" t="s">
        <v>5116</v>
      </c>
      <c r="C47" s="822" t="s">
        <v>5034</v>
      </c>
      <c r="D47" s="822" t="s">
        <v>5128</v>
      </c>
      <c r="E47" s="822" t="s">
        <v>5101</v>
      </c>
      <c r="F47" s="831">
        <v>4</v>
      </c>
      <c r="G47" s="831">
        <v>1856</v>
      </c>
      <c r="H47" s="831">
        <v>0.79316239316239312</v>
      </c>
      <c r="I47" s="831">
        <v>464</v>
      </c>
      <c r="J47" s="831">
        <v>5</v>
      </c>
      <c r="K47" s="831">
        <v>2340</v>
      </c>
      <c r="L47" s="831">
        <v>1</v>
      </c>
      <c r="M47" s="831">
        <v>468</v>
      </c>
      <c r="N47" s="831">
        <v>16</v>
      </c>
      <c r="O47" s="831">
        <v>7568</v>
      </c>
      <c r="P47" s="827">
        <v>3.2341880341880342</v>
      </c>
      <c r="Q47" s="832">
        <v>473</v>
      </c>
    </row>
    <row r="48" spans="1:17" ht="14.45" customHeight="1" x14ac:dyDescent="0.2">
      <c r="A48" s="821" t="s">
        <v>5206</v>
      </c>
      <c r="B48" s="822" t="s">
        <v>5116</v>
      </c>
      <c r="C48" s="822" t="s">
        <v>5034</v>
      </c>
      <c r="D48" s="822" t="s">
        <v>5143</v>
      </c>
      <c r="E48" s="822" t="s">
        <v>5103</v>
      </c>
      <c r="F48" s="831">
        <v>1</v>
      </c>
      <c r="G48" s="831">
        <v>447</v>
      </c>
      <c r="H48" s="831"/>
      <c r="I48" s="831">
        <v>447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5206</v>
      </c>
      <c r="B49" s="822" t="s">
        <v>5116</v>
      </c>
      <c r="C49" s="822" t="s">
        <v>5034</v>
      </c>
      <c r="D49" s="822" t="s">
        <v>5144</v>
      </c>
      <c r="E49" s="822" t="s">
        <v>5099</v>
      </c>
      <c r="F49" s="831"/>
      <c r="G49" s="831"/>
      <c r="H49" s="831"/>
      <c r="I49" s="831"/>
      <c r="J49" s="831">
        <v>1</v>
      </c>
      <c r="K49" s="831">
        <v>735</v>
      </c>
      <c r="L49" s="831">
        <v>1</v>
      </c>
      <c r="M49" s="831">
        <v>735</v>
      </c>
      <c r="N49" s="831"/>
      <c r="O49" s="831"/>
      <c r="P49" s="827"/>
      <c r="Q49" s="832"/>
    </row>
    <row r="50" spans="1:17" ht="14.45" customHeight="1" x14ac:dyDescent="0.2">
      <c r="A50" s="821" t="s">
        <v>5206</v>
      </c>
      <c r="B50" s="822" t="s">
        <v>5116</v>
      </c>
      <c r="C50" s="822" t="s">
        <v>5034</v>
      </c>
      <c r="D50" s="822" t="s">
        <v>5147</v>
      </c>
      <c r="E50" s="822" t="s">
        <v>5148</v>
      </c>
      <c r="F50" s="831">
        <v>22</v>
      </c>
      <c r="G50" s="831">
        <v>4730</v>
      </c>
      <c r="H50" s="831">
        <v>0.27945173106463428</v>
      </c>
      <c r="I50" s="831">
        <v>215</v>
      </c>
      <c r="J50" s="831">
        <v>78</v>
      </c>
      <c r="K50" s="831">
        <v>16926</v>
      </c>
      <c r="L50" s="831">
        <v>1</v>
      </c>
      <c r="M50" s="831">
        <v>217</v>
      </c>
      <c r="N50" s="831">
        <v>109</v>
      </c>
      <c r="O50" s="831">
        <v>23871</v>
      </c>
      <c r="P50" s="827">
        <v>1.4103154909606523</v>
      </c>
      <c r="Q50" s="832">
        <v>219</v>
      </c>
    </row>
    <row r="51" spans="1:17" ht="14.45" customHeight="1" x14ac:dyDescent="0.2">
      <c r="A51" s="821" t="s">
        <v>5206</v>
      </c>
      <c r="B51" s="822" t="s">
        <v>5116</v>
      </c>
      <c r="C51" s="822" t="s">
        <v>5034</v>
      </c>
      <c r="D51" s="822" t="s">
        <v>5084</v>
      </c>
      <c r="E51" s="822" t="s">
        <v>5085</v>
      </c>
      <c r="F51" s="831"/>
      <c r="G51" s="831"/>
      <c r="H51" s="831"/>
      <c r="I51" s="831"/>
      <c r="J51" s="831">
        <v>2</v>
      </c>
      <c r="K51" s="831">
        <v>716</v>
      </c>
      <c r="L51" s="831">
        <v>1</v>
      </c>
      <c r="M51" s="831">
        <v>358</v>
      </c>
      <c r="N51" s="831"/>
      <c r="O51" s="831"/>
      <c r="P51" s="827"/>
      <c r="Q51" s="832"/>
    </row>
    <row r="52" spans="1:17" ht="14.45" customHeight="1" x14ac:dyDescent="0.2">
      <c r="A52" s="821" t="s">
        <v>5206</v>
      </c>
      <c r="B52" s="822" t="s">
        <v>5116</v>
      </c>
      <c r="C52" s="822" t="s">
        <v>5034</v>
      </c>
      <c r="D52" s="822" t="s">
        <v>5149</v>
      </c>
      <c r="E52" s="822" t="s">
        <v>5150</v>
      </c>
      <c r="F52" s="831">
        <v>86</v>
      </c>
      <c r="G52" s="831">
        <v>7396</v>
      </c>
      <c r="H52" s="831">
        <v>0.22472046669907633</v>
      </c>
      <c r="I52" s="831">
        <v>86</v>
      </c>
      <c r="J52" s="831">
        <v>374</v>
      </c>
      <c r="K52" s="831">
        <v>32912</v>
      </c>
      <c r="L52" s="831">
        <v>1</v>
      </c>
      <c r="M52" s="831">
        <v>88</v>
      </c>
      <c r="N52" s="831">
        <v>470</v>
      </c>
      <c r="O52" s="831">
        <v>41830</v>
      </c>
      <c r="P52" s="827">
        <v>1.2709649975692756</v>
      </c>
      <c r="Q52" s="832">
        <v>89</v>
      </c>
    </row>
    <row r="53" spans="1:17" ht="14.45" customHeight="1" x14ac:dyDescent="0.2">
      <c r="A53" s="821" t="s">
        <v>5206</v>
      </c>
      <c r="B53" s="822" t="s">
        <v>5116</v>
      </c>
      <c r="C53" s="822" t="s">
        <v>5034</v>
      </c>
      <c r="D53" s="822" t="s">
        <v>5129</v>
      </c>
      <c r="E53" s="822" t="s">
        <v>5130</v>
      </c>
      <c r="F53" s="831">
        <v>6</v>
      </c>
      <c r="G53" s="831">
        <v>4320</v>
      </c>
      <c r="H53" s="831">
        <v>1.991701244813278</v>
      </c>
      <c r="I53" s="831">
        <v>720</v>
      </c>
      <c r="J53" s="831">
        <v>3</v>
      </c>
      <c r="K53" s="831">
        <v>2169</v>
      </c>
      <c r="L53" s="831">
        <v>1</v>
      </c>
      <c r="M53" s="831">
        <v>723</v>
      </c>
      <c r="N53" s="831">
        <v>5</v>
      </c>
      <c r="O53" s="831">
        <v>3625</v>
      </c>
      <c r="P53" s="827">
        <v>1.6712770862148456</v>
      </c>
      <c r="Q53" s="832">
        <v>725</v>
      </c>
    </row>
    <row r="54" spans="1:17" ht="14.45" customHeight="1" x14ac:dyDescent="0.2">
      <c r="A54" s="821" t="s">
        <v>5206</v>
      </c>
      <c r="B54" s="822" t="s">
        <v>5116</v>
      </c>
      <c r="C54" s="822" t="s">
        <v>5034</v>
      </c>
      <c r="D54" s="822" t="s">
        <v>5196</v>
      </c>
      <c r="E54" s="822" t="s">
        <v>5161</v>
      </c>
      <c r="F54" s="831"/>
      <c r="G54" s="831"/>
      <c r="H54" s="831"/>
      <c r="I54" s="831"/>
      <c r="J54" s="831">
        <v>14</v>
      </c>
      <c r="K54" s="831">
        <v>13384</v>
      </c>
      <c r="L54" s="831">
        <v>1</v>
      </c>
      <c r="M54" s="831">
        <v>956</v>
      </c>
      <c r="N54" s="831">
        <v>13</v>
      </c>
      <c r="O54" s="831">
        <v>12467</v>
      </c>
      <c r="P54" s="827">
        <v>0.93148535564853552</v>
      </c>
      <c r="Q54" s="832">
        <v>959</v>
      </c>
    </row>
    <row r="55" spans="1:17" ht="14.45" customHeight="1" x14ac:dyDescent="0.2">
      <c r="A55" s="821" t="s">
        <v>5206</v>
      </c>
      <c r="B55" s="822" t="s">
        <v>5116</v>
      </c>
      <c r="C55" s="822" t="s">
        <v>5034</v>
      </c>
      <c r="D55" s="822" t="s">
        <v>5088</v>
      </c>
      <c r="E55" s="822" t="s">
        <v>5089</v>
      </c>
      <c r="F55" s="831">
        <v>5</v>
      </c>
      <c r="G55" s="831">
        <v>605</v>
      </c>
      <c r="H55" s="831">
        <v>0.41325136612021857</v>
      </c>
      <c r="I55" s="831">
        <v>121</v>
      </c>
      <c r="J55" s="831">
        <v>12</v>
      </c>
      <c r="K55" s="831">
        <v>1464</v>
      </c>
      <c r="L55" s="831">
        <v>1</v>
      </c>
      <c r="M55" s="831">
        <v>122</v>
      </c>
      <c r="N55" s="831">
        <v>4</v>
      </c>
      <c r="O55" s="831">
        <v>492</v>
      </c>
      <c r="P55" s="827">
        <v>0.33606557377049179</v>
      </c>
      <c r="Q55" s="832">
        <v>123</v>
      </c>
    </row>
    <row r="56" spans="1:17" ht="14.45" customHeight="1" x14ac:dyDescent="0.2">
      <c r="A56" s="821" t="s">
        <v>5206</v>
      </c>
      <c r="B56" s="822" t="s">
        <v>5116</v>
      </c>
      <c r="C56" s="822" t="s">
        <v>5034</v>
      </c>
      <c r="D56" s="822" t="s">
        <v>5162</v>
      </c>
      <c r="E56" s="822" t="s">
        <v>5161</v>
      </c>
      <c r="F56" s="831">
        <v>12</v>
      </c>
      <c r="G56" s="831">
        <v>8952</v>
      </c>
      <c r="H56" s="831">
        <v>0.18996689584924878</v>
      </c>
      <c r="I56" s="831">
        <v>746</v>
      </c>
      <c r="J56" s="831">
        <v>63</v>
      </c>
      <c r="K56" s="831">
        <v>47124</v>
      </c>
      <c r="L56" s="831">
        <v>1</v>
      </c>
      <c r="M56" s="831">
        <v>748</v>
      </c>
      <c r="N56" s="831">
        <v>42</v>
      </c>
      <c r="O56" s="831">
        <v>31458</v>
      </c>
      <c r="P56" s="827">
        <v>0.66755793226381466</v>
      </c>
      <c r="Q56" s="832">
        <v>749</v>
      </c>
    </row>
    <row r="57" spans="1:17" ht="14.45" customHeight="1" x14ac:dyDescent="0.2">
      <c r="A57" s="821" t="s">
        <v>5206</v>
      </c>
      <c r="B57" s="822" t="s">
        <v>5116</v>
      </c>
      <c r="C57" s="822" t="s">
        <v>5034</v>
      </c>
      <c r="D57" s="822" t="s">
        <v>5163</v>
      </c>
      <c r="E57" s="822" t="s">
        <v>5164</v>
      </c>
      <c r="F57" s="831">
        <v>12</v>
      </c>
      <c r="G57" s="831">
        <v>6528</v>
      </c>
      <c r="H57" s="831">
        <v>0.25438391395838206</v>
      </c>
      <c r="I57" s="831">
        <v>544</v>
      </c>
      <c r="J57" s="831">
        <v>47</v>
      </c>
      <c r="K57" s="831">
        <v>25662</v>
      </c>
      <c r="L57" s="831">
        <v>1</v>
      </c>
      <c r="M57" s="831">
        <v>546</v>
      </c>
      <c r="N57" s="831">
        <v>29</v>
      </c>
      <c r="O57" s="831">
        <v>15863</v>
      </c>
      <c r="P57" s="827">
        <v>0.61815135219390538</v>
      </c>
      <c r="Q57" s="832">
        <v>547</v>
      </c>
    </row>
    <row r="58" spans="1:17" ht="14.45" customHeight="1" x14ac:dyDescent="0.2">
      <c r="A58" s="821" t="s">
        <v>5206</v>
      </c>
      <c r="B58" s="822" t="s">
        <v>5116</v>
      </c>
      <c r="C58" s="822" t="s">
        <v>5034</v>
      </c>
      <c r="D58" s="822" t="s">
        <v>5151</v>
      </c>
      <c r="E58" s="822" t="s">
        <v>5152</v>
      </c>
      <c r="F58" s="831">
        <v>33</v>
      </c>
      <c r="G58" s="831">
        <v>10164</v>
      </c>
      <c r="H58" s="831">
        <v>1.0929032258064517</v>
      </c>
      <c r="I58" s="831">
        <v>308</v>
      </c>
      <c r="J58" s="831">
        <v>30</v>
      </c>
      <c r="K58" s="831">
        <v>9300</v>
      </c>
      <c r="L58" s="831">
        <v>1</v>
      </c>
      <c r="M58" s="831">
        <v>310</v>
      </c>
      <c r="N58" s="831">
        <v>19</v>
      </c>
      <c r="O58" s="831">
        <v>5909</v>
      </c>
      <c r="P58" s="827">
        <v>0.63537634408602151</v>
      </c>
      <c r="Q58" s="832">
        <v>311</v>
      </c>
    </row>
    <row r="59" spans="1:17" ht="14.45" customHeight="1" x14ac:dyDescent="0.2">
      <c r="A59" s="821" t="s">
        <v>5206</v>
      </c>
      <c r="B59" s="822" t="s">
        <v>5116</v>
      </c>
      <c r="C59" s="822" t="s">
        <v>5034</v>
      </c>
      <c r="D59" s="822" t="s">
        <v>5153</v>
      </c>
      <c r="E59" s="822" t="s">
        <v>5148</v>
      </c>
      <c r="F59" s="831">
        <v>3</v>
      </c>
      <c r="G59" s="831">
        <v>537</v>
      </c>
      <c r="H59" s="831">
        <v>0.17647058823529413</v>
      </c>
      <c r="I59" s="831">
        <v>179</v>
      </c>
      <c r="J59" s="831">
        <v>17</v>
      </c>
      <c r="K59" s="831">
        <v>3043</v>
      </c>
      <c r="L59" s="831">
        <v>1</v>
      </c>
      <c r="M59" s="831">
        <v>179</v>
      </c>
      <c r="N59" s="831">
        <v>19</v>
      </c>
      <c r="O59" s="831">
        <v>3420</v>
      </c>
      <c r="P59" s="827">
        <v>1.1238908971409793</v>
      </c>
      <c r="Q59" s="832">
        <v>180</v>
      </c>
    </row>
    <row r="60" spans="1:17" ht="14.45" customHeight="1" x14ac:dyDescent="0.2">
      <c r="A60" s="821" t="s">
        <v>5206</v>
      </c>
      <c r="B60" s="822" t="s">
        <v>5116</v>
      </c>
      <c r="C60" s="822" t="s">
        <v>5034</v>
      </c>
      <c r="D60" s="822" t="s">
        <v>5154</v>
      </c>
      <c r="E60" s="822" t="s">
        <v>5152</v>
      </c>
      <c r="F60" s="831">
        <v>57</v>
      </c>
      <c r="G60" s="831">
        <v>21717</v>
      </c>
      <c r="H60" s="831">
        <v>0.92471790504577389</v>
      </c>
      <c r="I60" s="831">
        <v>381</v>
      </c>
      <c r="J60" s="831">
        <v>61</v>
      </c>
      <c r="K60" s="831">
        <v>23485</v>
      </c>
      <c r="L60" s="831">
        <v>1</v>
      </c>
      <c r="M60" s="831">
        <v>385</v>
      </c>
      <c r="N60" s="831">
        <v>82</v>
      </c>
      <c r="O60" s="831">
        <v>31816</v>
      </c>
      <c r="P60" s="827">
        <v>1.354737066212476</v>
      </c>
      <c r="Q60" s="832">
        <v>388</v>
      </c>
    </row>
    <row r="61" spans="1:17" ht="14.45" customHeight="1" x14ac:dyDescent="0.2">
      <c r="A61" s="821" t="s">
        <v>5206</v>
      </c>
      <c r="B61" s="822" t="s">
        <v>5116</v>
      </c>
      <c r="C61" s="822" t="s">
        <v>5034</v>
      </c>
      <c r="D61" s="822" t="s">
        <v>5100</v>
      </c>
      <c r="E61" s="822" t="s">
        <v>5101</v>
      </c>
      <c r="F61" s="831"/>
      <c r="G61" s="831"/>
      <c r="H61" s="831"/>
      <c r="I61" s="831"/>
      <c r="J61" s="831">
        <v>2</v>
      </c>
      <c r="K61" s="831">
        <v>710</v>
      </c>
      <c r="L61" s="831">
        <v>1</v>
      </c>
      <c r="M61" s="831">
        <v>355</v>
      </c>
      <c r="N61" s="831">
        <v>2</v>
      </c>
      <c r="O61" s="831">
        <v>716</v>
      </c>
      <c r="P61" s="827">
        <v>1.0084507042253521</v>
      </c>
      <c r="Q61" s="832">
        <v>358</v>
      </c>
    </row>
    <row r="62" spans="1:17" ht="14.45" customHeight="1" x14ac:dyDescent="0.2">
      <c r="A62" s="821" t="s">
        <v>5206</v>
      </c>
      <c r="B62" s="822" t="s">
        <v>5116</v>
      </c>
      <c r="C62" s="822" t="s">
        <v>5034</v>
      </c>
      <c r="D62" s="822" t="s">
        <v>5157</v>
      </c>
      <c r="E62" s="822" t="s">
        <v>5136</v>
      </c>
      <c r="F62" s="831">
        <v>2</v>
      </c>
      <c r="G62" s="831">
        <v>810</v>
      </c>
      <c r="H62" s="831">
        <v>0.66014669926650371</v>
      </c>
      <c r="I62" s="831">
        <v>405</v>
      </c>
      <c r="J62" s="831">
        <v>3</v>
      </c>
      <c r="K62" s="831">
        <v>1227</v>
      </c>
      <c r="L62" s="831">
        <v>1</v>
      </c>
      <c r="M62" s="831">
        <v>409</v>
      </c>
      <c r="N62" s="831"/>
      <c r="O62" s="831"/>
      <c r="P62" s="827"/>
      <c r="Q62" s="832"/>
    </row>
    <row r="63" spans="1:17" ht="14.45" customHeight="1" x14ac:dyDescent="0.2">
      <c r="A63" s="821" t="s">
        <v>5206</v>
      </c>
      <c r="B63" s="822" t="s">
        <v>5116</v>
      </c>
      <c r="C63" s="822" t="s">
        <v>5034</v>
      </c>
      <c r="D63" s="822" t="s">
        <v>5203</v>
      </c>
      <c r="E63" s="822" t="s">
        <v>5204</v>
      </c>
      <c r="F63" s="831">
        <v>1</v>
      </c>
      <c r="G63" s="831">
        <v>625</v>
      </c>
      <c r="H63" s="831">
        <v>0.49840510366826157</v>
      </c>
      <c r="I63" s="831">
        <v>625</v>
      </c>
      <c r="J63" s="831">
        <v>2</v>
      </c>
      <c r="K63" s="831">
        <v>1254</v>
      </c>
      <c r="L63" s="831">
        <v>1</v>
      </c>
      <c r="M63" s="831">
        <v>627</v>
      </c>
      <c r="N63" s="831">
        <v>3</v>
      </c>
      <c r="O63" s="831">
        <v>1890</v>
      </c>
      <c r="P63" s="827">
        <v>1.5071770334928229</v>
      </c>
      <c r="Q63" s="832">
        <v>630</v>
      </c>
    </row>
    <row r="64" spans="1:17" ht="14.45" customHeight="1" x14ac:dyDescent="0.2">
      <c r="A64" s="821" t="s">
        <v>5206</v>
      </c>
      <c r="B64" s="822" t="s">
        <v>5116</v>
      </c>
      <c r="C64" s="822" t="s">
        <v>5034</v>
      </c>
      <c r="D64" s="822" t="s">
        <v>5205</v>
      </c>
      <c r="E64" s="822" t="s">
        <v>5204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544</v>
      </c>
      <c r="P64" s="827"/>
      <c r="Q64" s="832">
        <v>544</v>
      </c>
    </row>
    <row r="65" spans="1:17" ht="14.45" customHeight="1" x14ac:dyDescent="0.2">
      <c r="A65" s="821" t="s">
        <v>5206</v>
      </c>
      <c r="B65" s="822" t="s">
        <v>5037</v>
      </c>
      <c r="C65" s="822" t="s">
        <v>5034</v>
      </c>
      <c r="D65" s="822" t="s">
        <v>5084</v>
      </c>
      <c r="E65" s="822" t="s">
        <v>5085</v>
      </c>
      <c r="F65" s="831"/>
      <c r="G65" s="831"/>
      <c r="H65" s="831"/>
      <c r="I65" s="831"/>
      <c r="J65" s="831"/>
      <c r="K65" s="831"/>
      <c r="L65" s="831"/>
      <c r="M65" s="831"/>
      <c r="N65" s="831">
        <v>1</v>
      </c>
      <c r="O65" s="831">
        <v>360</v>
      </c>
      <c r="P65" s="827"/>
      <c r="Q65" s="832">
        <v>360</v>
      </c>
    </row>
    <row r="66" spans="1:17" ht="14.45" customHeight="1" x14ac:dyDescent="0.2">
      <c r="A66" s="821" t="s">
        <v>5207</v>
      </c>
      <c r="B66" s="822" t="s">
        <v>5116</v>
      </c>
      <c r="C66" s="822" t="s">
        <v>5061</v>
      </c>
      <c r="D66" s="822" t="s">
        <v>5064</v>
      </c>
      <c r="E66" s="822" t="s">
        <v>5065</v>
      </c>
      <c r="F66" s="831">
        <v>1</v>
      </c>
      <c r="G66" s="831">
        <v>242.64</v>
      </c>
      <c r="H66" s="831">
        <v>0.5</v>
      </c>
      <c r="I66" s="831">
        <v>242.64</v>
      </c>
      <c r="J66" s="831">
        <v>2</v>
      </c>
      <c r="K66" s="831">
        <v>485.28</v>
      </c>
      <c r="L66" s="831">
        <v>1</v>
      </c>
      <c r="M66" s="831">
        <v>242.64</v>
      </c>
      <c r="N66" s="831">
        <v>1</v>
      </c>
      <c r="O66" s="831">
        <v>180.44</v>
      </c>
      <c r="P66" s="827">
        <v>0.37182657434882954</v>
      </c>
      <c r="Q66" s="832">
        <v>180.44</v>
      </c>
    </row>
    <row r="67" spans="1:17" ht="14.45" customHeight="1" x14ac:dyDescent="0.2">
      <c r="A67" s="821" t="s">
        <v>5207</v>
      </c>
      <c r="B67" s="822" t="s">
        <v>5116</v>
      </c>
      <c r="C67" s="822" t="s">
        <v>5061</v>
      </c>
      <c r="D67" s="822" t="s">
        <v>5066</v>
      </c>
      <c r="E67" s="822" t="s">
        <v>5067</v>
      </c>
      <c r="F67" s="831">
        <v>3</v>
      </c>
      <c r="G67" s="831">
        <v>727.92</v>
      </c>
      <c r="H67" s="831">
        <v>3</v>
      </c>
      <c r="I67" s="831">
        <v>242.64</v>
      </c>
      <c r="J67" s="831">
        <v>1</v>
      </c>
      <c r="K67" s="831">
        <v>242.64</v>
      </c>
      <c r="L67" s="831">
        <v>1</v>
      </c>
      <c r="M67" s="831">
        <v>242.64</v>
      </c>
      <c r="N67" s="831"/>
      <c r="O67" s="831"/>
      <c r="P67" s="827"/>
      <c r="Q67" s="832"/>
    </row>
    <row r="68" spans="1:17" ht="14.45" customHeight="1" x14ac:dyDescent="0.2">
      <c r="A68" s="821" t="s">
        <v>5207</v>
      </c>
      <c r="B68" s="822" t="s">
        <v>5116</v>
      </c>
      <c r="C68" s="822" t="s">
        <v>5061</v>
      </c>
      <c r="D68" s="822" t="s">
        <v>5071</v>
      </c>
      <c r="E68" s="822" t="s">
        <v>5069</v>
      </c>
      <c r="F68" s="831"/>
      <c r="G68" s="831"/>
      <c r="H68" s="831"/>
      <c r="I68" s="831"/>
      <c r="J68" s="831">
        <v>3</v>
      </c>
      <c r="K68" s="831">
        <v>1500</v>
      </c>
      <c r="L68" s="831">
        <v>1</v>
      </c>
      <c r="M68" s="831">
        <v>500</v>
      </c>
      <c r="N68" s="831"/>
      <c r="O68" s="831"/>
      <c r="P68" s="827"/>
      <c r="Q68" s="832"/>
    </row>
    <row r="69" spans="1:17" ht="14.45" customHeight="1" x14ac:dyDescent="0.2">
      <c r="A69" s="821" t="s">
        <v>5207</v>
      </c>
      <c r="B69" s="822" t="s">
        <v>5116</v>
      </c>
      <c r="C69" s="822" t="s">
        <v>5034</v>
      </c>
      <c r="D69" s="822" t="s">
        <v>5078</v>
      </c>
      <c r="E69" s="822" t="s">
        <v>5079</v>
      </c>
      <c r="F69" s="831">
        <v>2</v>
      </c>
      <c r="G69" s="831">
        <v>74</v>
      </c>
      <c r="H69" s="831">
        <v>1.9473684210526316</v>
      </c>
      <c r="I69" s="831">
        <v>37</v>
      </c>
      <c r="J69" s="831">
        <v>1</v>
      </c>
      <c r="K69" s="831">
        <v>38</v>
      </c>
      <c r="L69" s="831">
        <v>1</v>
      </c>
      <c r="M69" s="831">
        <v>38</v>
      </c>
      <c r="N69" s="831">
        <v>1</v>
      </c>
      <c r="O69" s="831">
        <v>38</v>
      </c>
      <c r="P69" s="827">
        <v>1</v>
      </c>
      <c r="Q69" s="832">
        <v>38</v>
      </c>
    </row>
    <row r="70" spans="1:17" ht="14.45" customHeight="1" x14ac:dyDescent="0.2">
      <c r="A70" s="821" t="s">
        <v>5207</v>
      </c>
      <c r="B70" s="822" t="s">
        <v>5116</v>
      </c>
      <c r="C70" s="822" t="s">
        <v>5034</v>
      </c>
      <c r="D70" s="822" t="s">
        <v>5124</v>
      </c>
      <c r="E70" s="822" t="s">
        <v>5125</v>
      </c>
      <c r="F70" s="831">
        <v>73</v>
      </c>
      <c r="G70" s="831">
        <v>18396</v>
      </c>
      <c r="H70" s="831">
        <v>1.1681483362966727</v>
      </c>
      <c r="I70" s="831">
        <v>252</v>
      </c>
      <c r="J70" s="831">
        <v>62</v>
      </c>
      <c r="K70" s="831">
        <v>15748</v>
      </c>
      <c r="L70" s="831">
        <v>1</v>
      </c>
      <c r="M70" s="831">
        <v>254</v>
      </c>
      <c r="N70" s="831">
        <v>56</v>
      </c>
      <c r="O70" s="831">
        <v>14280</v>
      </c>
      <c r="P70" s="827">
        <v>0.90678181356362708</v>
      </c>
      <c r="Q70" s="832">
        <v>255</v>
      </c>
    </row>
    <row r="71" spans="1:17" ht="14.45" customHeight="1" x14ac:dyDescent="0.2">
      <c r="A71" s="821" t="s">
        <v>5207</v>
      </c>
      <c r="B71" s="822" t="s">
        <v>5116</v>
      </c>
      <c r="C71" s="822" t="s">
        <v>5034</v>
      </c>
      <c r="D71" s="822" t="s">
        <v>5126</v>
      </c>
      <c r="E71" s="822" t="s">
        <v>5127</v>
      </c>
      <c r="F71" s="831">
        <v>57</v>
      </c>
      <c r="G71" s="831">
        <v>7239</v>
      </c>
      <c r="H71" s="831">
        <v>2.0518707482993199</v>
      </c>
      <c r="I71" s="831">
        <v>127</v>
      </c>
      <c r="J71" s="831">
        <v>28</v>
      </c>
      <c r="K71" s="831">
        <v>3528</v>
      </c>
      <c r="L71" s="831">
        <v>1</v>
      </c>
      <c r="M71" s="831">
        <v>126</v>
      </c>
      <c r="N71" s="831">
        <v>18</v>
      </c>
      <c r="O71" s="831">
        <v>2286</v>
      </c>
      <c r="P71" s="827">
        <v>0.64795918367346939</v>
      </c>
      <c r="Q71" s="832">
        <v>127</v>
      </c>
    </row>
    <row r="72" spans="1:17" ht="14.45" customHeight="1" x14ac:dyDescent="0.2">
      <c r="A72" s="821" t="s">
        <v>5207</v>
      </c>
      <c r="B72" s="822" t="s">
        <v>5116</v>
      </c>
      <c r="C72" s="822" t="s">
        <v>5034</v>
      </c>
      <c r="D72" s="822" t="s">
        <v>5137</v>
      </c>
      <c r="E72" s="822" t="s">
        <v>5138</v>
      </c>
      <c r="F72" s="831">
        <v>6</v>
      </c>
      <c r="G72" s="831">
        <v>2976</v>
      </c>
      <c r="H72" s="831"/>
      <c r="I72" s="831">
        <v>496</v>
      </c>
      <c r="J72" s="831"/>
      <c r="K72" s="831"/>
      <c r="L72" s="831"/>
      <c r="M72" s="831"/>
      <c r="N72" s="831"/>
      <c r="O72" s="831"/>
      <c r="P72" s="827"/>
      <c r="Q72" s="832"/>
    </row>
    <row r="73" spans="1:17" ht="14.45" customHeight="1" x14ac:dyDescent="0.2">
      <c r="A73" s="821" t="s">
        <v>5207</v>
      </c>
      <c r="B73" s="822" t="s">
        <v>5116</v>
      </c>
      <c r="C73" s="822" t="s">
        <v>5034</v>
      </c>
      <c r="D73" s="822" t="s">
        <v>5139</v>
      </c>
      <c r="E73" s="822" t="s">
        <v>5140</v>
      </c>
      <c r="F73" s="831"/>
      <c r="G73" s="831"/>
      <c r="H73" s="831"/>
      <c r="I73" s="831"/>
      <c r="J73" s="831">
        <v>3</v>
      </c>
      <c r="K73" s="831">
        <v>2073</v>
      </c>
      <c r="L73" s="831">
        <v>1</v>
      </c>
      <c r="M73" s="831">
        <v>691</v>
      </c>
      <c r="N73" s="831"/>
      <c r="O73" s="831"/>
      <c r="P73" s="827"/>
      <c r="Q73" s="832"/>
    </row>
    <row r="74" spans="1:17" ht="14.45" customHeight="1" x14ac:dyDescent="0.2">
      <c r="A74" s="821" t="s">
        <v>5207</v>
      </c>
      <c r="B74" s="822" t="s">
        <v>5116</v>
      </c>
      <c r="C74" s="822" t="s">
        <v>5034</v>
      </c>
      <c r="D74" s="822" t="s">
        <v>5141</v>
      </c>
      <c r="E74" s="822" t="s">
        <v>5138</v>
      </c>
      <c r="F74" s="831">
        <v>3</v>
      </c>
      <c r="G74" s="831">
        <v>1707</v>
      </c>
      <c r="H74" s="831">
        <v>0.99301919720767884</v>
      </c>
      <c r="I74" s="831">
        <v>569</v>
      </c>
      <c r="J74" s="831">
        <v>3</v>
      </c>
      <c r="K74" s="831">
        <v>1719</v>
      </c>
      <c r="L74" s="831">
        <v>1</v>
      </c>
      <c r="M74" s="831">
        <v>573</v>
      </c>
      <c r="N74" s="831">
        <v>3</v>
      </c>
      <c r="O74" s="831">
        <v>1728</v>
      </c>
      <c r="P74" s="827">
        <v>1.0052356020942408</v>
      </c>
      <c r="Q74" s="832">
        <v>576</v>
      </c>
    </row>
    <row r="75" spans="1:17" ht="14.45" customHeight="1" x14ac:dyDescent="0.2">
      <c r="A75" s="821" t="s">
        <v>5207</v>
      </c>
      <c r="B75" s="822" t="s">
        <v>5116</v>
      </c>
      <c r="C75" s="822" t="s">
        <v>5034</v>
      </c>
      <c r="D75" s="822" t="s">
        <v>5142</v>
      </c>
      <c r="E75" s="822" t="s">
        <v>5140</v>
      </c>
      <c r="F75" s="831">
        <v>3</v>
      </c>
      <c r="G75" s="831">
        <v>2286</v>
      </c>
      <c r="H75" s="831"/>
      <c r="I75" s="831">
        <v>762</v>
      </c>
      <c r="J75" s="831"/>
      <c r="K75" s="831"/>
      <c r="L75" s="831"/>
      <c r="M75" s="831"/>
      <c r="N75" s="831"/>
      <c r="O75" s="831"/>
      <c r="P75" s="827"/>
      <c r="Q75" s="832"/>
    </row>
    <row r="76" spans="1:17" ht="14.45" customHeight="1" x14ac:dyDescent="0.2">
      <c r="A76" s="821" t="s">
        <v>5207</v>
      </c>
      <c r="B76" s="822" t="s">
        <v>5116</v>
      </c>
      <c r="C76" s="822" t="s">
        <v>5034</v>
      </c>
      <c r="D76" s="822" t="s">
        <v>5160</v>
      </c>
      <c r="E76" s="822" t="s">
        <v>5161</v>
      </c>
      <c r="F76" s="831">
        <v>4</v>
      </c>
      <c r="G76" s="831">
        <v>3276</v>
      </c>
      <c r="H76" s="831"/>
      <c r="I76" s="831">
        <v>819</v>
      </c>
      <c r="J76" s="831"/>
      <c r="K76" s="831"/>
      <c r="L76" s="831"/>
      <c r="M76" s="831"/>
      <c r="N76" s="831">
        <v>12</v>
      </c>
      <c r="O76" s="831">
        <v>9912</v>
      </c>
      <c r="P76" s="827"/>
      <c r="Q76" s="832">
        <v>826</v>
      </c>
    </row>
    <row r="77" spans="1:17" ht="14.45" customHeight="1" x14ac:dyDescent="0.2">
      <c r="A77" s="821" t="s">
        <v>5207</v>
      </c>
      <c r="B77" s="822" t="s">
        <v>5116</v>
      </c>
      <c r="C77" s="822" t="s">
        <v>5034</v>
      </c>
      <c r="D77" s="822" t="s">
        <v>5128</v>
      </c>
      <c r="E77" s="822" t="s">
        <v>5101</v>
      </c>
      <c r="F77" s="831">
        <v>1</v>
      </c>
      <c r="G77" s="831">
        <v>464</v>
      </c>
      <c r="H77" s="831"/>
      <c r="I77" s="831">
        <v>464</v>
      </c>
      <c r="J77" s="831"/>
      <c r="K77" s="831"/>
      <c r="L77" s="831"/>
      <c r="M77" s="831"/>
      <c r="N77" s="831">
        <v>1</v>
      </c>
      <c r="O77" s="831">
        <v>473</v>
      </c>
      <c r="P77" s="827"/>
      <c r="Q77" s="832">
        <v>473</v>
      </c>
    </row>
    <row r="78" spans="1:17" ht="14.45" customHeight="1" x14ac:dyDescent="0.2">
      <c r="A78" s="821" t="s">
        <v>5207</v>
      </c>
      <c r="B78" s="822" t="s">
        <v>5116</v>
      </c>
      <c r="C78" s="822" t="s">
        <v>5034</v>
      </c>
      <c r="D78" s="822" t="s">
        <v>5143</v>
      </c>
      <c r="E78" s="822" t="s">
        <v>5103</v>
      </c>
      <c r="F78" s="831">
        <v>2</v>
      </c>
      <c r="G78" s="831">
        <v>894</v>
      </c>
      <c r="H78" s="831">
        <v>0.6607538802660754</v>
      </c>
      <c r="I78" s="831">
        <v>447</v>
      </c>
      <c r="J78" s="831">
        <v>3</v>
      </c>
      <c r="K78" s="831">
        <v>1353</v>
      </c>
      <c r="L78" s="831">
        <v>1</v>
      </c>
      <c r="M78" s="831">
        <v>451</v>
      </c>
      <c r="N78" s="831">
        <v>1</v>
      </c>
      <c r="O78" s="831">
        <v>454</v>
      </c>
      <c r="P78" s="827">
        <v>0.33555062823355508</v>
      </c>
      <c r="Q78" s="832">
        <v>454</v>
      </c>
    </row>
    <row r="79" spans="1:17" ht="14.45" customHeight="1" x14ac:dyDescent="0.2">
      <c r="A79" s="821" t="s">
        <v>5207</v>
      </c>
      <c r="B79" s="822" t="s">
        <v>5116</v>
      </c>
      <c r="C79" s="822" t="s">
        <v>5034</v>
      </c>
      <c r="D79" s="822" t="s">
        <v>5147</v>
      </c>
      <c r="E79" s="822" t="s">
        <v>5148</v>
      </c>
      <c r="F79" s="831">
        <v>2</v>
      </c>
      <c r="G79" s="831">
        <v>430</v>
      </c>
      <c r="H79" s="831"/>
      <c r="I79" s="831">
        <v>215</v>
      </c>
      <c r="J79" s="831"/>
      <c r="K79" s="831"/>
      <c r="L79" s="831"/>
      <c r="M79" s="831"/>
      <c r="N79" s="831">
        <v>4</v>
      </c>
      <c r="O79" s="831">
        <v>876</v>
      </c>
      <c r="P79" s="827"/>
      <c r="Q79" s="832">
        <v>219</v>
      </c>
    </row>
    <row r="80" spans="1:17" ht="14.45" customHeight="1" x14ac:dyDescent="0.2">
      <c r="A80" s="821" t="s">
        <v>5207</v>
      </c>
      <c r="B80" s="822" t="s">
        <v>5116</v>
      </c>
      <c r="C80" s="822" t="s">
        <v>5034</v>
      </c>
      <c r="D80" s="822" t="s">
        <v>5084</v>
      </c>
      <c r="E80" s="822" t="s">
        <v>5085</v>
      </c>
      <c r="F80" s="831">
        <v>6</v>
      </c>
      <c r="G80" s="831">
        <v>2130</v>
      </c>
      <c r="H80" s="831">
        <v>1.4874301675977655</v>
      </c>
      <c r="I80" s="831">
        <v>355</v>
      </c>
      <c r="J80" s="831">
        <v>4</v>
      </c>
      <c r="K80" s="831">
        <v>1432</v>
      </c>
      <c r="L80" s="831">
        <v>1</v>
      </c>
      <c r="M80" s="831">
        <v>358</v>
      </c>
      <c r="N80" s="831"/>
      <c r="O80" s="831"/>
      <c r="P80" s="827"/>
      <c r="Q80" s="832"/>
    </row>
    <row r="81" spans="1:17" ht="14.45" customHeight="1" x14ac:dyDescent="0.2">
      <c r="A81" s="821" t="s">
        <v>5207</v>
      </c>
      <c r="B81" s="822" t="s">
        <v>5116</v>
      </c>
      <c r="C81" s="822" t="s">
        <v>5034</v>
      </c>
      <c r="D81" s="822" t="s">
        <v>5149</v>
      </c>
      <c r="E81" s="822" t="s">
        <v>5150</v>
      </c>
      <c r="F81" s="831">
        <v>7</v>
      </c>
      <c r="G81" s="831">
        <v>602</v>
      </c>
      <c r="H81" s="831">
        <v>2.2803030303030303</v>
      </c>
      <c r="I81" s="831">
        <v>86</v>
      </c>
      <c r="J81" s="831">
        <v>3</v>
      </c>
      <c r="K81" s="831">
        <v>264</v>
      </c>
      <c r="L81" s="831">
        <v>1</v>
      </c>
      <c r="M81" s="831">
        <v>88</v>
      </c>
      <c r="N81" s="831">
        <v>11</v>
      </c>
      <c r="O81" s="831">
        <v>979</v>
      </c>
      <c r="P81" s="827">
        <v>3.7083333333333335</v>
      </c>
      <c r="Q81" s="832">
        <v>89</v>
      </c>
    </row>
    <row r="82" spans="1:17" ht="14.45" customHeight="1" x14ac:dyDescent="0.2">
      <c r="A82" s="821" t="s">
        <v>5207</v>
      </c>
      <c r="B82" s="822" t="s">
        <v>5116</v>
      </c>
      <c r="C82" s="822" t="s">
        <v>5034</v>
      </c>
      <c r="D82" s="822" t="s">
        <v>5129</v>
      </c>
      <c r="E82" s="822" t="s">
        <v>5130</v>
      </c>
      <c r="F82" s="831">
        <v>1</v>
      </c>
      <c r="G82" s="831">
        <v>720</v>
      </c>
      <c r="H82" s="831"/>
      <c r="I82" s="831">
        <v>720</v>
      </c>
      <c r="J82" s="831"/>
      <c r="K82" s="831"/>
      <c r="L82" s="831"/>
      <c r="M82" s="831"/>
      <c r="N82" s="831">
        <v>2</v>
      </c>
      <c r="O82" s="831">
        <v>1450</v>
      </c>
      <c r="P82" s="827"/>
      <c r="Q82" s="832">
        <v>725</v>
      </c>
    </row>
    <row r="83" spans="1:17" ht="14.45" customHeight="1" x14ac:dyDescent="0.2">
      <c r="A83" s="821" t="s">
        <v>5207</v>
      </c>
      <c r="B83" s="822" t="s">
        <v>5116</v>
      </c>
      <c r="C83" s="822" t="s">
        <v>5034</v>
      </c>
      <c r="D83" s="822" t="s">
        <v>5086</v>
      </c>
      <c r="E83" s="822" t="s">
        <v>5087</v>
      </c>
      <c r="F83" s="831">
        <v>3</v>
      </c>
      <c r="G83" s="831">
        <v>99.99</v>
      </c>
      <c r="H83" s="831"/>
      <c r="I83" s="831">
        <v>33.33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5207</v>
      </c>
      <c r="B84" s="822" t="s">
        <v>5116</v>
      </c>
      <c r="C84" s="822" t="s">
        <v>5034</v>
      </c>
      <c r="D84" s="822" t="s">
        <v>5088</v>
      </c>
      <c r="E84" s="822" t="s">
        <v>5089</v>
      </c>
      <c r="F84" s="831">
        <v>10</v>
      </c>
      <c r="G84" s="831">
        <v>1210</v>
      </c>
      <c r="H84" s="831">
        <v>0.70843091334894615</v>
      </c>
      <c r="I84" s="831">
        <v>121</v>
      </c>
      <c r="J84" s="831">
        <v>14</v>
      </c>
      <c r="K84" s="831">
        <v>1708</v>
      </c>
      <c r="L84" s="831">
        <v>1</v>
      </c>
      <c r="M84" s="831">
        <v>122</v>
      </c>
      <c r="N84" s="831">
        <v>4</v>
      </c>
      <c r="O84" s="831">
        <v>492</v>
      </c>
      <c r="P84" s="827">
        <v>0.28805620608899296</v>
      </c>
      <c r="Q84" s="832">
        <v>123</v>
      </c>
    </row>
    <row r="85" spans="1:17" ht="14.45" customHeight="1" x14ac:dyDescent="0.2">
      <c r="A85" s="821" t="s">
        <v>5207</v>
      </c>
      <c r="B85" s="822" t="s">
        <v>5116</v>
      </c>
      <c r="C85" s="822" t="s">
        <v>5034</v>
      </c>
      <c r="D85" s="822" t="s">
        <v>5163</v>
      </c>
      <c r="E85" s="822" t="s">
        <v>5164</v>
      </c>
      <c r="F85" s="831"/>
      <c r="G85" s="831"/>
      <c r="H85" s="831"/>
      <c r="I85" s="831"/>
      <c r="J85" s="831">
        <v>1</v>
      </c>
      <c r="K85" s="831">
        <v>546</v>
      </c>
      <c r="L85" s="831">
        <v>1</v>
      </c>
      <c r="M85" s="831">
        <v>546</v>
      </c>
      <c r="N85" s="831">
        <v>5</v>
      </c>
      <c r="O85" s="831">
        <v>2735</v>
      </c>
      <c r="P85" s="827">
        <v>5.0091575091575091</v>
      </c>
      <c r="Q85" s="832">
        <v>547</v>
      </c>
    </row>
    <row r="86" spans="1:17" ht="14.45" customHeight="1" x14ac:dyDescent="0.2">
      <c r="A86" s="821" t="s">
        <v>5207</v>
      </c>
      <c r="B86" s="822" t="s">
        <v>5116</v>
      </c>
      <c r="C86" s="822" t="s">
        <v>5034</v>
      </c>
      <c r="D86" s="822" t="s">
        <v>5151</v>
      </c>
      <c r="E86" s="822" t="s">
        <v>5152</v>
      </c>
      <c r="F86" s="831">
        <v>1</v>
      </c>
      <c r="G86" s="831">
        <v>308</v>
      </c>
      <c r="H86" s="831">
        <v>0.24838709677419354</v>
      </c>
      <c r="I86" s="831">
        <v>308</v>
      </c>
      <c r="J86" s="831">
        <v>4</v>
      </c>
      <c r="K86" s="831">
        <v>1240</v>
      </c>
      <c r="L86" s="831">
        <v>1</v>
      </c>
      <c r="M86" s="831">
        <v>310</v>
      </c>
      <c r="N86" s="831">
        <v>1</v>
      </c>
      <c r="O86" s="831">
        <v>311</v>
      </c>
      <c r="P86" s="827">
        <v>0.25080645161290321</v>
      </c>
      <c r="Q86" s="832">
        <v>311</v>
      </c>
    </row>
    <row r="87" spans="1:17" ht="14.45" customHeight="1" x14ac:dyDescent="0.2">
      <c r="A87" s="821" t="s">
        <v>5207</v>
      </c>
      <c r="B87" s="822" t="s">
        <v>5116</v>
      </c>
      <c r="C87" s="822" t="s">
        <v>5034</v>
      </c>
      <c r="D87" s="822" t="s">
        <v>5154</v>
      </c>
      <c r="E87" s="822" t="s">
        <v>5152</v>
      </c>
      <c r="F87" s="831">
        <v>5</v>
      </c>
      <c r="G87" s="831">
        <v>1905</v>
      </c>
      <c r="H87" s="831">
        <v>0.98961038961038961</v>
      </c>
      <c r="I87" s="831">
        <v>381</v>
      </c>
      <c r="J87" s="831">
        <v>5</v>
      </c>
      <c r="K87" s="831">
        <v>1925</v>
      </c>
      <c r="L87" s="831">
        <v>1</v>
      </c>
      <c r="M87" s="831">
        <v>385</v>
      </c>
      <c r="N87" s="831">
        <v>1</v>
      </c>
      <c r="O87" s="831">
        <v>388</v>
      </c>
      <c r="P87" s="827">
        <v>0.20155844155844155</v>
      </c>
      <c r="Q87" s="832">
        <v>388</v>
      </c>
    </row>
    <row r="88" spans="1:17" ht="14.45" customHeight="1" x14ac:dyDescent="0.2">
      <c r="A88" s="821" t="s">
        <v>5207</v>
      </c>
      <c r="B88" s="822" t="s">
        <v>5116</v>
      </c>
      <c r="C88" s="822" t="s">
        <v>5034</v>
      </c>
      <c r="D88" s="822" t="s">
        <v>5098</v>
      </c>
      <c r="E88" s="822" t="s">
        <v>5099</v>
      </c>
      <c r="F88" s="831"/>
      <c r="G88" s="831"/>
      <c r="H88" s="831"/>
      <c r="I88" s="831"/>
      <c r="J88" s="831">
        <v>1</v>
      </c>
      <c r="K88" s="831">
        <v>622</v>
      </c>
      <c r="L88" s="831">
        <v>1</v>
      </c>
      <c r="M88" s="831">
        <v>622</v>
      </c>
      <c r="N88" s="831"/>
      <c r="O88" s="831"/>
      <c r="P88" s="827"/>
      <c r="Q88" s="832"/>
    </row>
    <row r="89" spans="1:17" ht="14.45" customHeight="1" x14ac:dyDescent="0.2">
      <c r="A89" s="821" t="s">
        <v>5207</v>
      </c>
      <c r="B89" s="822" t="s">
        <v>5116</v>
      </c>
      <c r="C89" s="822" t="s">
        <v>5034</v>
      </c>
      <c r="D89" s="822" t="s">
        <v>5102</v>
      </c>
      <c r="E89" s="822" t="s">
        <v>5103</v>
      </c>
      <c r="F89" s="831">
        <v>2</v>
      </c>
      <c r="G89" s="831">
        <v>748</v>
      </c>
      <c r="H89" s="831"/>
      <c r="I89" s="831">
        <v>374</v>
      </c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5207</v>
      </c>
      <c r="B90" s="822" t="s">
        <v>5116</v>
      </c>
      <c r="C90" s="822" t="s">
        <v>5034</v>
      </c>
      <c r="D90" s="822" t="s">
        <v>5104</v>
      </c>
      <c r="E90" s="822" t="s">
        <v>5105</v>
      </c>
      <c r="F90" s="831">
        <v>3</v>
      </c>
      <c r="G90" s="831">
        <v>534</v>
      </c>
      <c r="H90" s="831">
        <v>2.983240223463687</v>
      </c>
      <c r="I90" s="831">
        <v>178</v>
      </c>
      <c r="J90" s="831">
        <v>1</v>
      </c>
      <c r="K90" s="831">
        <v>179</v>
      </c>
      <c r="L90" s="831">
        <v>1</v>
      </c>
      <c r="M90" s="831">
        <v>179</v>
      </c>
      <c r="N90" s="831"/>
      <c r="O90" s="831"/>
      <c r="P90" s="827"/>
      <c r="Q90" s="832"/>
    </row>
    <row r="91" spans="1:17" ht="14.45" customHeight="1" x14ac:dyDescent="0.2">
      <c r="A91" s="821" t="s">
        <v>5207</v>
      </c>
      <c r="B91" s="822" t="s">
        <v>5116</v>
      </c>
      <c r="C91" s="822" t="s">
        <v>5034</v>
      </c>
      <c r="D91" s="822" t="s">
        <v>5203</v>
      </c>
      <c r="E91" s="822" t="s">
        <v>5204</v>
      </c>
      <c r="F91" s="831">
        <v>1</v>
      </c>
      <c r="G91" s="831">
        <v>625</v>
      </c>
      <c r="H91" s="831"/>
      <c r="I91" s="831">
        <v>625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5207</v>
      </c>
      <c r="B92" s="822" t="s">
        <v>5116</v>
      </c>
      <c r="C92" s="822" t="s">
        <v>5034</v>
      </c>
      <c r="D92" s="822" t="s">
        <v>5205</v>
      </c>
      <c r="E92" s="822" t="s">
        <v>5204</v>
      </c>
      <c r="F92" s="831">
        <v>1</v>
      </c>
      <c r="G92" s="831">
        <v>539</v>
      </c>
      <c r="H92" s="831"/>
      <c r="I92" s="831">
        <v>539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5207</v>
      </c>
      <c r="B93" s="822" t="s">
        <v>5116</v>
      </c>
      <c r="C93" s="822" t="s">
        <v>5034</v>
      </c>
      <c r="D93" s="822" t="s">
        <v>5106</v>
      </c>
      <c r="E93" s="822" t="s">
        <v>5107</v>
      </c>
      <c r="F93" s="831"/>
      <c r="G93" s="831"/>
      <c r="H93" s="831"/>
      <c r="I93" s="831"/>
      <c r="J93" s="831">
        <v>1</v>
      </c>
      <c r="K93" s="831">
        <v>1303</v>
      </c>
      <c r="L93" s="831">
        <v>1</v>
      </c>
      <c r="M93" s="831">
        <v>1303</v>
      </c>
      <c r="N93" s="831"/>
      <c r="O93" s="831"/>
      <c r="P93" s="827"/>
      <c r="Q93" s="832"/>
    </row>
    <row r="94" spans="1:17" ht="14.45" customHeight="1" x14ac:dyDescent="0.2">
      <c r="A94" s="821" t="s">
        <v>5207</v>
      </c>
      <c r="B94" s="822" t="s">
        <v>5037</v>
      </c>
      <c r="C94" s="822" t="s">
        <v>5034</v>
      </c>
      <c r="D94" s="822" t="s">
        <v>5084</v>
      </c>
      <c r="E94" s="822" t="s">
        <v>5085</v>
      </c>
      <c r="F94" s="831"/>
      <c r="G94" s="831"/>
      <c r="H94" s="831"/>
      <c r="I94" s="831"/>
      <c r="J94" s="831"/>
      <c r="K94" s="831"/>
      <c r="L94" s="831"/>
      <c r="M94" s="831"/>
      <c r="N94" s="831">
        <v>1</v>
      </c>
      <c r="O94" s="831">
        <v>360</v>
      </c>
      <c r="P94" s="827"/>
      <c r="Q94" s="832">
        <v>360</v>
      </c>
    </row>
    <row r="95" spans="1:17" ht="14.45" customHeight="1" x14ac:dyDescent="0.2">
      <c r="A95" s="821" t="s">
        <v>5207</v>
      </c>
      <c r="B95" s="822" t="s">
        <v>5037</v>
      </c>
      <c r="C95" s="822" t="s">
        <v>5034</v>
      </c>
      <c r="D95" s="822" t="s">
        <v>5104</v>
      </c>
      <c r="E95" s="822" t="s">
        <v>5105</v>
      </c>
      <c r="F95" s="831"/>
      <c r="G95" s="831"/>
      <c r="H95" s="831"/>
      <c r="I95" s="831"/>
      <c r="J95" s="831"/>
      <c r="K95" s="831"/>
      <c r="L95" s="831"/>
      <c r="M95" s="831"/>
      <c r="N95" s="831">
        <v>1</v>
      </c>
      <c r="O95" s="831">
        <v>180</v>
      </c>
      <c r="P95" s="827"/>
      <c r="Q95" s="832">
        <v>180</v>
      </c>
    </row>
    <row r="96" spans="1:17" ht="14.45" customHeight="1" x14ac:dyDescent="0.2">
      <c r="A96" s="821" t="s">
        <v>5208</v>
      </c>
      <c r="B96" s="822" t="s">
        <v>5116</v>
      </c>
      <c r="C96" s="822" t="s">
        <v>5061</v>
      </c>
      <c r="D96" s="822" t="s">
        <v>5209</v>
      </c>
      <c r="E96" s="822" t="s">
        <v>5210</v>
      </c>
      <c r="F96" s="831">
        <v>46</v>
      </c>
      <c r="G96" s="831">
        <v>106260</v>
      </c>
      <c r="H96" s="831">
        <v>0.80701754385964908</v>
      </c>
      <c r="I96" s="831">
        <v>2310</v>
      </c>
      <c r="J96" s="831">
        <v>57</v>
      </c>
      <c r="K96" s="831">
        <v>131670</v>
      </c>
      <c r="L96" s="831">
        <v>1</v>
      </c>
      <c r="M96" s="831">
        <v>2310</v>
      </c>
      <c r="N96" s="831">
        <v>53</v>
      </c>
      <c r="O96" s="831">
        <v>79521.200000000012</v>
      </c>
      <c r="P96" s="827">
        <v>0.60394319131161245</v>
      </c>
      <c r="Q96" s="832">
        <v>1500.4000000000003</v>
      </c>
    </row>
    <row r="97" spans="1:17" ht="14.45" customHeight="1" x14ac:dyDescent="0.2">
      <c r="A97" s="821" t="s">
        <v>5208</v>
      </c>
      <c r="B97" s="822" t="s">
        <v>5116</v>
      </c>
      <c r="C97" s="822" t="s">
        <v>5061</v>
      </c>
      <c r="D97" s="822" t="s">
        <v>5211</v>
      </c>
      <c r="E97" s="822" t="s">
        <v>5212</v>
      </c>
      <c r="F97" s="831">
        <v>23</v>
      </c>
      <c r="G97" s="831">
        <v>53130</v>
      </c>
      <c r="H97" s="831">
        <v>1.1499999999999999</v>
      </c>
      <c r="I97" s="831">
        <v>2310</v>
      </c>
      <c r="J97" s="831">
        <v>20</v>
      </c>
      <c r="K97" s="831">
        <v>46200</v>
      </c>
      <c r="L97" s="831">
        <v>1</v>
      </c>
      <c r="M97" s="831">
        <v>2310</v>
      </c>
      <c r="N97" s="831">
        <v>18</v>
      </c>
      <c r="O97" s="831">
        <v>27007.200000000001</v>
      </c>
      <c r="P97" s="827">
        <v>0.58457142857142863</v>
      </c>
      <c r="Q97" s="832">
        <v>1500.4</v>
      </c>
    </row>
    <row r="98" spans="1:17" ht="14.45" customHeight="1" x14ac:dyDescent="0.2">
      <c r="A98" s="821" t="s">
        <v>5208</v>
      </c>
      <c r="B98" s="822" t="s">
        <v>5116</v>
      </c>
      <c r="C98" s="822" t="s">
        <v>5061</v>
      </c>
      <c r="D98" s="822" t="s">
        <v>5133</v>
      </c>
      <c r="E98" s="822" t="s">
        <v>5134</v>
      </c>
      <c r="F98" s="831">
        <v>341</v>
      </c>
      <c r="G98" s="831">
        <v>308519.75</v>
      </c>
      <c r="H98" s="831">
        <v>4.4285714285714288</v>
      </c>
      <c r="I98" s="831">
        <v>904.75</v>
      </c>
      <c r="J98" s="831">
        <v>77</v>
      </c>
      <c r="K98" s="831">
        <v>69665.75</v>
      </c>
      <c r="L98" s="831">
        <v>1</v>
      </c>
      <c r="M98" s="831">
        <v>904.75</v>
      </c>
      <c r="N98" s="831">
        <v>62</v>
      </c>
      <c r="O98" s="831">
        <v>56094.5</v>
      </c>
      <c r="P98" s="827">
        <v>0.80519480519480524</v>
      </c>
      <c r="Q98" s="832">
        <v>904.75</v>
      </c>
    </row>
    <row r="99" spans="1:17" ht="14.45" customHeight="1" x14ac:dyDescent="0.2">
      <c r="A99" s="821" t="s">
        <v>5208</v>
      </c>
      <c r="B99" s="822" t="s">
        <v>5116</v>
      </c>
      <c r="C99" s="822" t="s">
        <v>5061</v>
      </c>
      <c r="D99" s="822" t="s">
        <v>5062</v>
      </c>
      <c r="E99" s="822" t="s">
        <v>5063</v>
      </c>
      <c r="F99" s="831"/>
      <c r="G99" s="831"/>
      <c r="H99" s="831"/>
      <c r="I99" s="831"/>
      <c r="J99" s="831"/>
      <c r="K99" s="831"/>
      <c r="L99" s="831"/>
      <c r="M99" s="831"/>
      <c r="N99" s="831">
        <v>1</v>
      </c>
      <c r="O99" s="831">
        <v>242.64</v>
      </c>
      <c r="P99" s="827"/>
      <c r="Q99" s="832">
        <v>242.64</v>
      </c>
    </row>
    <row r="100" spans="1:17" ht="14.45" customHeight="1" x14ac:dyDescent="0.2">
      <c r="A100" s="821" t="s">
        <v>5208</v>
      </c>
      <c r="B100" s="822" t="s">
        <v>5116</v>
      </c>
      <c r="C100" s="822" t="s">
        <v>5061</v>
      </c>
      <c r="D100" s="822" t="s">
        <v>5064</v>
      </c>
      <c r="E100" s="822" t="s">
        <v>5065</v>
      </c>
      <c r="F100" s="831">
        <v>7</v>
      </c>
      <c r="G100" s="831">
        <v>1698.4799999999996</v>
      </c>
      <c r="H100" s="831">
        <v>0.22580645161290319</v>
      </c>
      <c r="I100" s="831">
        <v>242.63999999999993</v>
      </c>
      <c r="J100" s="831">
        <v>31</v>
      </c>
      <c r="K100" s="831">
        <v>7521.8399999999992</v>
      </c>
      <c r="L100" s="831">
        <v>1</v>
      </c>
      <c r="M100" s="831">
        <v>242.64</v>
      </c>
      <c r="N100" s="831">
        <v>9</v>
      </c>
      <c r="O100" s="831">
        <v>1748.3600000000001</v>
      </c>
      <c r="P100" s="827">
        <v>0.23243780777043918</v>
      </c>
      <c r="Q100" s="832">
        <v>194.26222222222225</v>
      </c>
    </row>
    <row r="101" spans="1:17" ht="14.45" customHeight="1" x14ac:dyDescent="0.2">
      <c r="A101" s="821" t="s">
        <v>5208</v>
      </c>
      <c r="B101" s="822" t="s">
        <v>5116</v>
      </c>
      <c r="C101" s="822" t="s">
        <v>5061</v>
      </c>
      <c r="D101" s="822" t="s">
        <v>5066</v>
      </c>
      <c r="E101" s="822" t="s">
        <v>5067</v>
      </c>
      <c r="F101" s="831">
        <v>3</v>
      </c>
      <c r="G101" s="831">
        <v>727.92</v>
      </c>
      <c r="H101" s="831">
        <v>3</v>
      </c>
      <c r="I101" s="831">
        <v>242.64</v>
      </c>
      <c r="J101" s="831">
        <v>1</v>
      </c>
      <c r="K101" s="831">
        <v>242.64</v>
      </c>
      <c r="L101" s="831">
        <v>1</v>
      </c>
      <c r="M101" s="831">
        <v>242.64</v>
      </c>
      <c r="N101" s="831"/>
      <c r="O101" s="831"/>
      <c r="P101" s="827"/>
      <c r="Q101" s="832"/>
    </row>
    <row r="102" spans="1:17" ht="14.45" customHeight="1" x14ac:dyDescent="0.2">
      <c r="A102" s="821" t="s">
        <v>5208</v>
      </c>
      <c r="B102" s="822" t="s">
        <v>5116</v>
      </c>
      <c r="C102" s="822" t="s">
        <v>5061</v>
      </c>
      <c r="D102" s="822" t="s">
        <v>5070</v>
      </c>
      <c r="E102" s="822" t="s">
        <v>5069</v>
      </c>
      <c r="F102" s="831">
        <v>3</v>
      </c>
      <c r="G102" s="831">
        <v>1347</v>
      </c>
      <c r="H102" s="831"/>
      <c r="I102" s="831">
        <v>449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5208</v>
      </c>
      <c r="B103" s="822" t="s">
        <v>5116</v>
      </c>
      <c r="C103" s="822" t="s">
        <v>5034</v>
      </c>
      <c r="D103" s="822" t="s">
        <v>5194</v>
      </c>
      <c r="E103" s="822" t="s">
        <v>5195</v>
      </c>
      <c r="F103" s="831">
        <v>12</v>
      </c>
      <c r="G103" s="831">
        <v>2352</v>
      </c>
      <c r="H103" s="831">
        <v>2.3638190954773868</v>
      </c>
      <c r="I103" s="831">
        <v>196</v>
      </c>
      <c r="J103" s="831">
        <v>5</v>
      </c>
      <c r="K103" s="831">
        <v>995</v>
      </c>
      <c r="L103" s="831">
        <v>1</v>
      </c>
      <c r="M103" s="831">
        <v>199</v>
      </c>
      <c r="N103" s="831">
        <v>7</v>
      </c>
      <c r="O103" s="831">
        <v>1407</v>
      </c>
      <c r="P103" s="827">
        <v>1.414070351758794</v>
      </c>
      <c r="Q103" s="832">
        <v>201</v>
      </c>
    </row>
    <row r="104" spans="1:17" ht="14.45" customHeight="1" x14ac:dyDescent="0.2">
      <c r="A104" s="821" t="s">
        <v>5208</v>
      </c>
      <c r="B104" s="822" t="s">
        <v>5116</v>
      </c>
      <c r="C104" s="822" t="s">
        <v>5034</v>
      </c>
      <c r="D104" s="822" t="s">
        <v>5213</v>
      </c>
      <c r="E104" s="822" t="s">
        <v>5214</v>
      </c>
      <c r="F104" s="831">
        <v>0</v>
      </c>
      <c r="G104" s="831">
        <v>0</v>
      </c>
      <c r="H104" s="831"/>
      <c r="I104" s="831"/>
      <c r="J104" s="831"/>
      <c r="K104" s="831"/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5208</v>
      </c>
      <c r="B105" s="822" t="s">
        <v>5116</v>
      </c>
      <c r="C105" s="822" t="s">
        <v>5034</v>
      </c>
      <c r="D105" s="822" t="s">
        <v>5078</v>
      </c>
      <c r="E105" s="822" t="s">
        <v>5079</v>
      </c>
      <c r="F105" s="831">
        <v>4</v>
      </c>
      <c r="G105" s="831">
        <v>148</v>
      </c>
      <c r="H105" s="831">
        <v>1.2982456140350878</v>
      </c>
      <c r="I105" s="831">
        <v>37</v>
      </c>
      <c r="J105" s="831">
        <v>3</v>
      </c>
      <c r="K105" s="831">
        <v>114</v>
      </c>
      <c r="L105" s="831">
        <v>1</v>
      </c>
      <c r="M105" s="831">
        <v>38</v>
      </c>
      <c r="N105" s="831">
        <v>3</v>
      </c>
      <c r="O105" s="831">
        <v>114</v>
      </c>
      <c r="P105" s="827">
        <v>1</v>
      </c>
      <c r="Q105" s="832">
        <v>38</v>
      </c>
    </row>
    <row r="106" spans="1:17" ht="14.45" customHeight="1" x14ac:dyDescent="0.2">
      <c r="A106" s="821" t="s">
        <v>5208</v>
      </c>
      <c r="B106" s="822" t="s">
        <v>5116</v>
      </c>
      <c r="C106" s="822" t="s">
        <v>5034</v>
      </c>
      <c r="D106" s="822" t="s">
        <v>5215</v>
      </c>
      <c r="E106" s="822" t="s">
        <v>5216</v>
      </c>
      <c r="F106" s="831">
        <v>14</v>
      </c>
      <c r="G106" s="831">
        <v>11158</v>
      </c>
      <c r="H106" s="831">
        <v>0.2179296875</v>
      </c>
      <c r="I106" s="831">
        <v>797</v>
      </c>
      <c r="J106" s="831">
        <v>64</v>
      </c>
      <c r="K106" s="831">
        <v>51200</v>
      </c>
      <c r="L106" s="831">
        <v>1</v>
      </c>
      <c r="M106" s="831">
        <v>800</v>
      </c>
      <c r="N106" s="831">
        <v>64</v>
      </c>
      <c r="O106" s="831">
        <v>51392</v>
      </c>
      <c r="P106" s="827">
        <v>1.0037499999999999</v>
      </c>
      <c r="Q106" s="832">
        <v>803</v>
      </c>
    </row>
    <row r="107" spans="1:17" ht="14.45" customHeight="1" x14ac:dyDescent="0.2">
      <c r="A107" s="821" t="s">
        <v>5208</v>
      </c>
      <c r="B107" s="822" t="s">
        <v>5116</v>
      </c>
      <c r="C107" s="822" t="s">
        <v>5034</v>
      </c>
      <c r="D107" s="822" t="s">
        <v>5080</v>
      </c>
      <c r="E107" s="822" t="s">
        <v>5081</v>
      </c>
      <c r="F107" s="831">
        <v>1</v>
      </c>
      <c r="G107" s="831">
        <v>130</v>
      </c>
      <c r="H107" s="831"/>
      <c r="I107" s="831">
        <v>130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5208</v>
      </c>
      <c r="B108" s="822" t="s">
        <v>5116</v>
      </c>
      <c r="C108" s="822" t="s">
        <v>5034</v>
      </c>
      <c r="D108" s="822" t="s">
        <v>5124</v>
      </c>
      <c r="E108" s="822" t="s">
        <v>5125</v>
      </c>
      <c r="F108" s="831">
        <v>2253</v>
      </c>
      <c r="G108" s="831">
        <v>567756</v>
      </c>
      <c r="H108" s="831">
        <v>0.9395795891213472</v>
      </c>
      <c r="I108" s="831">
        <v>252</v>
      </c>
      <c r="J108" s="831">
        <v>2379</v>
      </c>
      <c r="K108" s="831">
        <v>604266</v>
      </c>
      <c r="L108" s="831">
        <v>1</v>
      </c>
      <c r="M108" s="831">
        <v>254</v>
      </c>
      <c r="N108" s="831">
        <v>1973</v>
      </c>
      <c r="O108" s="831">
        <v>503115</v>
      </c>
      <c r="P108" s="827">
        <v>0.83260517719017779</v>
      </c>
      <c r="Q108" s="832">
        <v>255</v>
      </c>
    </row>
    <row r="109" spans="1:17" ht="14.45" customHeight="1" x14ac:dyDescent="0.2">
      <c r="A109" s="821" t="s">
        <v>5208</v>
      </c>
      <c r="B109" s="822" t="s">
        <v>5116</v>
      </c>
      <c r="C109" s="822" t="s">
        <v>5034</v>
      </c>
      <c r="D109" s="822" t="s">
        <v>5126</v>
      </c>
      <c r="E109" s="822" t="s">
        <v>5127</v>
      </c>
      <c r="F109" s="831">
        <v>3630</v>
      </c>
      <c r="G109" s="831">
        <v>461010</v>
      </c>
      <c r="H109" s="831">
        <v>0.87825480648332299</v>
      </c>
      <c r="I109" s="831">
        <v>127</v>
      </c>
      <c r="J109" s="831">
        <v>4166</v>
      </c>
      <c r="K109" s="831">
        <v>524916</v>
      </c>
      <c r="L109" s="831">
        <v>1</v>
      </c>
      <c r="M109" s="831">
        <v>126</v>
      </c>
      <c r="N109" s="831">
        <v>2907</v>
      </c>
      <c r="O109" s="831">
        <v>369189</v>
      </c>
      <c r="P109" s="827">
        <v>0.70332967560523973</v>
      </c>
      <c r="Q109" s="832">
        <v>127</v>
      </c>
    </row>
    <row r="110" spans="1:17" ht="14.45" customHeight="1" x14ac:dyDescent="0.2">
      <c r="A110" s="821" t="s">
        <v>5208</v>
      </c>
      <c r="B110" s="822" t="s">
        <v>5116</v>
      </c>
      <c r="C110" s="822" t="s">
        <v>5034</v>
      </c>
      <c r="D110" s="822" t="s">
        <v>5137</v>
      </c>
      <c r="E110" s="822" t="s">
        <v>5138</v>
      </c>
      <c r="F110" s="831">
        <v>7</v>
      </c>
      <c r="G110" s="831">
        <v>3472</v>
      </c>
      <c r="H110" s="831">
        <v>0.7746541722445337</v>
      </c>
      <c r="I110" s="831">
        <v>496</v>
      </c>
      <c r="J110" s="831">
        <v>9</v>
      </c>
      <c r="K110" s="831">
        <v>4482</v>
      </c>
      <c r="L110" s="831">
        <v>1</v>
      </c>
      <c r="M110" s="831">
        <v>498</v>
      </c>
      <c r="N110" s="831"/>
      <c r="O110" s="831"/>
      <c r="P110" s="827"/>
      <c r="Q110" s="832"/>
    </row>
    <row r="111" spans="1:17" ht="14.45" customHeight="1" x14ac:dyDescent="0.2">
      <c r="A111" s="821" t="s">
        <v>5208</v>
      </c>
      <c r="B111" s="822" t="s">
        <v>5116</v>
      </c>
      <c r="C111" s="822" t="s">
        <v>5034</v>
      </c>
      <c r="D111" s="822" t="s">
        <v>5139</v>
      </c>
      <c r="E111" s="822" t="s">
        <v>5140</v>
      </c>
      <c r="F111" s="831">
        <v>46</v>
      </c>
      <c r="G111" s="831">
        <v>31694</v>
      </c>
      <c r="H111" s="831">
        <v>0.79080792454713311</v>
      </c>
      <c r="I111" s="831">
        <v>689</v>
      </c>
      <c r="J111" s="831">
        <v>58</v>
      </c>
      <c r="K111" s="831">
        <v>40078</v>
      </c>
      <c r="L111" s="831">
        <v>1</v>
      </c>
      <c r="M111" s="831">
        <v>691</v>
      </c>
      <c r="N111" s="831">
        <v>45</v>
      </c>
      <c r="O111" s="831">
        <v>31140</v>
      </c>
      <c r="P111" s="827">
        <v>0.77698487948500428</v>
      </c>
      <c r="Q111" s="832">
        <v>692</v>
      </c>
    </row>
    <row r="112" spans="1:17" ht="14.45" customHeight="1" x14ac:dyDescent="0.2">
      <c r="A112" s="821" t="s">
        <v>5208</v>
      </c>
      <c r="B112" s="822" t="s">
        <v>5116</v>
      </c>
      <c r="C112" s="822" t="s">
        <v>5034</v>
      </c>
      <c r="D112" s="822" t="s">
        <v>5141</v>
      </c>
      <c r="E112" s="822" t="s">
        <v>5138</v>
      </c>
      <c r="F112" s="831">
        <v>42</v>
      </c>
      <c r="G112" s="831">
        <v>23898</v>
      </c>
      <c r="H112" s="831">
        <v>1.7377835951134379</v>
      </c>
      <c r="I112" s="831">
        <v>569</v>
      </c>
      <c r="J112" s="831">
        <v>24</v>
      </c>
      <c r="K112" s="831">
        <v>13752</v>
      </c>
      <c r="L112" s="831">
        <v>1</v>
      </c>
      <c r="M112" s="831">
        <v>573</v>
      </c>
      <c r="N112" s="831">
        <v>60</v>
      </c>
      <c r="O112" s="831">
        <v>34560</v>
      </c>
      <c r="P112" s="827">
        <v>2.5130890052356021</v>
      </c>
      <c r="Q112" s="832">
        <v>576</v>
      </c>
    </row>
    <row r="113" spans="1:17" ht="14.45" customHeight="1" x14ac:dyDescent="0.2">
      <c r="A113" s="821" t="s">
        <v>5208</v>
      </c>
      <c r="B113" s="822" t="s">
        <v>5116</v>
      </c>
      <c r="C113" s="822" t="s">
        <v>5034</v>
      </c>
      <c r="D113" s="822" t="s">
        <v>5142</v>
      </c>
      <c r="E113" s="822" t="s">
        <v>5140</v>
      </c>
      <c r="F113" s="831">
        <v>618</v>
      </c>
      <c r="G113" s="831">
        <v>470916</v>
      </c>
      <c r="H113" s="831">
        <v>1.5330993664663406</v>
      </c>
      <c r="I113" s="831">
        <v>762</v>
      </c>
      <c r="J113" s="831">
        <v>401</v>
      </c>
      <c r="K113" s="831">
        <v>307166</v>
      </c>
      <c r="L113" s="831">
        <v>1</v>
      </c>
      <c r="M113" s="831">
        <v>766</v>
      </c>
      <c r="N113" s="831">
        <v>410</v>
      </c>
      <c r="O113" s="831">
        <v>315290</v>
      </c>
      <c r="P113" s="827">
        <v>1.0264482397140309</v>
      </c>
      <c r="Q113" s="832">
        <v>769</v>
      </c>
    </row>
    <row r="114" spans="1:17" ht="14.45" customHeight="1" x14ac:dyDescent="0.2">
      <c r="A114" s="821" t="s">
        <v>5208</v>
      </c>
      <c r="B114" s="822" t="s">
        <v>5116</v>
      </c>
      <c r="C114" s="822" t="s">
        <v>5034</v>
      </c>
      <c r="D114" s="822" t="s">
        <v>5160</v>
      </c>
      <c r="E114" s="822" t="s">
        <v>5161</v>
      </c>
      <c r="F114" s="831">
        <v>3346</v>
      </c>
      <c r="G114" s="831">
        <v>2740374</v>
      </c>
      <c r="H114" s="831">
        <v>0.85884383429584887</v>
      </c>
      <c r="I114" s="831">
        <v>819</v>
      </c>
      <c r="J114" s="831">
        <v>3877</v>
      </c>
      <c r="K114" s="831">
        <v>3190771</v>
      </c>
      <c r="L114" s="831">
        <v>1</v>
      </c>
      <c r="M114" s="831">
        <v>823</v>
      </c>
      <c r="N114" s="831">
        <v>3069</v>
      </c>
      <c r="O114" s="831">
        <v>2534994</v>
      </c>
      <c r="P114" s="827">
        <v>0.79447694616755637</v>
      </c>
      <c r="Q114" s="832">
        <v>826</v>
      </c>
    </row>
    <row r="115" spans="1:17" ht="14.45" customHeight="1" x14ac:dyDescent="0.2">
      <c r="A115" s="821" t="s">
        <v>5208</v>
      </c>
      <c r="B115" s="822" t="s">
        <v>5116</v>
      </c>
      <c r="C115" s="822" t="s">
        <v>5034</v>
      </c>
      <c r="D115" s="822" t="s">
        <v>5128</v>
      </c>
      <c r="E115" s="822" t="s">
        <v>5101</v>
      </c>
      <c r="F115" s="831">
        <v>9</v>
      </c>
      <c r="G115" s="831">
        <v>4176</v>
      </c>
      <c r="H115" s="831">
        <v>1.4871794871794872</v>
      </c>
      <c r="I115" s="831">
        <v>464</v>
      </c>
      <c r="J115" s="831">
        <v>6</v>
      </c>
      <c r="K115" s="831">
        <v>2808</v>
      </c>
      <c r="L115" s="831">
        <v>1</v>
      </c>
      <c r="M115" s="831">
        <v>468</v>
      </c>
      <c r="N115" s="831">
        <v>8</v>
      </c>
      <c r="O115" s="831">
        <v>3784</v>
      </c>
      <c r="P115" s="827">
        <v>1.3475783475783476</v>
      </c>
      <c r="Q115" s="832">
        <v>473</v>
      </c>
    </row>
    <row r="116" spans="1:17" ht="14.45" customHeight="1" x14ac:dyDescent="0.2">
      <c r="A116" s="821" t="s">
        <v>5208</v>
      </c>
      <c r="B116" s="822" t="s">
        <v>5116</v>
      </c>
      <c r="C116" s="822" t="s">
        <v>5034</v>
      </c>
      <c r="D116" s="822" t="s">
        <v>5143</v>
      </c>
      <c r="E116" s="822" t="s">
        <v>5103</v>
      </c>
      <c r="F116" s="831">
        <v>6</v>
      </c>
      <c r="G116" s="831">
        <v>2682</v>
      </c>
      <c r="H116" s="831">
        <v>1.1893569844789358</v>
      </c>
      <c r="I116" s="831">
        <v>447</v>
      </c>
      <c r="J116" s="831">
        <v>5</v>
      </c>
      <c r="K116" s="831">
        <v>2255</v>
      </c>
      <c r="L116" s="831">
        <v>1</v>
      </c>
      <c r="M116" s="831">
        <v>451</v>
      </c>
      <c r="N116" s="831">
        <v>8</v>
      </c>
      <c r="O116" s="831">
        <v>3632</v>
      </c>
      <c r="P116" s="827">
        <v>1.6106430155210643</v>
      </c>
      <c r="Q116" s="832">
        <v>454</v>
      </c>
    </row>
    <row r="117" spans="1:17" ht="14.45" customHeight="1" x14ac:dyDescent="0.2">
      <c r="A117" s="821" t="s">
        <v>5208</v>
      </c>
      <c r="B117" s="822" t="s">
        <v>5116</v>
      </c>
      <c r="C117" s="822" t="s">
        <v>5034</v>
      </c>
      <c r="D117" s="822" t="s">
        <v>5144</v>
      </c>
      <c r="E117" s="822" t="s">
        <v>5099</v>
      </c>
      <c r="F117" s="831">
        <v>130</v>
      </c>
      <c r="G117" s="831">
        <v>94900</v>
      </c>
      <c r="H117" s="831">
        <v>1.0008964826240574</v>
      </c>
      <c r="I117" s="831">
        <v>730</v>
      </c>
      <c r="J117" s="831">
        <v>129</v>
      </c>
      <c r="K117" s="831">
        <v>94815</v>
      </c>
      <c r="L117" s="831">
        <v>1</v>
      </c>
      <c r="M117" s="831">
        <v>735</v>
      </c>
      <c r="N117" s="831">
        <v>128</v>
      </c>
      <c r="O117" s="831">
        <v>94720</v>
      </c>
      <c r="P117" s="827">
        <v>0.99899804883193588</v>
      </c>
      <c r="Q117" s="832">
        <v>740</v>
      </c>
    </row>
    <row r="118" spans="1:17" ht="14.45" customHeight="1" x14ac:dyDescent="0.2">
      <c r="A118" s="821" t="s">
        <v>5208</v>
      </c>
      <c r="B118" s="822" t="s">
        <v>5116</v>
      </c>
      <c r="C118" s="822" t="s">
        <v>5034</v>
      </c>
      <c r="D118" s="822" t="s">
        <v>5145</v>
      </c>
      <c r="E118" s="822" t="s">
        <v>5146</v>
      </c>
      <c r="F118" s="831">
        <v>100</v>
      </c>
      <c r="G118" s="831">
        <v>83400</v>
      </c>
      <c r="H118" s="831">
        <v>0.97571248069633576</v>
      </c>
      <c r="I118" s="831">
        <v>834</v>
      </c>
      <c r="J118" s="831">
        <v>102</v>
      </c>
      <c r="K118" s="831">
        <v>85476</v>
      </c>
      <c r="L118" s="831">
        <v>1</v>
      </c>
      <c r="M118" s="831">
        <v>838</v>
      </c>
      <c r="N118" s="831">
        <v>111</v>
      </c>
      <c r="O118" s="831">
        <v>93351</v>
      </c>
      <c r="P118" s="827">
        <v>1.0921311245261829</v>
      </c>
      <c r="Q118" s="832">
        <v>841</v>
      </c>
    </row>
    <row r="119" spans="1:17" ht="14.45" customHeight="1" x14ac:dyDescent="0.2">
      <c r="A119" s="821" t="s">
        <v>5208</v>
      </c>
      <c r="B119" s="822" t="s">
        <v>5116</v>
      </c>
      <c r="C119" s="822" t="s">
        <v>5034</v>
      </c>
      <c r="D119" s="822" t="s">
        <v>5147</v>
      </c>
      <c r="E119" s="822" t="s">
        <v>5148</v>
      </c>
      <c r="F119" s="831">
        <v>1198</v>
      </c>
      <c r="G119" s="831">
        <v>257570</v>
      </c>
      <c r="H119" s="831">
        <v>0.90400496979864597</v>
      </c>
      <c r="I119" s="831">
        <v>215</v>
      </c>
      <c r="J119" s="831">
        <v>1313</v>
      </c>
      <c r="K119" s="831">
        <v>284921</v>
      </c>
      <c r="L119" s="831">
        <v>1</v>
      </c>
      <c r="M119" s="831">
        <v>217</v>
      </c>
      <c r="N119" s="831">
        <v>1076</v>
      </c>
      <c r="O119" s="831">
        <v>235644</v>
      </c>
      <c r="P119" s="827">
        <v>0.82705030517231093</v>
      </c>
      <c r="Q119" s="832">
        <v>219</v>
      </c>
    </row>
    <row r="120" spans="1:17" ht="14.45" customHeight="1" x14ac:dyDescent="0.2">
      <c r="A120" s="821" t="s">
        <v>5208</v>
      </c>
      <c r="B120" s="822" t="s">
        <v>5116</v>
      </c>
      <c r="C120" s="822" t="s">
        <v>5034</v>
      </c>
      <c r="D120" s="822" t="s">
        <v>5082</v>
      </c>
      <c r="E120" s="822" t="s">
        <v>5083</v>
      </c>
      <c r="F120" s="831"/>
      <c r="G120" s="831"/>
      <c r="H120" s="831"/>
      <c r="I120" s="831"/>
      <c r="J120" s="831">
        <v>1</v>
      </c>
      <c r="K120" s="831">
        <v>707</v>
      </c>
      <c r="L120" s="831">
        <v>1</v>
      </c>
      <c r="M120" s="831">
        <v>707</v>
      </c>
      <c r="N120" s="831"/>
      <c r="O120" s="831"/>
      <c r="P120" s="827"/>
      <c r="Q120" s="832"/>
    </row>
    <row r="121" spans="1:17" ht="14.45" customHeight="1" x14ac:dyDescent="0.2">
      <c r="A121" s="821" t="s">
        <v>5208</v>
      </c>
      <c r="B121" s="822" t="s">
        <v>5116</v>
      </c>
      <c r="C121" s="822" t="s">
        <v>5034</v>
      </c>
      <c r="D121" s="822" t="s">
        <v>5084</v>
      </c>
      <c r="E121" s="822" t="s">
        <v>5085</v>
      </c>
      <c r="F121" s="831">
        <v>13</v>
      </c>
      <c r="G121" s="831">
        <v>4615</v>
      </c>
      <c r="H121" s="831">
        <v>1.6113826815642458</v>
      </c>
      <c r="I121" s="831">
        <v>355</v>
      </c>
      <c r="J121" s="831">
        <v>8</v>
      </c>
      <c r="K121" s="831">
        <v>2864</v>
      </c>
      <c r="L121" s="831">
        <v>1</v>
      </c>
      <c r="M121" s="831">
        <v>358</v>
      </c>
      <c r="N121" s="831"/>
      <c r="O121" s="831"/>
      <c r="P121" s="827"/>
      <c r="Q121" s="832"/>
    </row>
    <row r="122" spans="1:17" ht="14.45" customHeight="1" x14ac:dyDescent="0.2">
      <c r="A122" s="821" t="s">
        <v>5208</v>
      </c>
      <c r="B122" s="822" t="s">
        <v>5116</v>
      </c>
      <c r="C122" s="822" t="s">
        <v>5034</v>
      </c>
      <c r="D122" s="822" t="s">
        <v>5149</v>
      </c>
      <c r="E122" s="822" t="s">
        <v>5150</v>
      </c>
      <c r="F122" s="831">
        <v>6141</v>
      </c>
      <c r="G122" s="831">
        <v>528126</v>
      </c>
      <c r="H122" s="831">
        <v>0.91276529554096097</v>
      </c>
      <c r="I122" s="831">
        <v>86</v>
      </c>
      <c r="J122" s="831">
        <v>6575</v>
      </c>
      <c r="K122" s="831">
        <v>578600</v>
      </c>
      <c r="L122" s="831">
        <v>1</v>
      </c>
      <c r="M122" s="831">
        <v>88</v>
      </c>
      <c r="N122" s="831">
        <v>5588</v>
      </c>
      <c r="O122" s="831">
        <v>497332</v>
      </c>
      <c r="P122" s="827">
        <v>0.85954372623574149</v>
      </c>
      <c r="Q122" s="832">
        <v>89</v>
      </c>
    </row>
    <row r="123" spans="1:17" ht="14.45" customHeight="1" x14ac:dyDescent="0.2">
      <c r="A123" s="821" t="s">
        <v>5208</v>
      </c>
      <c r="B123" s="822" t="s">
        <v>5116</v>
      </c>
      <c r="C123" s="822" t="s">
        <v>5034</v>
      </c>
      <c r="D123" s="822" t="s">
        <v>5129</v>
      </c>
      <c r="E123" s="822" t="s">
        <v>5130</v>
      </c>
      <c r="F123" s="831">
        <v>54</v>
      </c>
      <c r="G123" s="831">
        <v>38880</v>
      </c>
      <c r="H123" s="831">
        <v>0.50257881878465893</v>
      </c>
      <c r="I123" s="831">
        <v>720</v>
      </c>
      <c r="J123" s="831">
        <v>107</v>
      </c>
      <c r="K123" s="831">
        <v>77361</v>
      </c>
      <c r="L123" s="831">
        <v>1</v>
      </c>
      <c r="M123" s="831">
        <v>723</v>
      </c>
      <c r="N123" s="831">
        <v>64</v>
      </c>
      <c r="O123" s="831">
        <v>46400</v>
      </c>
      <c r="P123" s="827">
        <v>0.59978542159486048</v>
      </c>
      <c r="Q123" s="832">
        <v>725</v>
      </c>
    </row>
    <row r="124" spans="1:17" ht="14.45" customHeight="1" x14ac:dyDescent="0.2">
      <c r="A124" s="821" t="s">
        <v>5208</v>
      </c>
      <c r="B124" s="822" t="s">
        <v>5116</v>
      </c>
      <c r="C124" s="822" t="s">
        <v>5034</v>
      </c>
      <c r="D124" s="822" t="s">
        <v>5196</v>
      </c>
      <c r="E124" s="822" t="s">
        <v>5161</v>
      </c>
      <c r="F124" s="831">
        <v>2045</v>
      </c>
      <c r="G124" s="831">
        <v>1948885</v>
      </c>
      <c r="H124" s="831">
        <v>1.0027460088456781</v>
      </c>
      <c r="I124" s="831">
        <v>953</v>
      </c>
      <c r="J124" s="831">
        <v>2033</v>
      </c>
      <c r="K124" s="831">
        <v>1943548</v>
      </c>
      <c r="L124" s="831">
        <v>1</v>
      </c>
      <c r="M124" s="831">
        <v>956</v>
      </c>
      <c r="N124" s="831">
        <v>1962</v>
      </c>
      <c r="O124" s="831">
        <v>1881558</v>
      </c>
      <c r="P124" s="827">
        <v>0.96810472393787028</v>
      </c>
      <c r="Q124" s="832">
        <v>959</v>
      </c>
    </row>
    <row r="125" spans="1:17" ht="14.45" customHeight="1" x14ac:dyDescent="0.2">
      <c r="A125" s="821" t="s">
        <v>5208</v>
      </c>
      <c r="B125" s="822" t="s">
        <v>5116</v>
      </c>
      <c r="C125" s="822" t="s">
        <v>5034</v>
      </c>
      <c r="D125" s="822" t="s">
        <v>5088</v>
      </c>
      <c r="E125" s="822" t="s">
        <v>5089</v>
      </c>
      <c r="F125" s="831">
        <v>8</v>
      </c>
      <c r="G125" s="831">
        <v>968</v>
      </c>
      <c r="H125" s="831">
        <v>0.99180327868852458</v>
      </c>
      <c r="I125" s="831">
        <v>121</v>
      </c>
      <c r="J125" s="831">
        <v>8</v>
      </c>
      <c r="K125" s="831">
        <v>976</v>
      </c>
      <c r="L125" s="831">
        <v>1</v>
      </c>
      <c r="M125" s="831">
        <v>122</v>
      </c>
      <c r="N125" s="831"/>
      <c r="O125" s="831"/>
      <c r="P125" s="827"/>
      <c r="Q125" s="832"/>
    </row>
    <row r="126" spans="1:17" ht="14.45" customHeight="1" x14ac:dyDescent="0.2">
      <c r="A126" s="821" t="s">
        <v>5208</v>
      </c>
      <c r="B126" s="822" t="s">
        <v>5116</v>
      </c>
      <c r="C126" s="822" t="s">
        <v>5034</v>
      </c>
      <c r="D126" s="822" t="s">
        <v>5162</v>
      </c>
      <c r="E126" s="822" t="s">
        <v>5161</v>
      </c>
      <c r="F126" s="831">
        <v>98</v>
      </c>
      <c r="G126" s="831">
        <v>73108</v>
      </c>
      <c r="H126" s="831">
        <v>0.55219190912112148</v>
      </c>
      <c r="I126" s="831">
        <v>746</v>
      </c>
      <c r="J126" s="831">
        <v>177</v>
      </c>
      <c r="K126" s="831">
        <v>132396</v>
      </c>
      <c r="L126" s="831">
        <v>1</v>
      </c>
      <c r="M126" s="831">
        <v>748</v>
      </c>
      <c r="N126" s="831">
        <v>57</v>
      </c>
      <c r="O126" s="831">
        <v>42693</v>
      </c>
      <c r="P126" s="827">
        <v>0.32246442490709687</v>
      </c>
      <c r="Q126" s="832">
        <v>749</v>
      </c>
    </row>
    <row r="127" spans="1:17" ht="14.45" customHeight="1" x14ac:dyDescent="0.2">
      <c r="A127" s="821" t="s">
        <v>5208</v>
      </c>
      <c r="B127" s="822" t="s">
        <v>5116</v>
      </c>
      <c r="C127" s="822" t="s">
        <v>5034</v>
      </c>
      <c r="D127" s="822" t="s">
        <v>5217</v>
      </c>
      <c r="E127" s="822" t="s">
        <v>5218</v>
      </c>
      <c r="F127" s="831">
        <v>4</v>
      </c>
      <c r="G127" s="831">
        <v>232</v>
      </c>
      <c r="H127" s="831">
        <v>1.9661016949152543</v>
      </c>
      <c r="I127" s="831">
        <v>58</v>
      </c>
      <c r="J127" s="831">
        <v>2</v>
      </c>
      <c r="K127" s="831">
        <v>118</v>
      </c>
      <c r="L127" s="831">
        <v>1</v>
      </c>
      <c r="M127" s="831">
        <v>59</v>
      </c>
      <c r="N127" s="831">
        <v>1</v>
      </c>
      <c r="O127" s="831">
        <v>59</v>
      </c>
      <c r="P127" s="827">
        <v>0.5</v>
      </c>
      <c r="Q127" s="832">
        <v>59</v>
      </c>
    </row>
    <row r="128" spans="1:17" ht="14.45" customHeight="1" x14ac:dyDescent="0.2">
      <c r="A128" s="821" t="s">
        <v>5208</v>
      </c>
      <c r="B128" s="822" t="s">
        <v>5116</v>
      </c>
      <c r="C128" s="822" t="s">
        <v>5034</v>
      </c>
      <c r="D128" s="822" t="s">
        <v>5163</v>
      </c>
      <c r="E128" s="822" t="s">
        <v>5164</v>
      </c>
      <c r="F128" s="831">
        <v>85</v>
      </c>
      <c r="G128" s="831">
        <v>46240</v>
      </c>
      <c r="H128" s="831">
        <v>0.85544085544085546</v>
      </c>
      <c r="I128" s="831">
        <v>544</v>
      </c>
      <c r="J128" s="831">
        <v>99</v>
      </c>
      <c r="K128" s="831">
        <v>54054</v>
      </c>
      <c r="L128" s="831">
        <v>1</v>
      </c>
      <c r="M128" s="831">
        <v>546</v>
      </c>
      <c r="N128" s="831">
        <v>70</v>
      </c>
      <c r="O128" s="831">
        <v>38290</v>
      </c>
      <c r="P128" s="827">
        <v>0.70836570836570834</v>
      </c>
      <c r="Q128" s="832">
        <v>547</v>
      </c>
    </row>
    <row r="129" spans="1:17" ht="14.45" customHeight="1" x14ac:dyDescent="0.2">
      <c r="A129" s="821" t="s">
        <v>5208</v>
      </c>
      <c r="B129" s="822" t="s">
        <v>5116</v>
      </c>
      <c r="C129" s="822" t="s">
        <v>5034</v>
      </c>
      <c r="D129" s="822" t="s">
        <v>5151</v>
      </c>
      <c r="E129" s="822" t="s">
        <v>5152</v>
      </c>
      <c r="F129" s="831">
        <v>10</v>
      </c>
      <c r="G129" s="831">
        <v>3080</v>
      </c>
      <c r="H129" s="831">
        <v>1.4193548387096775</v>
      </c>
      <c r="I129" s="831">
        <v>308</v>
      </c>
      <c r="J129" s="831">
        <v>7</v>
      </c>
      <c r="K129" s="831">
        <v>2170</v>
      </c>
      <c r="L129" s="831">
        <v>1</v>
      </c>
      <c r="M129" s="831">
        <v>310</v>
      </c>
      <c r="N129" s="831">
        <v>2</v>
      </c>
      <c r="O129" s="831">
        <v>622</v>
      </c>
      <c r="P129" s="827">
        <v>0.28663594470046083</v>
      </c>
      <c r="Q129" s="832">
        <v>311</v>
      </c>
    </row>
    <row r="130" spans="1:17" ht="14.45" customHeight="1" x14ac:dyDescent="0.2">
      <c r="A130" s="821" t="s">
        <v>5208</v>
      </c>
      <c r="B130" s="822" t="s">
        <v>5116</v>
      </c>
      <c r="C130" s="822" t="s">
        <v>5034</v>
      </c>
      <c r="D130" s="822" t="s">
        <v>5153</v>
      </c>
      <c r="E130" s="822" t="s">
        <v>5148</v>
      </c>
      <c r="F130" s="831">
        <v>51</v>
      </c>
      <c r="G130" s="831">
        <v>9129</v>
      </c>
      <c r="H130" s="831">
        <v>0.80952380952380953</v>
      </c>
      <c r="I130" s="831">
        <v>179</v>
      </c>
      <c r="J130" s="831">
        <v>63</v>
      </c>
      <c r="K130" s="831">
        <v>11277</v>
      </c>
      <c r="L130" s="831">
        <v>1</v>
      </c>
      <c r="M130" s="831">
        <v>179</v>
      </c>
      <c r="N130" s="831">
        <v>23</v>
      </c>
      <c r="O130" s="831">
        <v>4140</v>
      </c>
      <c r="P130" s="827">
        <v>0.36711891460494811</v>
      </c>
      <c r="Q130" s="832">
        <v>180</v>
      </c>
    </row>
    <row r="131" spans="1:17" ht="14.45" customHeight="1" x14ac:dyDescent="0.2">
      <c r="A131" s="821" t="s">
        <v>5208</v>
      </c>
      <c r="B131" s="822" t="s">
        <v>5116</v>
      </c>
      <c r="C131" s="822" t="s">
        <v>5034</v>
      </c>
      <c r="D131" s="822" t="s">
        <v>5154</v>
      </c>
      <c r="E131" s="822" t="s">
        <v>5152</v>
      </c>
      <c r="F131" s="831">
        <v>26</v>
      </c>
      <c r="G131" s="831">
        <v>9906</v>
      </c>
      <c r="H131" s="831">
        <v>0.71471861471861475</v>
      </c>
      <c r="I131" s="831">
        <v>381</v>
      </c>
      <c r="J131" s="831">
        <v>36</v>
      </c>
      <c r="K131" s="831">
        <v>13860</v>
      </c>
      <c r="L131" s="831">
        <v>1</v>
      </c>
      <c r="M131" s="831">
        <v>385</v>
      </c>
      <c r="N131" s="831">
        <v>43</v>
      </c>
      <c r="O131" s="831">
        <v>16684</v>
      </c>
      <c r="P131" s="827">
        <v>1.2037518037518038</v>
      </c>
      <c r="Q131" s="832">
        <v>388</v>
      </c>
    </row>
    <row r="132" spans="1:17" ht="14.45" customHeight="1" x14ac:dyDescent="0.2">
      <c r="A132" s="821" t="s">
        <v>5208</v>
      </c>
      <c r="B132" s="822" t="s">
        <v>5116</v>
      </c>
      <c r="C132" s="822" t="s">
        <v>5034</v>
      </c>
      <c r="D132" s="822" t="s">
        <v>5098</v>
      </c>
      <c r="E132" s="822" t="s">
        <v>5099</v>
      </c>
      <c r="F132" s="831">
        <v>2</v>
      </c>
      <c r="G132" s="831">
        <v>1240</v>
      </c>
      <c r="H132" s="831">
        <v>0.66452304394426576</v>
      </c>
      <c r="I132" s="831">
        <v>620</v>
      </c>
      <c r="J132" s="831">
        <v>3</v>
      </c>
      <c r="K132" s="831">
        <v>1866</v>
      </c>
      <c r="L132" s="831">
        <v>1</v>
      </c>
      <c r="M132" s="831">
        <v>622</v>
      </c>
      <c r="N132" s="831"/>
      <c r="O132" s="831"/>
      <c r="P132" s="827"/>
      <c r="Q132" s="832"/>
    </row>
    <row r="133" spans="1:17" ht="14.45" customHeight="1" x14ac:dyDescent="0.2">
      <c r="A133" s="821" t="s">
        <v>5208</v>
      </c>
      <c r="B133" s="822" t="s">
        <v>5116</v>
      </c>
      <c r="C133" s="822" t="s">
        <v>5034</v>
      </c>
      <c r="D133" s="822" t="s">
        <v>5155</v>
      </c>
      <c r="E133" s="822" t="s">
        <v>5156</v>
      </c>
      <c r="F133" s="831"/>
      <c r="G133" s="831"/>
      <c r="H133" s="831"/>
      <c r="I133" s="831"/>
      <c r="J133" s="831"/>
      <c r="K133" s="831"/>
      <c r="L133" s="831"/>
      <c r="M133" s="831"/>
      <c r="N133" s="831">
        <v>0</v>
      </c>
      <c r="O133" s="831">
        <v>0</v>
      </c>
      <c r="P133" s="827"/>
      <c r="Q133" s="832"/>
    </row>
    <row r="134" spans="1:17" ht="14.45" customHeight="1" x14ac:dyDescent="0.2">
      <c r="A134" s="821" t="s">
        <v>5208</v>
      </c>
      <c r="B134" s="822" t="s">
        <v>5116</v>
      </c>
      <c r="C134" s="822" t="s">
        <v>5034</v>
      </c>
      <c r="D134" s="822" t="s">
        <v>5197</v>
      </c>
      <c r="E134" s="822" t="s">
        <v>5198</v>
      </c>
      <c r="F134" s="831">
        <v>8</v>
      </c>
      <c r="G134" s="831">
        <v>800</v>
      </c>
      <c r="H134" s="831">
        <v>1</v>
      </c>
      <c r="I134" s="831">
        <v>100</v>
      </c>
      <c r="J134" s="831">
        <v>8</v>
      </c>
      <c r="K134" s="831">
        <v>800</v>
      </c>
      <c r="L134" s="831">
        <v>1</v>
      </c>
      <c r="M134" s="831">
        <v>100</v>
      </c>
      <c r="N134" s="831">
        <v>6</v>
      </c>
      <c r="O134" s="831">
        <v>600</v>
      </c>
      <c r="P134" s="827">
        <v>0.75</v>
      </c>
      <c r="Q134" s="832">
        <v>100</v>
      </c>
    </row>
    <row r="135" spans="1:17" ht="14.45" customHeight="1" x14ac:dyDescent="0.2">
      <c r="A135" s="821" t="s">
        <v>5208</v>
      </c>
      <c r="B135" s="822" t="s">
        <v>5116</v>
      </c>
      <c r="C135" s="822" t="s">
        <v>5034</v>
      </c>
      <c r="D135" s="822" t="s">
        <v>5199</v>
      </c>
      <c r="E135" s="822" t="s">
        <v>5161</v>
      </c>
      <c r="F135" s="831">
        <v>39</v>
      </c>
      <c r="G135" s="831">
        <v>40404</v>
      </c>
      <c r="H135" s="831">
        <v>0.5395833333333333</v>
      </c>
      <c r="I135" s="831">
        <v>1036</v>
      </c>
      <c r="J135" s="831">
        <v>72</v>
      </c>
      <c r="K135" s="831">
        <v>74880</v>
      </c>
      <c r="L135" s="831">
        <v>1</v>
      </c>
      <c r="M135" s="831">
        <v>1040</v>
      </c>
      <c r="N135" s="831">
        <v>39</v>
      </c>
      <c r="O135" s="831">
        <v>40677</v>
      </c>
      <c r="P135" s="827">
        <v>0.54322916666666665</v>
      </c>
      <c r="Q135" s="832">
        <v>1043</v>
      </c>
    </row>
    <row r="136" spans="1:17" ht="14.45" customHeight="1" x14ac:dyDescent="0.2">
      <c r="A136" s="821" t="s">
        <v>5208</v>
      </c>
      <c r="B136" s="822" t="s">
        <v>5116</v>
      </c>
      <c r="C136" s="822" t="s">
        <v>5034</v>
      </c>
      <c r="D136" s="822" t="s">
        <v>5100</v>
      </c>
      <c r="E136" s="822" t="s">
        <v>5101</v>
      </c>
      <c r="F136" s="831">
        <v>2</v>
      </c>
      <c r="G136" s="831">
        <v>708</v>
      </c>
      <c r="H136" s="831">
        <v>1.9943661971830986</v>
      </c>
      <c r="I136" s="831">
        <v>354</v>
      </c>
      <c r="J136" s="831">
        <v>1</v>
      </c>
      <c r="K136" s="831">
        <v>355</v>
      </c>
      <c r="L136" s="831">
        <v>1</v>
      </c>
      <c r="M136" s="831">
        <v>355</v>
      </c>
      <c r="N136" s="831">
        <v>2</v>
      </c>
      <c r="O136" s="831">
        <v>716</v>
      </c>
      <c r="P136" s="827">
        <v>2.0169014084507042</v>
      </c>
      <c r="Q136" s="832">
        <v>358</v>
      </c>
    </row>
    <row r="137" spans="1:17" ht="14.45" customHeight="1" x14ac:dyDescent="0.2">
      <c r="A137" s="821" t="s">
        <v>5208</v>
      </c>
      <c r="B137" s="822" t="s">
        <v>5116</v>
      </c>
      <c r="C137" s="822" t="s">
        <v>5034</v>
      </c>
      <c r="D137" s="822" t="s">
        <v>5102</v>
      </c>
      <c r="E137" s="822" t="s">
        <v>5103</v>
      </c>
      <c r="F137" s="831"/>
      <c r="G137" s="831"/>
      <c r="H137" s="831"/>
      <c r="I137" s="831"/>
      <c r="J137" s="831">
        <v>1</v>
      </c>
      <c r="K137" s="831">
        <v>376</v>
      </c>
      <c r="L137" s="831">
        <v>1</v>
      </c>
      <c r="M137" s="831">
        <v>376</v>
      </c>
      <c r="N137" s="831"/>
      <c r="O137" s="831"/>
      <c r="P137" s="827"/>
      <c r="Q137" s="832"/>
    </row>
    <row r="138" spans="1:17" ht="14.45" customHeight="1" x14ac:dyDescent="0.2">
      <c r="A138" s="821" t="s">
        <v>5208</v>
      </c>
      <c r="B138" s="822" t="s">
        <v>5116</v>
      </c>
      <c r="C138" s="822" t="s">
        <v>5034</v>
      </c>
      <c r="D138" s="822" t="s">
        <v>5200</v>
      </c>
      <c r="E138" s="822" t="s">
        <v>5161</v>
      </c>
      <c r="F138" s="831">
        <v>10</v>
      </c>
      <c r="G138" s="831">
        <v>8800</v>
      </c>
      <c r="H138" s="831">
        <v>1.2485811577752555</v>
      </c>
      <c r="I138" s="831">
        <v>880</v>
      </c>
      <c r="J138" s="831">
        <v>8</v>
      </c>
      <c r="K138" s="831">
        <v>7048</v>
      </c>
      <c r="L138" s="831">
        <v>1</v>
      </c>
      <c r="M138" s="831">
        <v>881</v>
      </c>
      <c r="N138" s="831">
        <v>4</v>
      </c>
      <c r="O138" s="831">
        <v>3528</v>
      </c>
      <c r="P138" s="827">
        <v>0.50056753688989786</v>
      </c>
      <c r="Q138" s="832">
        <v>882</v>
      </c>
    </row>
    <row r="139" spans="1:17" ht="14.45" customHeight="1" x14ac:dyDescent="0.2">
      <c r="A139" s="821" t="s">
        <v>5208</v>
      </c>
      <c r="B139" s="822" t="s">
        <v>5116</v>
      </c>
      <c r="C139" s="822" t="s">
        <v>5034</v>
      </c>
      <c r="D139" s="822" t="s">
        <v>5219</v>
      </c>
      <c r="E139" s="822" t="s">
        <v>5202</v>
      </c>
      <c r="F139" s="831">
        <v>2</v>
      </c>
      <c r="G139" s="831">
        <v>1064</v>
      </c>
      <c r="H139" s="831">
        <v>0.19925093632958801</v>
      </c>
      <c r="I139" s="831">
        <v>532</v>
      </c>
      <c r="J139" s="831">
        <v>10</v>
      </c>
      <c r="K139" s="831">
        <v>5340</v>
      </c>
      <c r="L139" s="831">
        <v>1</v>
      </c>
      <c r="M139" s="831">
        <v>534</v>
      </c>
      <c r="N139" s="831"/>
      <c r="O139" s="831"/>
      <c r="P139" s="827"/>
      <c r="Q139" s="832"/>
    </row>
    <row r="140" spans="1:17" ht="14.45" customHeight="1" x14ac:dyDescent="0.2">
      <c r="A140" s="821" t="s">
        <v>5208</v>
      </c>
      <c r="B140" s="822" t="s">
        <v>5116</v>
      </c>
      <c r="C140" s="822" t="s">
        <v>5034</v>
      </c>
      <c r="D140" s="822" t="s">
        <v>5201</v>
      </c>
      <c r="E140" s="822" t="s">
        <v>5202</v>
      </c>
      <c r="F140" s="831">
        <v>9</v>
      </c>
      <c r="G140" s="831">
        <v>7425</v>
      </c>
      <c r="H140" s="831">
        <v>0.99637681159420288</v>
      </c>
      <c r="I140" s="831">
        <v>825</v>
      </c>
      <c r="J140" s="831">
        <v>9</v>
      </c>
      <c r="K140" s="831">
        <v>7452</v>
      </c>
      <c r="L140" s="831">
        <v>1</v>
      </c>
      <c r="M140" s="831">
        <v>828</v>
      </c>
      <c r="N140" s="831">
        <v>1</v>
      </c>
      <c r="O140" s="831">
        <v>831</v>
      </c>
      <c r="P140" s="827">
        <v>0.11151368760064412</v>
      </c>
      <c r="Q140" s="832">
        <v>831</v>
      </c>
    </row>
    <row r="141" spans="1:17" ht="14.45" customHeight="1" x14ac:dyDescent="0.2">
      <c r="A141" s="821" t="s">
        <v>5208</v>
      </c>
      <c r="B141" s="822" t="s">
        <v>5116</v>
      </c>
      <c r="C141" s="822" t="s">
        <v>5034</v>
      </c>
      <c r="D141" s="822" t="s">
        <v>5220</v>
      </c>
      <c r="E141" s="822" t="s">
        <v>5202</v>
      </c>
      <c r="F141" s="831">
        <v>45</v>
      </c>
      <c r="G141" s="831">
        <v>27225</v>
      </c>
      <c r="H141" s="831">
        <v>0.7707660947851197</v>
      </c>
      <c r="I141" s="831">
        <v>605</v>
      </c>
      <c r="J141" s="831">
        <v>58</v>
      </c>
      <c r="K141" s="831">
        <v>35322</v>
      </c>
      <c r="L141" s="831">
        <v>1</v>
      </c>
      <c r="M141" s="831">
        <v>609</v>
      </c>
      <c r="N141" s="831">
        <v>37</v>
      </c>
      <c r="O141" s="831">
        <v>22644</v>
      </c>
      <c r="P141" s="827">
        <v>0.64107355189400372</v>
      </c>
      <c r="Q141" s="832">
        <v>612</v>
      </c>
    </row>
    <row r="142" spans="1:17" ht="14.45" customHeight="1" x14ac:dyDescent="0.2">
      <c r="A142" s="821" t="s">
        <v>5208</v>
      </c>
      <c r="B142" s="822" t="s">
        <v>5116</v>
      </c>
      <c r="C142" s="822" t="s">
        <v>5034</v>
      </c>
      <c r="D142" s="822" t="s">
        <v>5221</v>
      </c>
      <c r="E142" s="822" t="s">
        <v>5161</v>
      </c>
      <c r="F142" s="831"/>
      <c r="G142" s="831"/>
      <c r="H142" s="831"/>
      <c r="I142" s="831"/>
      <c r="J142" s="831"/>
      <c r="K142" s="831"/>
      <c r="L142" s="831"/>
      <c r="M142" s="831"/>
      <c r="N142" s="831">
        <v>4</v>
      </c>
      <c r="O142" s="831">
        <v>3864</v>
      </c>
      <c r="P142" s="827"/>
      <c r="Q142" s="832">
        <v>966</v>
      </c>
    </row>
    <row r="143" spans="1:17" ht="14.45" customHeight="1" x14ac:dyDescent="0.2">
      <c r="A143" s="821" t="s">
        <v>5208</v>
      </c>
      <c r="B143" s="822" t="s">
        <v>5116</v>
      </c>
      <c r="C143" s="822" t="s">
        <v>5034</v>
      </c>
      <c r="D143" s="822" t="s">
        <v>5104</v>
      </c>
      <c r="E143" s="822" t="s">
        <v>5105</v>
      </c>
      <c r="F143" s="831">
        <v>3</v>
      </c>
      <c r="G143" s="831">
        <v>534</v>
      </c>
      <c r="H143" s="831">
        <v>2.983240223463687</v>
      </c>
      <c r="I143" s="831">
        <v>178</v>
      </c>
      <c r="J143" s="831">
        <v>1</v>
      </c>
      <c r="K143" s="831">
        <v>179</v>
      </c>
      <c r="L143" s="831">
        <v>1</v>
      </c>
      <c r="M143" s="831">
        <v>179</v>
      </c>
      <c r="N143" s="831"/>
      <c r="O143" s="831"/>
      <c r="P143" s="827"/>
      <c r="Q143" s="832"/>
    </row>
    <row r="144" spans="1:17" ht="14.45" customHeight="1" x14ac:dyDescent="0.2">
      <c r="A144" s="821" t="s">
        <v>5208</v>
      </c>
      <c r="B144" s="822" t="s">
        <v>5116</v>
      </c>
      <c r="C144" s="822" t="s">
        <v>5034</v>
      </c>
      <c r="D144" s="822" t="s">
        <v>5157</v>
      </c>
      <c r="E144" s="822" t="s">
        <v>5136</v>
      </c>
      <c r="F144" s="831"/>
      <c r="G144" s="831"/>
      <c r="H144" s="831"/>
      <c r="I144" s="831"/>
      <c r="J144" s="831">
        <v>6</v>
      </c>
      <c r="K144" s="831">
        <v>2454</v>
      </c>
      <c r="L144" s="831">
        <v>1</v>
      </c>
      <c r="M144" s="831">
        <v>409</v>
      </c>
      <c r="N144" s="831"/>
      <c r="O144" s="831"/>
      <c r="P144" s="827"/>
      <c r="Q144" s="832"/>
    </row>
    <row r="145" spans="1:17" ht="14.45" customHeight="1" x14ac:dyDescent="0.2">
      <c r="A145" s="821" t="s">
        <v>5208</v>
      </c>
      <c r="B145" s="822" t="s">
        <v>5116</v>
      </c>
      <c r="C145" s="822" t="s">
        <v>5034</v>
      </c>
      <c r="D145" s="822" t="s">
        <v>5222</v>
      </c>
      <c r="E145" s="822" t="s">
        <v>5202</v>
      </c>
      <c r="F145" s="831">
        <v>3</v>
      </c>
      <c r="G145" s="831">
        <v>2256</v>
      </c>
      <c r="H145" s="831"/>
      <c r="I145" s="831">
        <v>752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5208</v>
      </c>
      <c r="B146" s="822" t="s">
        <v>5116</v>
      </c>
      <c r="C146" s="822" t="s">
        <v>5034</v>
      </c>
      <c r="D146" s="822" t="s">
        <v>5203</v>
      </c>
      <c r="E146" s="822" t="s">
        <v>5204</v>
      </c>
      <c r="F146" s="831"/>
      <c r="G146" s="831"/>
      <c r="H146" s="831"/>
      <c r="I146" s="831"/>
      <c r="J146" s="831"/>
      <c r="K146" s="831"/>
      <c r="L146" s="831"/>
      <c r="M146" s="831"/>
      <c r="N146" s="831">
        <v>1</v>
      </c>
      <c r="O146" s="831">
        <v>630</v>
      </c>
      <c r="P146" s="827"/>
      <c r="Q146" s="832">
        <v>630</v>
      </c>
    </row>
    <row r="147" spans="1:17" ht="14.45" customHeight="1" x14ac:dyDescent="0.2">
      <c r="A147" s="821" t="s">
        <v>5208</v>
      </c>
      <c r="B147" s="822" t="s">
        <v>5116</v>
      </c>
      <c r="C147" s="822" t="s">
        <v>5034</v>
      </c>
      <c r="D147" s="822" t="s">
        <v>5223</v>
      </c>
      <c r="E147" s="822" t="s">
        <v>5224</v>
      </c>
      <c r="F147" s="831">
        <v>0</v>
      </c>
      <c r="G147" s="831">
        <v>0</v>
      </c>
      <c r="H147" s="831"/>
      <c r="I147" s="831"/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5208</v>
      </c>
      <c r="B148" s="822" t="s">
        <v>5116</v>
      </c>
      <c r="C148" s="822" t="s">
        <v>5034</v>
      </c>
      <c r="D148" s="822" t="s">
        <v>5225</v>
      </c>
      <c r="E148" s="822" t="s">
        <v>5202</v>
      </c>
      <c r="F148" s="831"/>
      <c r="G148" s="831"/>
      <c r="H148" s="831"/>
      <c r="I148" s="831"/>
      <c r="J148" s="831"/>
      <c r="K148" s="831"/>
      <c r="L148" s="831"/>
      <c r="M148" s="831"/>
      <c r="N148" s="831">
        <v>18</v>
      </c>
      <c r="O148" s="831">
        <v>15858</v>
      </c>
      <c r="P148" s="827"/>
      <c r="Q148" s="832">
        <v>881</v>
      </c>
    </row>
    <row r="149" spans="1:17" ht="14.45" customHeight="1" x14ac:dyDescent="0.2">
      <c r="A149" s="821" t="s">
        <v>5208</v>
      </c>
      <c r="B149" s="822" t="s">
        <v>5116</v>
      </c>
      <c r="C149" s="822" t="s">
        <v>5034</v>
      </c>
      <c r="D149" s="822" t="s">
        <v>5106</v>
      </c>
      <c r="E149" s="822" t="s">
        <v>5107</v>
      </c>
      <c r="F149" s="831">
        <v>1</v>
      </c>
      <c r="G149" s="831">
        <v>1298</v>
      </c>
      <c r="H149" s="831"/>
      <c r="I149" s="831">
        <v>1298</v>
      </c>
      <c r="J149" s="831"/>
      <c r="K149" s="831"/>
      <c r="L149" s="831"/>
      <c r="M149" s="831"/>
      <c r="N149" s="831"/>
      <c r="O149" s="831"/>
      <c r="P149" s="827"/>
      <c r="Q149" s="832"/>
    </row>
    <row r="150" spans="1:17" ht="14.45" customHeight="1" x14ac:dyDescent="0.2">
      <c r="A150" s="821" t="s">
        <v>5208</v>
      </c>
      <c r="B150" s="822" t="s">
        <v>5116</v>
      </c>
      <c r="C150" s="822" t="s">
        <v>5034</v>
      </c>
      <c r="D150" s="822" t="s">
        <v>5226</v>
      </c>
      <c r="E150" s="822" t="s">
        <v>5227</v>
      </c>
      <c r="F150" s="831">
        <v>9</v>
      </c>
      <c r="G150" s="831">
        <v>3231</v>
      </c>
      <c r="H150" s="831">
        <v>0.28871414529532657</v>
      </c>
      <c r="I150" s="831">
        <v>359</v>
      </c>
      <c r="J150" s="831">
        <v>31</v>
      </c>
      <c r="K150" s="831">
        <v>11191</v>
      </c>
      <c r="L150" s="831">
        <v>1</v>
      </c>
      <c r="M150" s="831">
        <v>361</v>
      </c>
      <c r="N150" s="831">
        <v>60</v>
      </c>
      <c r="O150" s="831">
        <v>21840</v>
      </c>
      <c r="P150" s="827">
        <v>1.9515682244660888</v>
      </c>
      <c r="Q150" s="832">
        <v>364</v>
      </c>
    </row>
    <row r="151" spans="1:17" ht="14.45" customHeight="1" x14ac:dyDescent="0.2">
      <c r="A151" s="821" t="s">
        <v>5208</v>
      </c>
      <c r="B151" s="822" t="s">
        <v>5037</v>
      </c>
      <c r="C151" s="822" t="s">
        <v>5061</v>
      </c>
      <c r="D151" s="822" t="s">
        <v>5064</v>
      </c>
      <c r="E151" s="822" t="s">
        <v>5065</v>
      </c>
      <c r="F151" s="831"/>
      <c r="G151" s="831"/>
      <c r="H151" s="831"/>
      <c r="I151" s="831"/>
      <c r="J151" s="831"/>
      <c r="K151" s="831"/>
      <c r="L151" s="831"/>
      <c r="M151" s="831"/>
      <c r="N151" s="831">
        <v>1</v>
      </c>
      <c r="O151" s="831">
        <v>180.44</v>
      </c>
      <c r="P151" s="827"/>
      <c r="Q151" s="832">
        <v>180.44</v>
      </c>
    </row>
    <row r="152" spans="1:17" ht="14.45" customHeight="1" x14ac:dyDescent="0.2">
      <c r="A152" s="821" t="s">
        <v>5208</v>
      </c>
      <c r="B152" s="822" t="s">
        <v>5037</v>
      </c>
      <c r="C152" s="822" t="s">
        <v>5034</v>
      </c>
      <c r="D152" s="822" t="s">
        <v>5078</v>
      </c>
      <c r="E152" s="822" t="s">
        <v>5079</v>
      </c>
      <c r="F152" s="831"/>
      <c r="G152" s="831"/>
      <c r="H152" s="831"/>
      <c r="I152" s="831"/>
      <c r="J152" s="831"/>
      <c r="K152" s="831"/>
      <c r="L152" s="831"/>
      <c r="M152" s="831"/>
      <c r="N152" s="831">
        <v>2</v>
      </c>
      <c r="O152" s="831">
        <v>76</v>
      </c>
      <c r="P152" s="827"/>
      <c r="Q152" s="832">
        <v>38</v>
      </c>
    </row>
    <row r="153" spans="1:17" ht="14.45" customHeight="1" x14ac:dyDescent="0.2">
      <c r="A153" s="821" t="s">
        <v>5208</v>
      </c>
      <c r="B153" s="822" t="s">
        <v>5037</v>
      </c>
      <c r="C153" s="822" t="s">
        <v>5034</v>
      </c>
      <c r="D153" s="822" t="s">
        <v>5082</v>
      </c>
      <c r="E153" s="822" t="s">
        <v>5083</v>
      </c>
      <c r="F153" s="831"/>
      <c r="G153" s="831"/>
      <c r="H153" s="831"/>
      <c r="I153" s="831"/>
      <c r="J153" s="831"/>
      <c r="K153" s="831"/>
      <c r="L153" s="831"/>
      <c r="M153" s="831"/>
      <c r="N153" s="831">
        <v>1</v>
      </c>
      <c r="O153" s="831">
        <v>711</v>
      </c>
      <c r="P153" s="827"/>
      <c r="Q153" s="832">
        <v>711</v>
      </c>
    </row>
    <row r="154" spans="1:17" ht="14.45" customHeight="1" x14ac:dyDescent="0.2">
      <c r="A154" s="821" t="s">
        <v>5208</v>
      </c>
      <c r="B154" s="822" t="s">
        <v>5037</v>
      </c>
      <c r="C154" s="822" t="s">
        <v>5034</v>
      </c>
      <c r="D154" s="822" t="s">
        <v>5084</v>
      </c>
      <c r="E154" s="822" t="s">
        <v>5085</v>
      </c>
      <c r="F154" s="831"/>
      <c r="G154" s="831"/>
      <c r="H154" s="831"/>
      <c r="I154" s="831"/>
      <c r="J154" s="831"/>
      <c r="K154" s="831"/>
      <c r="L154" s="831"/>
      <c r="M154" s="831"/>
      <c r="N154" s="831">
        <v>11</v>
      </c>
      <c r="O154" s="831">
        <v>3960</v>
      </c>
      <c r="P154" s="827"/>
      <c r="Q154" s="832">
        <v>360</v>
      </c>
    </row>
    <row r="155" spans="1:17" ht="14.45" customHeight="1" x14ac:dyDescent="0.2">
      <c r="A155" s="821" t="s">
        <v>5208</v>
      </c>
      <c r="B155" s="822" t="s">
        <v>5037</v>
      </c>
      <c r="C155" s="822" t="s">
        <v>5034</v>
      </c>
      <c r="D155" s="822" t="s">
        <v>5102</v>
      </c>
      <c r="E155" s="822" t="s">
        <v>5103</v>
      </c>
      <c r="F155" s="831"/>
      <c r="G155" s="831"/>
      <c r="H155" s="831"/>
      <c r="I155" s="831"/>
      <c r="J155" s="831"/>
      <c r="K155" s="831"/>
      <c r="L155" s="831"/>
      <c r="M155" s="831"/>
      <c r="N155" s="831">
        <v>1</v>
      </c>
      <c r="O155" s="831">
        <v>377</v>
      </c>
      <c r="P155" s="827"/>
      <c r="Q155" s="832">
        <v>377</v>
      </c>
    </row>
    <row r="156" spans="1:17" ht="14.45" customHeight="1" x14ac:dyDescent="0.2">
      <c r="A156" s="821" t="s">
        <v>5208</v>
      </c>
      <c r="B156" s="822" t="s">
        <v>5037</v>
      </c>
      <c r="C156" s="822" t="s">
        <v>5034</v>
      </c>
      <c r="D156" s="822" t="s">
        <v>5104</v>
      </c>
      <c r="E156" s="822" t="s">
        <v>5105</v>
      </c>
      <c r="F156" s="831"/>
      <c r="G156" s="831"/>
      <c r="H156" s="831"/>
      <c r="I156" s="831"/>
      <c r="J156" s="831"/>
      <c r="K156" s="831"/>
      <c r="L156" s="831"/>
      <c r="M156" s="831"/>
      <c r="N156" s="831">
        <v>1</v>
      </c>
      <c r="O156" s="831">
        <v>180</v>
      </c>
      <c r="P156" s="827"/>
      <c r="Q156" s="832">
        <v>180</v>
      </c>
    </row>
    <row r="157" spans="1:17" ht="14.45" customHeight="1" x14ac:dyDescent="0.2">
      <c r="A157" s="821" t="s">
        <v>5228</v>
      </c>
      <c r="B157" s="822" t="s">
        <v>5116</v>
      </c>
      <c r="C157" s="822" t="s">
        <v>5061</v>
      </c>
      <c r="D157" s="822" t="s">
        <v>5133</v>
      </c>
      <c r="E157" s="822" t="s">
        <v>5134</v>
      </c>
      <c r="F157" s="831">
        <v>94</v>
      </c>
      <c r="G157" s="831">
        <v>85046.5</v>
      </c>
      <c r="H157" s="831">
        <v>6.2666666666666666</v>
      </c>
      <c r="I157" s="831">
        <v>904.75</v>
      </c>
      <c r="J157" s="831">
        <v>15</v>
      </c>
      <c r="K157" s="831">
        <v>13571.25</v>
      </c>
      <c r="L157" s="831">
        <v>1</v>
      </c>
      <c r="M157" s="831">
        <v>904.75</v>
      </c>
      <c r="N157" s="831">
        <v>11</v>
      </c>
      <c r="O157" s="831">
        <v>9952.25</v>
      </c>
      <c r="P157" s="827">
        <v>0.73333333333333328</v>
      </c>
      <c r="Q157" s="832">
        <v>904.75</v>
      </c>
    </row>
    <row r="158" spans="1:17" ht="14.45" customHeight="1" x14ac:dyDescent="0.2">
      <c r="A158" s="821" t="s">
        <v>5228</v>
      </c>
      <c r="B158" s="822" t="s">
        <v>5116</v>
      </c>
      <c r="C158" s="822" t="s">
        <v>5061</v>
      </c>
      <c r="D158" s="822" t="s">
        <v>5064</v>
      </c>
      <c r="E158" s="822" t="s">
        <v>5065</v>
      </c>
      <c r="F158" s="831">
        <v>34</v>
      </c>
      <c r="G158" s="831">
        <v>8249.76</v>
      </c>
      <c r="H158" s="831">
        <v>0.97142857142857153</v>
      </c>
      <c r="I158" s="831">
        <v>242.64000000000001</v>
      </c>
      <c r="J158" s="831">
        <v>35</v>
      </c>
      <c r="K158" s="831">
        <v>8492.4</v>
      </c>
      <c r="L158" s="831">
        <v>1</v>
      </c>
      <c r="M158" s="831">
        <v>242.64</v>
      </c>
      <c r="N158" s="831">
        <v>30</v>
      </c>
      <c r="O158" s="831">
        <v>5910.8</v>
      </c>
      <c r="P158" s="827">
        <v>0.6960105506099572</v>
      </c>
      <c r="Q158" s="832">
        <v>197.02666666666667</v>
      </c>
    </row>
    <row r="159" spans="1:17" ht="14.45" customHeight="1" x14ac:dyDescent="0.2">
      <c r="A159" s="821" t="s">
        <v>5228</v>
      </c>
      <c r="B159" s="822" t="s">
        <v>5116</v>
      </c>
      <c r="C159" s="822" t="s">
        <v>5061</v>
      </c>
      <c r="D159" s="822" t="s">
        <v>5066</v>
      </c>
      <c r="E159" s="822" t="s">
        <v>5067</v>
      </c>
      <c r="F159" s="831"/>
      <c r="G159" s="831"/>
      <c r="H159" s="831"/>
      <c r="I159" s="831"/>
      <c r="J159" s="831"/>
      <c r="K159" s="831"/>
      <c r="L159" s="831"/>
      <c r="M159" s="831"/>
      <c r="N159" s="831">
        <v>2</v>
      </c>
      <c r="O159" s="831">
        <v>423.08</v>
      </c>
      <c r="P159" s="827"/>
      <c r="Q159" s="832">
        <v>211.54</v>
      </c>
    </row>
    <row r="160" spans="1:17" ht="14.45" customHeight="1" x14ac:dyDescent="0.2">
      <c r="A160" s="821" t="s">
        <v>5228</v>
      </c>
      <c r="B160" s="822" t="s">
        <v>5116</v>
      </c>
      <c r="C160" s="822" t="s">
        <v>5061</v>
      </c>
      <c r="D160" s="822" t="s">
        <v>5070</v>
      </c>
      <c r="E160" s="822" t="s">
        <v>5069</v>
      </c>
      <c r="F160" s="831">
        <v>5</v>
      </c>
      <c r="G160" s="831">
        <v>2245</v>
      </c>
      <c r="H160" s="831"/>
      <c r="I160" s="831">
        <v>449</v>
      </c>
      <c r="J160" s="831"/>
      <c r="K160" s="831"/>
      <c r="L160" s="831"/>
      <c r="M160" s="831"/>
      <c r="N160" s="831"/>
      <c r="O160" s="831"/>
      <c r="P160" s="827"/>
      <c r="Q160" s="832"/>
    </row>
    <row r="161" spans="1:17" ht="14.45" customHeight="1" x14ac:dyDescent="0.2">
      <c r="A161" s="821" t="s">
        <v>5228</v>
      </c>
      <c r="B161" s="822" t="s">
        <v>5116</v>
      </c>
      <c r="C161" s="822" t="s">
        <v>5061</v>
      </c>
      <c r="D161" s="822" t="s">
        <v>5071</v>
      </c>
      <c r="E161" s="822" t="s">
        <v>5069</v>
      </c>
      <c r="F161" s="831"/>
      <c r="G161" s="831"/>
      <c r="H161" s="831"/>
      <c r="I161" s="831"/>
      <c r="J161" s="831">
        <v>3</v>
      </c>
      <c r="K161" s="831">
        <v>1500</v>
      </c>
      <c r="L161" s="831">
        <v>1</v>
      </c>
      <c r="M161" s="831">
        <v>500</v>
      </c>
      <c r="N161" s="831"/>
      <c r="O161" s="831"/>
      <c r="P161" s="827"/>
      <c r="Q161" s="832"/>
    </row>
    <row r="162" spans="1:17" ht="14.45" customHeight="1" x14ac:dyDescent="0.2">
      <c r="A162" s="821" t="s">
        <v>5228</v>
      </c>
      <c r="B162" s="822" t="s">
        <v>5116</v>
      </c>
      <c r="C162" s="822" t="s">
        <v>5061</v>
      </c>
      <c r="D162" s="822" t="s">
        <v>5229</v>
      </c>
      <c r="E162" s="822" t="s">
        <v>5230</v>
      </c>
      <c r="F162" s="831">
        <v>1</v>
      </c>
      <c r="G162" s="831">
        <v>1557.65</v>
      </c>
      <c r="H162" s="831"/>
      <c r="I162" s="831">
        <v>1557.65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5228</v>
      </c>
      <c r="B163" s="822" t="s">
        <v>5116</v>
      </c>
      <c r="C163" s="822" t="s">
        <v>5034</v>
      </c>
      <c r="D163" s="822" t="s">
        <v>5194</v>
      </c>
      <c r="E163" s="822" t="s">
        <v>5195</v>
      </c>
      <c r="F163" s="831">
        <v>20</v>
      </c>
      <c r="G163" s="831">
        <v>3920</v>
      </c>
      <c r="H163" s="831">
        <v>1.2311557788944723</v>
      </c>
      <c r="I163" s="831">
        <v>196</v>
      </c>
      <c r="J163" s="831">
        <v>16</v>
      </c>
      <c r="K163" s="831">
        <v>3184</v>
      </c>
      <c r="L163" s="831">
        <v>1</v>
      </c>
      <c r="M163" s="831">
        <v>199</v>
      </c>
      <c r="N163" s="831">
        <v>11</v>
      </c>
      <c r="O163" s="831">
        <v>2211</v>
      </c>
      <c r="P163" s="827">
        <v>0.69440954773869346</v>
      </c>
      <c r="Q163" s="832">
        <v>201</v>
      </c>
    </row>
    <row r="164" spans="1:17" ht="14.45" customHeight="1" x14ac:dyDescent="0.2">
      <c r="A164" s="821" t="s">
        <v>5228</v>
      </c>
      <c r="B164" s="822" t="s">
        <v>5116</v>
      </c>
      <c r="C164" s="822" t="s">
        <v>5034</v>
      </c>
      <c r="D164" s="822" t="s">
        <v>5213</v>
      </c>
      <c r="E164" s="822" t="s">
        <v>5214</v>
      </c>
      <c r="F164" s="831">
        <v>1</v>
      </c>
      <c r="G164" s="831">
        <v>1160</v>
      </c>
      <c r="H164" s="831"/>
      <c r="I164" s="831">
        <v>1160</v>
      </c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5228</v>
      </c>
      <c r="B165" s="822" t="s">
        <v>5116</v>
      </c>
      <c r="C165" s="822" t="s">
        <v>5034</v>
      </c>
      <c r="D165" s="822" t="s">
        <v>5124</v>
      </c>
      <c r="E165" s="822" t="s">
        <v>5125</v>
      </c>
      <c r="F165" s="831">
        <v>875</v>
      </c>
      <c r="G165" s="831">
        <v>220500</v>
      </c>
      <c r="H165" s="831">
        <v>1.078397808969531</v>
      </c>
      <c r="I165" s="831">
        <v>252</v>
      </c>
      <c r="J165" s="831">
        <v>805</v>
      </c>
      <c r="K165" s="831">
        <v>204470</v>
      </c>
      <c r="L165" s="831">
        <v>1</v>
      </c>
      <c r="M165" s="831">
        <v>254</v>
      </c>
      <c r="N165" s="831">
        <v>645</v>
      </c>
      <c r="O165" s="831">
        <v>164475</v>
      </c>
      <c r="P165" s="827">
        <v>0.80439673301706849</v>
      </c>
      <c r="Q165" s="832">
        <v>255</v>
      </c>
    </row>
    <row r="166" spans="1:17" ht="14.45" customHeight="1" x14ac:dyDescent="0.2">
      <c r="A166" s="821" t="s">
        <v>5228</v>
      </c>
      <c r="B166" s="822" t="s">
        <v>5116</v>
      </c>
      <c r="C166" s="822" t="s">
        <v>5034</v>
      </c>
      <c r="D166" s="822" t="s">
        <v>5126</v>
      </c>
      <c r="E166" s="822" t="s">
        <v>5127</v>
      </c>
      <c r="F166" s="831">
        <v>1202</v>
      </c>
      <c r="G166" s="831">
        <v>152654</v>
      </c>
      <c r="H166" s="831">
        <v>1.1751112342770926</v>
      </c>
      <c r="I166" s="831">
        <v>127</v>
      </c>
      <c r="J166" s="831">
        <v>1031</v>
      </c>
      <c r="K166" s="831">
        <v>129906</v>
      </c>
      <c r="L166" s="831">
        <v>1</v>
      </c>
      <c r="M166" s="831">
        <v>126</v>
      </c>
      <c r="N166" s="831">
        <v>649</v>
      </c>
      <c r="O166" s="831">
        <v>82423</v>
      </c>
      <c r="P166" s="827">
        <v>0.634481856111342</v>
      </c>
      <c r="Q166" s="832">
        <v>127</v>
      </c>
    </row>
    <row r="167" spans="1:17" ht="14.45" customHeight="1" x14ac:dyDescent="0.2">
      <c r="A167" s="821" t="s">
        <v>5228</v>
      </c>
      <c r="B167" s="822" t="s">
        <v>5116</v>
      </c>
      <c r="C167" s="822" t="s">
        <v>5034</v>
      </c>
      <c r="D167" s="822" t="s">
        <v>5137</v>
      </c>
      <c r="E167" s="822" t="s">
        <v>5138</v>
      </c>
      <c r="F167" s="831">
        <v>5</v>
      </c>
      <c r="G167" s="831">
        <v>2480</v>
      </c>
      <c r="H167" s="831"/>
      <c r="I167" s="831">
        <v>496</v>
      </c>
      <c r="J167" s="831"/>
      <c r="K167" s="831"/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5228</v>
      </c>
      <c r="B168" s="822" t="s">
        <v>5116</v>
      </c>
      <c r="C168" s="822" t="s">
        <v>5034</v>
      </c>
      <c r="D168" s="822" t="s">
        <v>5139</v>
      </c>
      <c r="E168" s="822" t="s">
        <v>5140</v>
      </c>
      <c r="F168" s="831">
        <v>52</v>
      </c>
      <c r="G168" s="831">
        <v>35828</v>
      </c>
      <c r="H168" s="831">
        <v>3.4566328991799327</v>
      </c>
      <c r="I168" s="831">
        <v>689</v>
      </c>
      <c r="J168" s="831">
        <v>15</v>
      </c>
      <c r="K168" s="831">
        <v>10365</v>
      </c>
      <c r="L168" s="831">
        <v>1</v>
      </c>
      <c r="M168" s="831">
        <v>691</v>
      </c>
      <c r="N168" s="831"/>
      <c r="O168" s="831"/>
      <c r="P168" s="827"/>
      <c r="Q168" s="832"/>
    </row>
    <row r="169" spans="1:17" ht="14.45" customHeight="1" x14ac:dyDescent="0.2">
      <c r="A169" s="821" t="s">
        <v>5228</v>
      </c>
      <c r="B169" s="822" t="s">
        <v>5116</v>
      </c>
      <c r="C169" s="822" t="s">
        <v>5034</v>
      </c>
      <c r="D169" s="822" t="s">
        <v>5141</v>
      </c>
      <c r="E169" s="822" t="s">
        <v>5138</v>
      </c>
      <c r="F169" s="831">
        <v>6</v>
      </c>
      <c r="G169" s="831">
        <v>3414</v>
      </c>
      <c r="H169" s="831">
        <v>1.4895287958115184</v>
      </c>
      <c r="I169" s="831">
        <v>569</v>
      </c>
      <c r="J169" s="831">
        <v>4</v>
      </c>
      <c r="K169" s="831">
        <v>2292</v>
      </c>
      <c r="L169" s="831">
        <v>1</v>
      </c>
      <c r="M169" s="831">
        <v>573</v>
      </c>
      <c r="N169" s="831">
        <v>50</v>
      </c>
      <c r="O169" s="831">
        <v>28800</v>
      </c>
      <c r="P169" s="827">
        <v>12.565445026178011</v>
      </c>
      <c r="Q169" s="832">
        <v>576</v>
      </c>
    </row>
    <row r="170" spans="1:17" ht="14.45" customHeight="1" x14ac:dyDescent="0.2">
      <c r="A170" s="821" t="s">
        <v>5228</v>
      </c>
      <c r="B170" s="822" t="s">
        <v>5116</v>
      </c>
      <c r="C170" s="822" t="s">
        <v>5034</v>
      </c>
      <c r="D170" s="822" t="s">
        <v>5142</v>
      </c>
      <c r="E170" s="822" t="s">
        <v>5140</v>
      </c>
      <c r="F170" s="831">
        <v>119</v>
      </c>
      <c r="G170" s="831">
        <v>90678</v>
      </c>
      <c r="H170" s="831">
        <v>1.1837859007832898</v>
      </c>
      <c r="I170" s="831">
        <v>762</v>
      </c>
      <c r="J170" s="831">
        <v>100</v>
      </c>
      <c r="K170" s="831">
        <v>76600</v>
      </c>
      <c r="L170" s="831">
        <v>1</v>
      </c>
      <c r="M170" s="831">
        <v>766</v>
      </c>
      <c r="N170" s="831">
        <v>127</v>
      </c>
      <c r="O170" s="831">
        <v>97663</v>
      </c>
      <c r="P170" s="827">
        <v>1.2749738903394257</v>
      </c>
      <c r="Q170" s="832">
        <v>769</v>
      </c>
    </row>
    <row r="171" spans="1:17" ht="14.45" customHeight="1" x14ac:dyDescent="0.2">
      <c r="A171" s="821" t="s">
        <v>5228</v>
      </c>
      <c r="B171" s="822" t="s">
        <v>5116</v>
      </c>
      <c r="C171" s="822" t="s">
        <v>5034</v>
      </c>
      <c r="D171" s="822" t="s">
        <v>5160</v>
      </c>
      <c r="E171" s="822" t="s">
        <v>5161</v>
      </c>
      <c r="F171" s="831">
        <v>1071</v>
      </c>
      <c r="G171" s="831">
        <v>877149</v>
      </c>
      <c r="H171" s="831">
        <v>1.1724913682133706</v>
      </c>
      <c r="I171" s="831">
        <v>819</v>
      </c>
      <c r="J171" s="831">
        <v>909</v>
      </c>
      <c r="K171" s="831">
        <v>748107</v>
      </c>
      <c r="L171" s="831">
        <v>1</v>
      </c>
      <c r="M171" s="831">
        <v>823</v>
      </c>
      <c r="N171" s="831">
        <v>812</v>
      </c>
      <c r="O171" s="831">
        <v>670712</v>
      </c>
      <c r="P171" s="827">
        <v>0.89654554762888194</v>
      </c>
      <c r="Q171" s="832">
        <v>826</v>
      </c>
    </row>
    <row r="172" spans="1:17" ht="14.45" customHeight="1" x14ac:dyDescent="0.2">
      <c r="A172" s="821" t="s">
        <v>5228</v>
      </c>
      <c r="B172" s="822" t="s">
        <v>5116</v>
      </c>
      <c r="C172" s="822" t="s">
        <v>5034</v>
      </c>
      <c r="D172" s="822" t="s">
        <v>5128</v>
      </c>
      <c r="E172" s="822" t="s">
        <v>5101</v>
      </c>
      <c r="F172" s="831"/>
      <c r="G172" s="831"/>
      <c r="H172" s="831"/>
      <c r="I172" s="831"/>
      <c r="J172" s="831">
        <v>4</v>
      </c>
      <c r="K172" s="831">
        <v>1872</v>
      </c>
      <c r="L172" s="831">
        <v>1</v>
      </c>
      <c r="M172" s="831">
        <v>468</v>
      </c>
      <c r="N172" s="831">
        <v>1</v>
      </c>
      <c r="O172" s="831">
        <v>473</v>
      </c>
      <c r="P172" s="827">
        <v>0.25267094017094016</v>
      </c>
      <c r="Q172" s="832">
        <v>473</v>
      </c>
    </row>
    <row r="173" spans="1:17" ht="14.45" customHeight="1" x14ac:dyDescent="0.2">
      <c r="A173" s="821" t="s">
        <v>5228</v>
      </c>
      <c r="B173" s="822" t="s">
        <v>5116</v>
      </c>
      <c r="C173" s="822" t="s">
        <v>5034</v>
      </c>
      <c r="D173" s="822" t="s">
        <v>5143</v>
      </c>
      <c r="E173" s="822" t="s">
        <v>5103</v>
      </c>
      <c r="F173" s="831">
        <v>38</v>
      </c>
      <c r="G173" s="831">
        <v>16986</v>
      </c>
      <c r="H173" s="831">
        <v>0.99113082039911304</v>
      </c>
      <c r="I173" s="831">
        <v>447</v>
      </c>
      <c r="J173" s="831">
        <v>38</v>
      </c>
      <c r="K173" s="831">
        <v>17138</v>
      </c>
      <c r="L173" s="831">
        <v>1</v>
      </c>
      <c r="M173" s="831">
        <v>451</v>
      </c>
      <c r="N173" s="831">
        <v>35</v>
      </c>
      <c r="O173" s="831">
        <v>15890</v>
      </c>
      <c r="P173" s="827">
        <v>0.92717936748745478</v>
      </c>
      <c r="Q173" s="832">
        <v>454</v>
      </c>
    </row>
    <row r="174" spans="1:17" ht="14.45" customHeight="1" x14ac:dyDescent="0.2">
      <c r="A174" s="821" t="s">
        <v>5228</v>
      </c>
      <c r="B174" s="822" t="s">
        <v>5116</v>
      </c>
      <c r="C174" s="822" t="s">
        <v>5034</v>
      </c>
      <c r="D174" s="822" t="s">
        <v>5144</v>
      </c>
      <c r="E174" s="822" t="s">
        <v>5099</v>
      </c>
      <c r="F174" s="831">
        <v>59</v>
      </c>
      <c r="G174" s="831">
        <v>43070</v>
      </c>
      <c r="H174" s="831">
        <v>0.73248299319727894</v>
      </c>
      <c r="I174" s="831">
        <v>730</v>
      </c>
      <c r="J174" s="831">
        <v>80</v>
      </c>
      <c r="K174" s="831">
        <v>58800</v>
      </c>
      <c r="L174" s="831">
        <v>1</v>
      </c>
      <c r="M174" s="831">
        <v>735</v>
      </c>
      <c r="N174" s="831">
        <v>46</v>
      </c>
      <c r="O174" s="831">
        <v>34040</v>
      </c>
      <c r="P174" s="827">
        <v>0.57891156462585036</v>
      </c>
      <c r="Q174" s="832">
        <v>740</v>
      </c>
    </row>
    <row r="175" spans="1:17" ht="14.45" customHeight="1" x14ac:dyDescent="0.2">
      <c r="A175" s="821" t="s">
        <v>5228</v>
      </c>
      <c r="B175" s="822" t="s">
        <v>5116</v>
      </c>
      <c r="C175" s="822" t="s">
        <v>5034</v>
      </c>
      <c r="D175" s="822" t="s">
        <v>5145</v>
      </c>
      <c r="E175" s="822" t="s">
        <v>5146</v>
      </c>
      <c r="F175" s="831">
        <v>1</v>
      </c>
      <c r="G175" s="831">
        <v>834</v>
      </c>
      <c r="H175" s="831"/>
      <c r="I175" s="831">
        <v>834</v>
      </c>
      <c r="J175" s="831"/>
      <c r="K175" s="831"/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5228</v>
      </c>
      <c r="B176" s="822" t="s">
        <v>5116</v>
      </c>
      <c r="C176" s="822" t="s">
        <v>5034</v>
      </c>
      <c r="D176" s="822" t="s">
        <v>5147</v>
      </c>
      <c r="E176" s="822" t="s">
        <v>5148</v>
      </c>
      <c r="F176" s="831">
        <v>362</v>
      </c>
      <c r="G176" s="831">
        <v>77830</v>
      </c>
      <c r="H176" s="831">
        <v>1.0868593771819579</v>
      </c>
      <c r="I176" s="831">
        <v>215</v>
      </c>
      <c r="J176" s="831">
        <v>330</v>
      </c>
      <c r="K176" s="831">
        <v>71610</v>
      </c>
      <c r="L176" s="831">
        <v>1</v>
      </c>
      <c r="M176" s="831">
        <v>217</v>
      </c>
      <c r="N176" s="831">
        <v>263</v>
      </c>
      <c r="O176" s="831">
        <v>57597</v>
      </c>
      <c r="P176" s="827">
        <v>0.80431503979891072</v>
      </c>
      <c r="Q176" s="832">
        <v>219</v>
      </c>
    </row>
    <row r="177" spans="1:17" ht="14.45" customHeight="1" x14ac:dyDescent="0.2">
      <c r="A177" s="821" t="s">
        <v>5228</v>
      </c>
      <c r="B177" s="822" t="s">
        <v>5116</v>
      </c>
      <c r="C177" s="822" t="s">
        <v>5034</v>
      </c>
      <c r="D177" s="822" t="s">
        <v>5084</v>
      </c>
      <c r="E177" s="822" t="s">
        <v>5085</v>
      </c>
      <c r="F177" s="831">
        <v>3</v>
      </c>
      <c r="G177" s="831">
        <v>1065</v>
      </c>
      <c r="H177" s="831">
        <v>2.9748603351955309</v>
      </c>
      <c r="I177" s="831">
        <v>355</v>
      </c>
      <c r="J177" s="831">
        <v>1</v>
      </c>
      <c r="K177" s="831">
        <v>358</v>
      </c>
      <c r="L177" s="831">
        <v>1</v>
      </c>
      <c r="M177" s="831">
        <v>358</v>
      </c>
      <c r="N177" s="831"/>
      <c r="O177" s="831"/>
      <c r="P177" s="827"/>
      <c r="Q177" s="832"/>
    </row>
    <row r="178" spans="1:17" ht="14.45" customHeight="1" x14ac:dyDescent="0.2">
      <c r="A178" s="821" t="s">
        <v>5228</v>
      </c>
      <c r="B178" s="822" t="s">
        <v>5116</v>
      </c>
      <c r="C178" s="822" t="s">
        <v>5034</v>
      </c>
      <c r="D178" s="822" t="s">
        <v>5149</v>
      </c>
      <c r="E178" s="822" t="s">
        <v>5150</v>
      </c>
      <c r="F178" s="831">
        <v>1947</v>
      </c>
      <c r="G178" s="831">
        <v>167442</v>
      </c>
      <c r="H178" s="831">
        <v>1.1448555956678701</v>
      </c>
      <c r="I178" s="831">
        <v>86</v>
      </c>
      <c r="J178" s="831">
        <v>1662</v>
      </c>
      <c r="K178" s="831">
        <v>146256</v>
      </c>
      <c r="L178" s="831">
        <v>1</v>
      </c>
      <c r="M178" s="831">
        <v>88</v>
      </c>
      <c r="N178" s="831">
        <v>1379</v>
      </c>
      <c r="O178" s="831">
        <v>122731</v>
      </c>
      <c r="P178" s="827">
        <v>0.83915189804178969</v>
      </c>
      <c r="Q178" s="832">
        <v>89</v>
      </c>
    </row>
    <row r="179" spans="1:17" ht="14.45" customHeight="1" x14ac:dyDescent="0.2">
      <c r="A179" s="821" t="s">
        <v>5228</v>
      </c>
      <c r="B179" s="822" t="s">
        <v>5116</v>
      </c>
      <c r="C179" s="822" t="s">
        <v>5034</v>
      </c>
      <c r="D179" s="822" t="s">
        <v>5129</v>
      </c>
      <c r="E179" s="822" t="s">
        <v>5130</v>
      </c>
      <c r="F179" s="831">
        <v>3</v>
      </c>
      <c r="G179" s="831">
        <v>2160</v>
      </c>
      <c r="H179" s="831">
        <v>0.21339656194427978</v>
      </c>
      <c r="I179" s="831">
        <v>720</v>
      </c>
      <c r="J179" s="831">
        <v>14</v>
      </c>
      <c r="K179" s="831">
        <v>10122</v>
      </c>
      <c r="L179" s="831">
        <v>1</v>
      </c>
      <c r="M179" s="831">
        <v>723</v>
      </c>
      <c r="N179" s="831">
        <v>12</v>
      </c>
      <c r="O179" s="831">
        <v>8700</v>
      </c>
      <c r="P179" s="827">
        <v>0.8595139300533492</v>
      </c>
      <c r="Q179" s="832">
        <v>725</v>
      </c>
    </row>
    <row r="180" spans="1:17" ht="14.45" customHeight="1" x14ac:dyDescent="0.2">
      <c r="A180" s="821" t="s">
        <v>5228</v>
      </c>
      <c r="B180" s="822" t="s">
        <v>5116</v>
      </c>
      <c r="C180" s="822" t="s">
        <v>5034</v>
      </c>
      <c r="D180" s="822" t="s">
        <v>5196</v>
      </c>
      <c r="E180" s="822" t="s">
        <v>5161</v>
      </c>
      <c r="F180" s="831">
        <v>402</v>
      </c>
      <c r="G180" s="831">
        <v>383106</v>
      </c>
      <c r="H180" s="831">
        <v>0.8905299860529986</v>
      </c>
      <c r="I180" s="831">
        <v>953</v>
      </c>
      <c r="J180" s="831">
        <v>450</v>
      </c>
      <c r="K180" s="831">
        <v>430200</v>
      </c>
      <c r="L180" s="831">
        <v>1</v>
      </c>
      <c r="M180" s="831">
        <v>956</v>
      </c>
      <c r="N180" s="831">
        <v>312</v>
      </c>
      <c r="O180" s="831">
        <v>299208</v>
      </c>
      <c r="P180" s="827">
        <v>0.69550906555090652</v>
      </c>
      <c r="Q180" s="832">
        <v>959</v>
      </c>
    </row>
    <row r="181" spans="1:17" ht="14.45" customHeight="1" x14ac:dyDescent="0.2">
      <c r="A181" s="821" t="s">
        <v>5228</v>
      </c>
      <c r="B181" s="822" t="s">
        <v>5116</v>
      </c>
      <c r="C181" s="822" t="s">
        <v>5034</v>
      </c>
      <c r="D181" s="822" t="s">
        <v>5088</v>
      </c>
      <c r="E181" s="822" t="s">
        <v>5089</v>
      </c>
      <c r="F181" s="831">
        <v>62</v>
      </c>
      <c r="G181" s="831">
        <v>7502</v>
      </c>
      <c r="H181" s="831">
        <v>1.2298360655737706</v>
      </c>
      <c r="I181" s="831">
        <v>121</v>
      </c>
      <c r="J181" s="831">
        <v>50</v>
      </c>
      <c r="K181" s="831">
        <v>6100</v>
      </c>
      <c r="L181" s="831">
        <v>1</v>
      </c>
      <c r="M181" s="831">
        <v>122</v>
      </c>
      <c r="N181" s="831">
        <v>10</v>
      </c>
      <c r="O181" s="831">
        <v>1230</v>
      </c>
      <c r="P181" s="827">
        <v>0.20163934426229507</v>
      </c>
      <c r="Q181" s="832">
        <v>123</v>
      </c>
    </row>
    <row r="182" spans="1:17" ht="14.45" customHeight="1" x14ac:dyDescent="0.2">
      <c r="A182" s="821" t="s">
        <v>5228</v>
      </c>
      <c r="B182" s="822" t="s">
        <v>5116</v>
      </c>
      <c r="C182" s="822" t="s">
        <v>5034</v>
      </c>
      <c r="D182" s="822" t="s">
        <v>5162</v>
      </c>
      <c r="E182" s="822" t="s">
        <v>5161</v>
      </c>
      <c r="F182" s="831">
        <v>178</v>
      </c>
      <c r="G182" s="831">
        <v>132788</v>
      </c>
      <c r="H182" s="831">
        <v>1.9296093931643803</v>
      </c>
      <c r="I182" s="831">
        <v>746</v>
      </c>
      <c r="J182" s="831">
        <v>92</v>
      </c>
      <c r="K182" s="831">
        <v>68816</v>
      </c>
      <c r="L182" s="831">
        <v>1</v>
      </c>
      <c r="M182" s="831">
        <v>748</v>
      </c>
      <c r="N182" s="831"/>
      <c r="O182" s="831"/>
      <c r="P182" s="827"/>
      <c r="Q182" s="832"/>
    </row>
    <row r="183" spans="1:17" ht="14.45" customHeight="1" x14ac:dyDescent="0.2">
      <c r="A183" s="821" t="s">
        <v>5228</v>
      </c>
      <c r="B183" s="822" t="s">
        <v>5116</v>
      </c>
      <c r="C183" s="822" t="s">
        <v>5034</v>
      </c>
      <c r="D183" s="822" t="s">
        <v>5217</v>
      </c>
      <c r="E183" s="822" t="s">
        <v>5218</v>
      </c>
      <c r="F183" s="831">
        <v>1</v>
      </c>
      <c r="G183" s="831">
        <v>58</v>
      </c>
      <c r="H183" s="831"/>
      <c r="I183" s="831">
        <v>58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5228</v>
      </c>
      <c r="B184" s="822" t="s">
        <v>5116</v>
      </c>
      <c r="C184" s="822" t="s">
        <v>5034</v>
      </c>
      <c r="D184" s="822" t="s">
        <v>5163</v>
      </c>
      <c r="E184" s="822" t="s">
        <v>5164</v>
      </c>
      <c r="F184" s="831">
        <v>117</v>
      </c>
      <c r="G184" s="831">
        <v>63648</v>
      </c>
      <c r="H184" s="831">
        <v>2.8432055749128922</v>
      </c>
      <c r="I184" s="831">
        <v>544</v>
      </c>
      <c r="J184" s="831">
        <v>41</v>
      </c>
      <c r="K184" s="831">
        <v>22386</v>
      </c>
      <c r="L184" s="831">
        <v>1</v>
      </c>
      <c r="M184" s="831">
        <v>546</v>
      </c>
      <c r="N184" s="831">
        <v>68</v>
      </c>
      <c r="O184" s="831">
        <v>37196</v>
      </c>
      <c r="P184" s="827">
        <v>1.661574198159564</v>
      </c>
      <c r="Q184" s="832">
        <v>547</v>
      </c>
    </row>
    <row r="185" spans="1:17" ht="14.45" customHeight="1" x14ac:dyDescent="0.2">
      <c r="A185" s="821" t="s">
        <v>5228</v>
      </c>
      <c r="B185" s="822" t="s">
        <v>5116</v>
      </c>
      <c r="C185" s="822" t="s">
        <v>5034</v>
      </c>
      <c r="D185" s="822" t="s">
        <v>5153</v>
      </c>
      <c r="E185" s="822" t="s">
        <v>5148</v>
      </c>
      <c r="F185" s="831">
        <v>66</v>
      </c>
      <c r="G185" s="831">
        <v>11814</v>
      </c>
      <c r="H185" s="831">
        <v>1.8857142857142857</v>
      </c>
      <c r="I185" s="831">
        <v>179</v>
      </c>
      <c r="J185" s="831">
        <v>35</v>
      </c>
      <c r="K185" s="831">
        <v>6265</v>
      </c>
      <c r="L185" s="831">
        <v>1</v>
      </c>
      <c r="M185" s="831">
        <v>179</v>
      </c>
      <c r="N185" s="831"/>
      <c r="O185" s="831"/>
      <c r="P185" s="827"/>
      <c r="Q185" s="832"/>
    </row>
    <row r="186" spans="1:17" ht="14.45" customHeight="1" x14ac:dyDescent="0.2">
      <c r="A186" s="821" t="s">
        <v>5228</v>
      </c>
      <c r="B186" s="822" t="s">
        <v>5116</v>
      </c>
      <c r="C186" s="822" t="s">
        <v>5034</v>
      </c>
      <c r="D186" s="822" t="s">
        <v>5154</v>
      </c>
      <c r="E186" s="822" t="s">
        <v>5152</v>
      </c>
      <c r="F186" s="831">
        <v>12</v>
      </c>
      <c r="G186" s="831">
        <v>4572</v>
      </c>
      <c r="H186" s="831">
        <v>2.3750649350649349</v>
      </c>
      <c r="I186" s="831">
        <v>381</v>
      </c>
      <c r="J186" s="831">
        <v>5</v>
      </c>
      <c r="K186" s="831">
        <v>1925</v>
      </c>
      <c r="L186" s="831">
        <v>1</v>
      </c>
      <c r="M186" s="831">
        <v>385</v>
      </c>
      <c r="N186" s="831">
        <v>9</v>
      </c>
      <c r="O186" s="831">
        <v>3492</v>
      </c>
      <c r="P186" s="827">
        <v>1.8140259740259741</v>
      </c>
      <c r="Q186" s="832">
        <v>388</v>
      </c>
    </row>
    <row r="187" spans="1:17" ht="14.45" customHeight="1" x14ac:dyDescent="0.2">
      <c r="A187" s="821" t="s">
        <v>5228</v>
      </c>
      <c r="B187" s="822" t="s">
        <v>5116</v>
      </c>
      <c r="C187" s="822" t="s">
        <v>5034</v>
      </c>
      <c r="D187" s="822" t="s">
        <v>5098</v>
      </c>
      <c r="E187" s="822" t="s">
        <v>5099</v>
      </c>
      <c r="F187" s="831">
        <v>4</v>
      </c>
      <c r="G187" s="831">
        <v>2480</v>
      </c>
      <c r="H187" s="831">
        <v>1.9935691318327975</v>
      </c>
      <c r="I187" s="831">
        <v>620</v>
      </c>
      <c r="J187" s="831">
        <v>2</v>
      </c>
      <c r="K187" s="831">
        <v>1244</v>
      </c>
      <c r="L187" s="831">
        <v>1</v>
      </c>
      <c r="M187" s="831">
        <v>622</v>
      </c>
      <c r="N187" s="831"/>
      <c r="O187" s="831"/>
      <c r="P187" s="827"/>
      <c r="Q187" s="832"/>
    </row>
    <row r="188" spans="1:17" ht="14.45" customHeight="1" x14ac:dyDescent="0.2">
      <c r="A188" s="821" t="s">
        <v>5228</v>
      </c>
      <c r="B188" s="822" t="s">
        <v>5116</v>
      </c>
      <c r="C188" s="822" t="s">
        <v>5034</v>
      </c>
      <c r="D188" s="822" t="s">
        <v>5197</v>
      </c>
      <c r="E188" s="822" t="s">
        <v>5198</v>
      </c>
      <c r="F188" s="831">
        <v>11</v>
      </c>
      <c r="G188" s="831">
        <v>1100</v>
      </c>
      <c r="H188" s="831">
        <v>1.5714285714285714</v>
      </c>
      <c r="I188" s="831">
        <v>100</v>
      </c>
      <c r="J188" s="831">
        <v>7</v>
      </c>
      <c r="K188" s="831">
        <v>700</v>
      </c>
      <c r="L188" s="831">
        <v>1</v>
      </c>
      <c r="M188" s="831">
        <v>100</v>
      </c>
      <c r="N188" s="831">
        <v>3</v>
      </c>
      <c r="O188" s="831">
        <v>300</v>
      </c>
      <c r="P188" s="827">
        <v>0.42857142857142855</v>
      </c>
      <c r="Q188" s="832">
        <v>100</v>
      </c>
    </row>
    <row r="189" spans="1:17" ht="14.45" customHeight="1" x14ac:dyDescent="0.2">
      <c r="A189" s="821" t="s">
        <v>5228</v>
      </c>
      <c r="B189" s="822" t="s">
        <v>5116</v>
      </c>
      <c r="C189" s="822" t="s">
        <v>5034</v>
      </c>
      <c r="D189" s="822" t="s">
        <v>5199</v>
      </c>
      <c r="E189" s="822" t="s">
        <v>5161</v>
      </c>
      <c r="F189" s="831">
        <v>151</v>
      </c>
      <c r="G189" s="831">
        <v>156436</v>
      </c>
      <c r="H189" s="831">
        <v>1.5193861693861694</v>
      </c>
      <c r="I189" s="831">
        <v>1036</v>
      </c>
      <c r="J189" s="831">
        <v>99</v>
      </c>
      <c r="K189" s="831">
        <v>102960</v>
      </c>
      <c r="L189" s="831">
        <v>1</v>
      </c>
      <c r="M189" s="831">
        <v>1040</v>
      </c>
      <c r="N189" s="831">
        <v>117</v>
      </c>
      <c r="O189" s="831">
        <v>122031</v>
      </c>
      <c r="P189" s="827">
        <v>1.1852272727272728</v>
      </c>
      <c r="Q189" s="832">
        <v>1043</v>
      </c>
    </row>
    <row r="190" spans="1:17" ht="14.45" customHeight="1" x14ac:dyDescent="0.2">
      <c r="A190" s="821" t="s">
        <v>5228</v>
      </c>
      <c r="B190" s="822" t="s">
        <v>5116</v>
      </c>
      <c r="C190" s="822" t="s">
        <v>5034</v>
      </c>
      <c r="D190" s="822" t="s">
        <v>5102</v>
      </c>
      <c r="E190" s="822" t="s">
        <v>5103</v>
      </c>
      <c r="F190" s="831">
        <v>2</v>
      </c>
      <c r="G190" s="831">
        <v>748</v>
      </c>
      <c r="H190" s="831"/>
      <c r="I190" s="831">
        <v>374</v>
      </c>
      <c r="J190" s="831"/>
      <c r="K190" s="831"/>
      <c r="L190" s="831"/>
      <c r="M190" s="831"/>
      <c r="N190" s="831">
        <v>1</v>
      </c>
      <c r="O190" s="831">
        <v>377</v>
      </c>
      <c r="P190" s="827"/>
      <c r="Q190" s="832">
        <v>377</v>
      </c>
    </row>
    <row r="191" spans="1:17" ht="14.45" customHeight="1" x14ac:dyDescent="0.2">
      <c r="A191" s="821" t="s">
        <v>5228</v>
      </c>
      <c r="B191" s="822" t="s">
        <v>5116</v>
      </c>
      <c r="C191" s="822" t="s">
        <v>5034</v>
      </c>
      <c r="D191" s="822" t="s">
        <v>5200</v>
      </c>
      <c r="E191" s="822" t="s">
        <v>5161</v>
      </c>
      <c r="F191" s="831">
        <v>10</v>
      </c>
      <c r="G191" s="831">
        <v>8800</v>
      </c>
      <c r="H191" s="831"/>
      <c r="I191" s="831">
        <v>880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5228</v>
      </c>
      <c r="B192" s="822" t="s">
        <v>5116</v>
      </c>
      <c r="C192" s="822" t="s">
        <v>5034</v>
      </c>
      <c r="D192" s="822" t="s">
        <v>5219</v>
      </c>
      <c r="E192" s="822" t="s">
        <v>5202</v>
      </c>
      <c r="F192" s="831">
        <v>19</v>
      </c>
      <c r="G192" s="831">
        <v>10108</v>
      </c>
      <c r="H192" s="831">
        <v>1.3520599250936329</v>
      </c>
      <c r="I192" s="831">
        <v>532</v>
      </c>
      <c r="J192" s="831">
        <v>14</v>
      </c>
      <c r="K192" s="831">
        <v>7476</v>
      </c>
      <c r="L192" s="831">
        <v>1</v>
      </c>
      <c r="M192" s="831">
        <v>534</v>
      </c>
      <c r="N192" s="831"/>
      <c r="O192" s="831"/>
      <c r="P192" s="827"/>
      <c r="Q192" s="832"/>
    </row>
    <row r="193" spans="1:17" ht="14.45" customHeight="1" x14ac:dyDescent="0.2">
      <c r="A193" s="821" t="s">
        <v>5228</v>
      </c>
      <c r="B193" s="822" t="s">
        <v>5116</v>
      </c>
      <c r="C193" s="822" t="s">
        <v>5034</v>
      </c>
      <c r="D193" s="822" t="s">
        <v>5201</v>
      </c>
      <c r="E193" s="822" t="s">
        <v>5202</v>
      </c>
      <c r="F193" s="831">
        <v>299</v>
      </c>
      <c r="G193" s="831">
        <v>246675</v>
      </c>
      <c r="H193" s="831">
        <v>1.2677304964539007</v>
      </c>
      <c r="I193" s="831">
        <v>825</v>
      </c>
      <c r="J193" s="831">
        <v>235</v>
      </c>
      <c r="K193" s="831">
        <v>194580</v>
      </c>
      <c r="L193" s="831">
        <v>1</v>
      </c>
      <c r="M193" s="831">
        <v>828</v>
      </c>
      <c r="N193" s="831">
        <v>150</v>
      </c>
      <c r="O193" s="831">
        <v>124650</v>
      </c>
      <c r="P193" s="827">
        <v>0.64061054579093435</v>
      </c>
      <c r="Q193" s="832">
        <v>831</v>
      </c>
    </row>
    <row r="194" spans="1:17" ht="14.45" customHeight="1" x14ac:dyDescent="0.2">
      <c r="A194" s="821" t="s">
        <v>5228</v>
      </c>
      <c r="B194" s="822" t="s">
        <v>5116</v>
      </c>
      <c r="C194" s="822" t="s">
        <v>5034</v>
      </c>
      <c r="D194" s="822" t="s">
        <v>5220</v>
      </c>
      <c r="E194" s="822" t="s">
        <v>5202</v>
      </c>
      <c r="F194" s="831">
        <v>118</v>
      </c>
      <c r="G194" s="831">
        <v>71390</v>
      </c>
      <c r="H194" s="831">
        <v>0.37096505996549645</v>
      </c>
      <c r="I194" s="831">
        <v>605</v>
      </c>
      <c r="J194" s="831">
        <v>316</v>
      </c>
      <c r="K194" s="831">
        <v>192444</v>
      </c>
      <c r="L194" s="831">
        <v>1</v>
      </c>
      <c r="M194" s="831">
        <v>609</v>
      </c>
      <c r="N194" s="831">
        <v>193</v>
      </c>
      <c r="O194" s="831">
        <v>118116</v>
      </c>
      <c r="P194" s="827">
        <v>0.61376816112739285</v>
      </c>
      <c r="Q194" s="832">
        <v>612</v>
      </c>
    </row>
    <row r="195" spans="1:17" ht="14.45" customHeight="1" x14ac:dyDescent="0.2">
      <c r="A195" s="821" t="s">
        <v>5228</v>
      </c>
      <c r="B195" s="822" t="s">
        <v>5116</v>
      </c>
      <c r="C195" s="822" t="s">
        <v>5034</v>
      </c>
      <c r="D195" s="822" t="s">
        <v>5104</v>
      </c>
      <c r="E195" s="822" t="s">
        <v>5105</v>
      </c>
      <c r="F195" s="831"/>
      <c r="G195" s="831"/>
      <c r="H195" s="831"/>
      <c r="I195" s="831"/>
      <c r="J195" s="831">
        <v>1</v>
      </c>
      <c r="K195" s="831">
        <v>179</v>
      </c>
      <c r="L195" s="831">
        <v>1</v>
      </c>
      <c r="M195" s="831">
        <v>179</v>
      </c>
      <c r="N195" s="831"/>
      <c r="O195" s="831"/>
      <c r="P195" s="827"/>
      <c r="Q195" s="832"/>
    </row>
    <row r="196" spans="1:17" ht="14.45" customHeight="1" x14ac:dyDescent="0.2">
      <c r="A196" s="821" t="s">
        <v>5228</v>
      </c>
      <c r="B196" s="822" t="s">
        <v>5116</v>
      </c>
      <c r="C196" s="822" t="s">
        <v>5034</v>
      </c>
      <c r="D196" s="822" t="s">
        <v>5203</v>
      </c>
      <c r="E196" s="822" t="s">
        <v>5204</v>
      </c>
      <c r="F196" s="831">
        <v>1</v>
      </c>
      <c r="G196" s="831">
        <v>625</v>
      </c>
      <c r="H196" s="831">
        <v>0.33227006911217438</v>
      </c>
      <c r="I196" s="831">
        <v>625</v>
      </c>
      <c r="J196" s="831">
        <v>3</v>
      </c>
      <c r="K196" s="831">
        <v>1881</v>
      </c>
      <c r="L196" s="831">
        <v>1</v>
      </c>
      <c r="M196" s="831">
        <v>627</v>
      </c>
      <c r="N196" s="831"/>
      <c r="O196" s="831"/>
      <c r="P196" s="827"/>
      <c r="Q196" s="832"/>
    </row>
    <row r="197" spans="1:17" ht="14.45" customHeight="1" x14ac:dyDescent="0.2">
      <c r="A197" s="821" t="s">
        <v>5228</v>
      </c>
      <c r="B197" s="822" t="s">
        <v>5116</v>
      </c>
      <c r="C197" s="822" t="s">
        <v>5034</v>
      </c>
      <c r="D197" s="822" t="s">
        <v>5223</v>
      </c>
      <c r="E197" s="822" t="s">
        <v>5224</v>
      </c>
      <c r="F197" s="831">
        <v>2</v>
      </c>
      <c r="G197" s="831">
        <v>2762</v>
      </c>
      <c r="H197" s="831">
        <v>0.99855386840202454</v>
      </c>
      <c r="I197" s="831">
        <v>1381</v>
      </c>
      <c r="J197" s="831">
        <v>2</v>
      </c>
      <c r="K197" s="831">
        <v>2766</v>
      </c>
      <c r="L197" s="831">
        <v>1</v>
      </c>
      <c r="M197" s="831">
        <v>1383</v>
      </c>
      <c r="N197" s="831"/>
      <c r="O197" s="831"/>
      <c r="P197" s="827"/>
      <c r="Q197" s="832"/>
    </row>
    <row r="198" spans="1:17" ht="14.45" customHeight="1" x14ac:dyDescent="0.2">
      <c r="A198" s="821" t="s">
        <v>5228</v>
      </c>
      <c r="B198" s="822" t="s">
        <v>5116</v>
      </c>
      <c r="C198" s="822" t="s">
        <v>5034</v>
      </c>
      <c r="D198" s="822" t="s">
        <v>5225</v>
      </c>
      <c r="E198" s="822" t="s">
        <v>5202</v>
      </c>
      <c r="F198" s="831">
        <v>21</v>
      </c>
      <c r="G198" s="831">
        <v>18375</v>
      </c>
      <c r="H198" s="831"/>
      <c r="I198" s="831">
        <v>875</v>
      </c>
      <c r="J198" s="831"/>
      <c r="K198" s="831"/>
      <c r="L198" s="831"/>
      <c r="M198" s="831"/>
      <c r="N198" s="831">
        <v>15</v>
      </c>
      <c r="O198" s="831">
        <v>13215</v>
      </c>
      <c r="P198" s="827"/>
      <c r="Q198" s="832">
        <v>881</v>
      </c>
    </row>
    <row r="199" spans="1:17" ht="14.45" customHeight="1" x14ac:dyDescent="0.2">
      <c r="A199" s="821" t="s">
        <v>5228</v>
      </c>
      <c r="B199" s="822" t="s">
        <v>5116</v>
      </c>
      <c r="C199" s="822" t="s">
        <v>5034</v>
      </c>
      <c r="D199" s="822" t="s">
        <v>5106</v>
      </c>
      <c r="E199" s="822" t="s">
        <v>5107</v>
      </c>
      <c r="F199" s="831">
        <v>1</v>
      </c>
      <c r="G199" s="831">
        <v>1298</v>
      </c>
      <c r="H199" s="831">
        <v>0.99616270145817343</v>
      </c>
      <c r="I199" s="831">
        <v>1298</v>
      </c>
      <c r="J199" s="831">
        <v>1</v>
      </c>
      <c r="K199" s="831">
        <v>1303</v>
      </c>
      <c r="L199" s="831">
        <v>1</v>
      </c>
      <c r="M199" s="831">
        <v>1303</v>
      </c>
      <c r="N199" s="831"/>
      <c r="O199" s="831"/>
      <c r="P199" s="827"/>
      <c r="Q199" s="832"/>
    </row>
    <row r="200" spans="1:17" ht="14.45" customHeight="1" x14ac:dyDescent="0.2">
      <c r="A200" s="821" t="s">
        <v>5228</v>
      </c>
      <c r="B200" s="822" t="s">
        <v>5033</v>
      </c>
      <c r="C200" s="822" t="s">
        <v>5034</v>
      </c>
      <c r="D200" s="822" t="s">
        <v>5035</v>
      </c>
      <c r="E200" s="822" t="s">
        <v>5036</v>
      </c>
      <c r="F200" s="831">
        <v>6</v>
      </c>
      <c r="G200" s="831">
        <v>0</v>
      </c>
      <c r="H200" s="831"/>
      <c r="I200" s="831">
        <v>0</v>
      </c>
      <c r="J200" s="831">
        <v>3</v>
      </c>
      <c r="K200" s="831">
        <v>0</v>
      </c>
      <c r="L200" s="831"/>
      <c r="M200" s="831">
        <v>0</v>
      </c>
      <c r="N200" s="831">
        <v>1</v>
      </c>
      <c r="O200" s="831">
        <v>0</v>
      </c>
      <c r="P200" s="827"/>
      <c r="Q200" s="832">
        <v>0</v>
      </c>
    </row>
    <row r="201" spans="1:17" ht="14.45" customHeight="1" x14ac:dyDescent="0.2">
      <c r="A201" s="821" t="s">
        <v>5228</v>
      </c>
      <c r="B201" s="822" t="s">
        <v>5037</v>
      </c>
      <c r="C201" s="822" t="s">
        <v>5034</v>
      </c>
      <c r="D201" s="822" t="s">
        <v>5082</v>
      </c>
      <c r="E201" s="822" t="s">
        <v>5083</v>
      </c>
      <c r="F201" s="831"/>
      <c r="G201" s="831"/>
      <c r="H201" s="831"/>
      <c r="I201" s="831"/>
      <c r="J201" s="831"/>
      <c r="K201" s="831"/>
      <c r="L201" s="831"/>
      <c r="M201" s="831"/>
      <c r="N201" s="831">
        <v>1</v>
      </c>
      <c r="O201" s="831">
        <v>711</v>
      </c>
      <c r="P201" s="827"/>
      <c r="Q201" s="832">
        <v>711</v>
      </c>
    </row>
    <row r="202" spans="1:17" ht="14.45" customHeight="1" x14ac:dyDescent="0.2">
      <c r="A202" s="821" t="s">
        <v>5115</v>
      </c>
      <c r="B202" s="822" t="s">
        <v>5116</v>
      </c>
      <c r="C202" s="822" t="s">
        <v>5061</v>
      </c>
      <c r="D202" s="822" t="s">
        <v>5209</v>
      </c>
      <c r="E202" s="822" t="s">
        <v>5210</v>
      </c>
      <c r="F202" s="831">
        <v>2</v>
      </c>
      <c r="G202" s="831">
        <v>4620</v>
      </c>
      <c r="H202" s="831">
        <v>0.5</v>
      </c>
      <c r="I202" s="831">
        <v>2310</v>
      </c>
      <c r="J202" s="831">
        <v>4</v>
      </c>
      <c r="K202" s="831">
        <v>9240</v>
      </c>
      <c r="L202" s="831">
        <v>1</v>
      </c>
      <c r="M202" s="831">
        <v>2310</v>
      </c>
      <c r="N202" s="831">
        <v>3</v>
      </c>
      <c r="O202" s="831">
        <v>4501.2000000000007</v>
      </c>
      <c r="P202" s="827">
        <v>0.48714285714285721</v>
      </c>
      <c r="Q202" s="832">
        <v>1500.4000000000003</v>
      </c>
    </row>
    <row r="203" spans="1:17" ht="14.45" customHeight="1" x14ac:dyDescent="0.2">
      <c r="A203" s="821" t="s">
        <v>5115</v>
      </c>
      <c r="B203" s="822" t="s">
        <v>5116</v>
      </c>
      <c r="C203" s="822" t="s">
        <v>5061</v>
      </c>
      <c r="D203" s="822" t="s">
        <v>5133</v>
      </c>
      <c r="E203" s="822" t="s">
        <v>5134</v>
      </c>
      <c r="F203" s="831">
        <v>429</v>
      </c>
      <c r="G203" s="831">
        <v>388137.75</v>
      </c>
      <c r="H203" s="831"/>
      <c r="I203" s="831">
        <v>904.75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5115</v>
      </c>
      <c r="B204" s="822" t="s">
        <v>5116</v>
      </c>
      <c r="C204" s="822" t="s">
        <v>5061</v>
      </c>
      <c r="D204" s="822" t="s">
        <v>5064</v>
      </c>
      <c r="E204" s="822" t="s">
        <v>5065</v>
      </c>
      <c r="F204" s="831">
        <v>4</v>
      </c>
      <c r="G204" s="831">
        <v>970.56</v>
      </c>
      <c r="H204" s="831">
        <v>0.5</v>
      </c>
      <c r="I204" s="831">
        <v>242.64</v>
      </c>
      <c r="J204" s="831">
        <v>8</v>
      </c>
      <c r="K204" s="831">
        <v>1941.12</v>
      </c>
      <c r="L204" s="831">
        <v>1</v>
      </c>
      <c r="M204" s="831">
        <v>242.64</v>
      </c>
      <c r="N204" s="831">
        <v>8</v>
      </c>
      <c r="O204" s="831">
        <v>1443.52</v>
      </c>
      <c r="P204" s="827">
        <v>0.74365314869765908</v>
      </c>
      <c r="Q204" s="832">
        <v>180.44</v>
      </c>
    </row>
    <row r="205" spans="1:17" ht="14.45" customHeight="1" x14ac:dyDescent="0.2">
      <c r="A205" s="821" t="s">
        <v>5115</v>
      </c>
      <c r="B205" s="822" t="s">
        <v>5116</v>
      </c>
      <c r="C205" s="822" t="s">
        <v>5034</v>
      </c>
      <c r="D205" s="822" t="s">
        <v>5194</v>
      </c>
      <c r="E205" s="822" t="s">
        <v>5195</v>
      </c>
      <c r="F205" s="831">
        <v>16</v>
      </c>
      <c r="G205" s="831">
        <v>3136</v>
      </c>
      <c r="H205" s="831">
        <v>1.2122149207576343</v>
      </c>
      <c r="I205" s="831">
        <v>196</v>
      </c>
      <c r="J205" s="831">
        <v>13</v>
      </c>
      <c r="K205" s="831">
        <v>2587</v>
      </c>
      <c r="L205" s="831">
        <v>1</v>
      </c>
      <c r="M205" s="831">
        <v>199</v>
      </c>
      <c r="N205" s="831">
        <v>27</v>
      </c>
      <c r="O205" s="831">
        <v>5427</v>
      </c>
      <c r="P205" s="827">
        <v>2.0977966756861228</v>
      </c>
      <c r="Q205" s="832">
        <v>201</v>
      </c>
    </row>
    <row r="206" spans="1:17" ht="14.45" customHeight="1" x14ac:dyDescent="0.2">
      <c r="A206" s="821" t="s">
        <v>5115</v>
      </c>
      <c r="B206" s="822" t="s">
        <v>5116</v>
      </c>
      <c r="C206" s="822" t="s">
        <v>5034</v>
      </c>
      <c r="D206" s="822" t="s">
        <v>5213</v>
      </c>
      <c r="E206" s="822" t="s">
        <v>5214</v>
      </c>
      <c r="F206" s="831">
        <v>3</v>
      </c>
      <c r="G206" s="831">
        <v>3480</v>
      </c>
      <c r="H206" s="831"/>
      <c r="I206" s="831">
        <v>1160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5115</v>
      </c>
      <c r="B207" s="822" t="s">
        <v>5116</v>
      </c>
      <c r="C207" s="822" t="s">
        <v>5034</v>
      </c>
      <c r="D207" s="822" t="s">
        <v>5078</v>
      </c>
      <c r="E207" s="822" t="s">
        <v>5079</v>
      </c>
      <c r="F207" s="831">
        <v>1</v>
      </c>
      <c r="G207" s="831">
        <v>37</v>
      </c>
      <c r="H207" s="831"/>
      <c r="I207" s="831">
        <v>37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5115</v>
      </c>
      <c r="B208" s="822" t="s">
        <v>5116</v>
      </c>
      <c r="C208" s="822" t="s">
        <v>5034</v>
      </c>
      <c r="D208" s="822" t="s">
        <v>5124</v>
      </c>
      <c r="E208" s="822" t="s">
        <v>5125</v>
      </c>
      <c r="F208" s="831">
        <v>1157</v>
      </c>
      <c r="G208" s="831">
        <v>291564</v>
      </c>
      <c r="H208" s="831">
        <v>0.96138171170814701</v>
      </c>
      <c r="I208" s="831">
        <v>252</v>
      </c>
      <c r="J208" s="831">
        <v>1194</v>
      </c>
      <c r="K208" s="831">
        <v>303276</v>
      </c>
      <c r="L208" s="831">
        <v>1</v>
      </c>
      <c r="M208" s="831">
        <v>254</v>
      </c>
      <c r="N208" s="831">
        <v>948</v>
      </c>
      <c r="O208" s="831">
        <v>241740</v>
      </c>
      <c r="P208" s="827">
        <v>0.79709571479444463</v>
      </c>
      <c r="Q208" s="832">
        <v>255</v>
      </c>
    </row>
    <row r="209" spans="1:17" ht="14.45" customHeight="1" x14ac:dyDescent="0.2">
      <c r="A209" s="821" t="s">
        <v>5115</v>
      </c>
      <c r="B209" s="822" t="s">
        <v>5116</v>
      </c>
      <c r="C209" s="822" t="s">
        <v>5034</v>
      </c>
      <c r="D209" s="822" t="s">
        <v>5126</v>
      </c>
      <c r="E209" s="822" t="s">
        <v>5127</v>
      </c>
      <c r="F209" s="831">
        <v>469</v>
      </c>
      <c r="G209" s="831">
        <v>59563</v>
      </c>
      <c r="H209" s="831">
        <v>0.99730426629160807</v>
      </c>
      <c r="I209" s="831">
        <v>127</v>
      </c>
      <c r="J209" s="831">
        <v>474</v>
      </c>
      <c r="K209" s="831">
        <v>59724</v>
      </c>
      <c r="L209" s="831">
        <v>1</v>
      </c>
      <c r="M209" s="831">
        <v>126</v>
      </c>
      <c r="N209" s="831">
        <v>386</v>
      </c>
      <c r="O209" s="831">
        <v>49022</v>
      </c>
      <c r="P209" s="827">
        <v>0.82080905498627021</v>
      </c>
      <c r="Q209" s="832">
        <v>127</v>
      </c>
    </row>
    <row r="210" spans="1:17" ht="14.45" customHeight="1" x14ac:dyDescent="0.2">
      <c r="A210" s="821" t="s">
        <v>5115</v>
      </c>
      <c r="B210" s="822" t="s">
        <v>5116</v>
      </c>
      <c r="C210" s="822" t="s">
        <v>5034</v>
      </c>
      <c r="D210" s="822" t="s">
        <v>5137</v>
      </c>
      <c r="E210" s="822" t="s">
        <v>5138</v>
      </c>
      <c r="F210" s="831">
        <v>3</v>
      </c>
      <c r="G210" s="831">
        <v>1488</v>
      </c>
      <c r="H210" s="831">
        <v>1.4939759036144578</v>
      </c>
      <c r="I210" s="831">
        <v>496</v>
      </c>
      <c r="J210" s="831">
        <v>2</v>
      </c>
      <c r="K210" s="831">
        <v>996</v>
      </c>
      <c r="L210" s="831">
        <v>1</v>
      </c>
      <c r="M210" s="831">
        <v>498</v>
      </c>
      <c r="N210" s="831"/>
      <c r="O210" s="831"/>
      <c r="P210" s="827"/>
      <c r="Q210" s="832"/>
    </row>
    <row r="211" spans="1:17" ht="14.45" customHeight="1" x14ac:dyDescent="0.2">
      <c r="A211" s="821" t="s">
        <v>5115</v>
      </c>
      <c r="B211" s="822" t="s">
        <v>5116</v>
      </c>
      <c r="C211" s="822" t="s">
        <v>5034</v>
      </c>
      <c r="D211" s="822" t="s">
        <v>5139</v>
      </c>
      <c r="E211" s="822" t="s">
        <v>5140</v>
      </c>
      <c r="F211" s="831">
        <v>17</v>
      </c>
      <c r="G211" s="831">
        <v>11713</v>
      </c>
      <c r="H211" s="831">
        <v>2.8251326579835987</v>
      </c>
      <c r="I211" s="831">
        <v>689</v>
      </c>
      <c r="J211" s="831">
        <v>6</v>
      </c>
      <c r="K211" s="831">
        <v>4146</v>
      </c>
      <c r="L211" s="831">
        <v>1</v>
      </c>
      <c r="M211" s="831">
        <v>691</v>
      </c>
      <c r="N211" s="831"/>
      <c r="O211" s="831"/>
      <c r="P211" s="827"/>
      <c r="Q211" s="832"/>
    </row>
    <row r="212" spans="1:17" ht="14.45" customHeight="1" x14ac:dyDescent="0.2">
      <c r="A212" s="821" t="s">
        <v>5115</v>
      </c>
      <c r="B212" s="822" t="s">
        <v>5116</v>
      </c>
      <c r="C212" s="822" t="s">
        <v>5034</v>
      </c>
      <c r="D212" s="822" t="s">
        <v>5141</v>
      </c>
      <c r="E212" s="822" t="s">
        <v>5138</v>
      </c>
      <c r="F212" s="831">
        <v>1</v>
      </c>
      <c r="G212" s="831">
        <v>569</v>
      </c>
      <c r="H212" s="831"/>
      <c r="I212" s="831">
        <v>569</v>
      </c>
      <c r="J212" s="831"/>
      <c r="K212" s="831"/>
      <c r="L212" s="831"/>
      <c r="M212" s="831"/>
      <c r="N212" s="831">
        <v>31</v>
      </c>
      <c r="O212" s="831">
        <v>17856</v>
      </c>
      <c r="P212" s="827"/>
      <c r="Q212" s="832">
        <v>576</v>
      </c>
    </row>
    <row r="213" spans="1:17" ht="14.45" customHeight="1" x14ac:dyDescent="0.2">
      <c r="A213" s="821" t="s">
        <v>5115</v>
      </c>
      <c r="B213" s="822" t="s">
        <v>5116</v>
      </c>
      <c r="C213" s="822" t="s">
        <v>5034</v>
      </c>
      <c r="D213" s="822" t="s">
        <v>5142</v>
      </c>
      <c r="E213" s="822" t="s">
        <v>5140</v>
      </c>
      <c r="F213" s="831">
        <v>31</v>
      </c>
      <c r="G213" s="831">
        <v>23622</v>
      </c>
      <c r="H213" s="831">
        <v>0.96369125326370753</v>
      </c>
      <c r="I213" s="831">
        <v>762</v>
      </c>
      <c r="J213" s="831">
        <v>32</v>
      </c>
      <c r="K213" s="831">
        <v>24512</v>
      </c>
      <c r="L213" s="831">
        <v>1</v>
      </c>
      <c r="M213" s="831">
        <v>766</v>
      </c>
      <c r="N213" s="831">
        <v>36</v>
      </c>
      <c r="O213" s="831">
        <v>27684</v>
      </c>
      <c r="P213" s="827">
        <v>1.1294060052219321</v>
      </c>
      <c r="Q213" s="832">
        <v>769</v>
      </c>
    </row>
    <row r="214" spans="1:17" ht="14.45" customHeight="1" x14ac:dyDescent="0.2">
      <c r="A214" s="821" t="s">
        <v>5115</v>
      </c>
      <c r="B214" s="822" t="s">
        <v>5116</v>
      </c>
      <c r="C214" s="822" t="s">
        <v>5034</v>
      </c>
      <c r="D214" s="822" t="s">
        <v>5160</v>
      </c>
      <c r="E214" s="822" t="s">
        <v>5161</v>
      </c>
      <c r="F214" s="831">
        <v>1756</v>
      </c>
      <c r="G214" s="831">
        <v>1438164</v>
      </c>
      <c r="H214" s="831">
        <v>1.0969650788420482</v>
      </c>
      <c r="I214" s="831">
        <v>819</v>
      </c>
      <c r="J214" s="831">
        <v>1593</v>
      </c>
      <c r="K214" s="831">
        <v>1311039</v>
      </c>
      <c r="L214" s="831">
        <v>1</v>
      </c>
      <c r="M214" s="831">
        <v>823</v>
      </c>
      <c r="N214" s="831">
        <v>1683</v>
      </c>
      <c r="O214" s="831">
        <v>1390158</v>
      </c>
      <c r="P214" s="827">
        <v>1.0603483191575536</v>
      </c>
      <c r="Q214" s="832">
        <v>826</v>
      </c>
    </row>
    <row r="215" spans="1:17" ht="14.45" customHeight="1" x14ac:dyDescent="0.2">
      <c r="A215" s="821" t="s">
        <v>5115</v>
      </c>
      <c r="B215" s="822" t="s">
        <v>5116</v>
      </c>
      <c r="C215" s="822" t="s">
        <v>5034</v>
      </c>
      <c r="D215" s="822" t="s">
        <v>5128</v>
      </c>
      <c r="E215" s="822" t="s">
        <v>5101</v>
      </c>
      <c r="F215" s="831">
        <v>3</v>
      </c>
      <c r="G215" s="831">
        <v>1392</v>
      </c>
      <c r="H215" s="831">
        <v>2.9743589743589745</v>
      </c>
      <c r="I215" s="831">
        <v>464</v>
      </c>
      <c r="J215" s="831">
        <v>1</v>
      </c>
      <c r="K215" s="831">
        <v>468</v>
      </c>
      <c r="L215" s="831">
        <v>1</v>
      </c>
      <c r="M215" s="831">
        <v>468</v>
      </c>
      <c r="N215" s="831"/>
      <c r="O215" s="831"/>
      <c r="P215" s="827"/>
      <c r="Q215" s="832"/>
    </row>
    <row r="216" spans="1:17" ht="14.45" customHeight="1" x14ac:dyDescent="0.2">
      <c r="A216" s="821" t="s">
        <v>5115</v>
      </c>
      <c r="B216" s="822" t="s">
        <v>5116</v>
      </c>
      <c r="C216" s="822" t="s">
        <v>5034</v>
      </c>
      <c r="D216" s="822" t="s">
        <v>5143</v>
      </c>
      <c r="E216" s="822" t="s">
        <v>5103</v>
      </c>
      <c r="F216" s="831">
        <v>3</v>
      </c>
      <c r="G216" s="831">
        <v>1341</v>
      </c>
      <c r="H216" s="831">
        <v>0.37167405764966743</v>
      </c>
      <c r="I216" s="831">
        <v>447</v>
      </c>
      <c r="J216" s="831">
        <v>8</v>
      </c>
      <c r="K216" s="831">
        <v>3608</v>
      </c>
      <c r="L216" s="831">
        <v>1</v>
      </c>
      <c r="M216" s="831">
        <v>451</v>
      </c>
      <c r="N216" s="831">
        <v>7</v>
      </c>
      <c r="O216" s="831">
        <v>3178</v>
      </c>
      <c r="P216" s="827">
        <v>0.88082039911308208</v>
      </c>
      <c r="Q216" s="832">
        <v>454</v>
      </c>
    </row>
    <row r="217" spans="1:17" ht="14.45" customHeight="1" x14ac:dyDescent="0.2">
      <c r="A217" s="821" t="s">
        <v>5115</v>
      </c>
      <c r="B217" s="822" t="s">
        <v>5116</v>
      </c>
      <c r="C217" s="822" t="s">
        <v>5034</v>
      </c>
      <c r="D217" s="822" t="s">
        <v>5144</v>
      </c>
      <c r="E217" s="822" t="s">
        <v>5099</v>
      </c>
      <c r="F217" s="831"/>
      <c r="G217" s="831"/>
      <c r="H217" s="831"/>
      <c r="I217" s="831"/>
      <c r="J217" s="831"/>
      <c r="K217" s="831"/>
      <c r="L217" s="831"/>
      <c r="M217" s="831"/>
      <c r="N217" s="831">
        <v>1</v>
      </c>
      <c r="O217" s="831">
        <v>740</v>
      </c>
      <c r="P217" s="827"/>
      <c r="Q217" s="832">
        <v>740</v>
      </c>
    </row>
    <row r="218" spans="1:17" ht="14.45" customHeight="1" x14ac:dyDescent="0.2">
      <c r="A218" s="821" t="s">
        <v>5115</v>
      </c>
      <c r="B218" s="822" t="s">
        <v>5116</v>
      </c>
      <c r="C218" s="822" t="s">
        <v>5034</v>
      </c>
      <c r="D218" s="822" t="s">
        <v>5147</v>
      </c>
      <c r="E218" s="822" t="s">
        <v>5148</v>
      </c>
      <c r="F218" s="831">
        <v>669</v>
      </c>
      <c r="G218" s="831">
        <v>143835</v>
      </c>
      <c r="H218" s="831">
        <v>0.95509236510445028</v>
      </c>
      <c r="I218" s="831">
        <v>215</v>
      </c>
      <c r="J218" s="831">
        <v>694</v>
      </c>
      <c r="K218" s="831">
        <v>150598</v>
      </c>
      <c r="L218" s="831">
        <v>1</v>
      </c>
      <c r="M218" s="831">
        <v>217</v>
      </c>
      <c r="N218" s="831">
        <v>620</v>
      </c>
      <c r="O218" s="831">
        <v>135780</v>
      </c>
      <c r="P218" s="827">
        <v>0.90160559901193904</v>
      </c>
      <c r="Q218" s="832">
        <v>219</v>
      </c>
    </row>
    <row r="219" spans="1:17" ht="14.45" customHeight="1" x14ac:dyDescent="0.2">
      <c r="A219" s="821" t="s">
        <v>5115</v>
      </c>
      <c r="B219" s="822" t="s">
        <v>5116</v>
      </c>
      <c r="C219" s="822" t="s">
        <v>5034</v>
      </c>
      <c r="D219" s="822" t="s">
        <v>5149</v>
      </c>
      <c r="E219" s="822" t="s">
        <v>5150</v>
      </c>
      <c r="F219" s="831">
        <v>5519</v>
      </c>
      <c r="G219" s="831">
        <v>474634</v>
      </c>
      <c r="H219" s="831">
        <v>0.98082709252922018</v>
      </c>
      <c r="I219" s="831">
        <v>86</v>
      </c>
      <c r="J219" s="831">
        <v>5499</v>
      </c>
      <c r="K219" s="831">
        <v>483912</v>
      </c>
      <c r="L219" s="831">
        <v>1</v>
      </c>
      <c r="M219" s="831">
        <v>88</v>
      </c>
      <c r="N219" s="831">
        <v>5200</v>
      </c>
      <c r="O219" s="831">
        <v>462800</v>
      </c>
      <c r="P219" s="827">
        <v>0.95637223296797769</v>
      </c>
      <c r="Q219" s="832">
        <v>89</v>
      </c>
    </row>
    <row r="220" spans="1:17" ht="14.45" customHeight="1" x14ac:dyDescent="0.2">
      <c r="A220" s="821" t="s">
        <v>5115</v>
      </c>
      <c r="B220" s="822" t="s">
        <v>5116</v>
      </c>
      <c r="C220" s="822" t="s">
        <v>5034</v>
      </c>
      <c r="D220" s="822" t="s">
        <v>5196</v>
      </c>
      <c r="E220" s="822" t="s">
        <v>5161</v>
      </c>
      <c r="F220" s="831">
        <v>3367</v>
      </c>
      <c r="G220" s="831">
        <v>3208751</v>
      </c>
      <c r="H220" s="831">
        <v>0.98083988907609876</v>
      </c>
      <c r="I220" s="831">
        <v>953</v>
      </c>
      <c r="J220" s="831">
        <v>3422</v>
      </c>
      <c r="K220" s="831">
        <v>3271432</v>
      </c>
      <c r="L220" s="831">
        <v>1</v>
      </c>
      <c r="M220" s="831">
        <v>956</v>
      </c>
      <c r="N220" s="831">
        <v>3242</v>
      </c>
      <c r="O220" s="831">
        <v>3109078</v>
      </c>
      <c r="P220" s="827">
        <v>0.95037219174966803</v>
      </c>
      <c r="Q220" s="832">
        <v>959</v>
      </c>
    </row>
    <row r="221" spans="1:17" ht="14.45" customHeight="1" x14ac:dyDescent="0.2">
      <c r="A221" s="821" t="s">
        <v>5115</v>
      </c>
      <c r="B221" s="822" t="s">
        <v>5116</v>
      </c>
      <c r="C221" s="822" t="s">
        <v>5034</v>
      </c>
      <c r="D221" s="822" t="s">
        <v>5088</v>
      </c>
      <c r="E221" s="822" t="s">
        <v>5089</v>
      </c>
      <c r="F221" s="831">
        <v>58</v>
      </c>
      <c r="G221" s="831">
        <v>7018</v>
      </c>
      <c r="H221" s="831">
        <v>1.8556319407720783</v>
      </c>
      <c r="I221" s="831">
        <v>121</v>
      </c>
      <c r="J221" s="831">
        <v>31</v>
      </c>
      <c r="K221" s="831">
        <v>3782</v>
      </c>
      <c r="L221" s="831">
        <v>1</v>
      </c>
      <c r="M221" s="831">
        <v>122</v>
      </c>
      <c r="N221" s="831">
        <v>7</v>
      </c>
      <c r="O221" s="831">
        <v>861</v>
      </c>
      <c r="P221" s="827">
        <v>0.22765732416710735</v>
      </c>
      <c r="Q221" s="832">
        <v>123</v>
      </c>
    </row>
    <row r="222" spans="1:17" ht="14.45" customHeight="1" x14ac:dyDescent="0.2">
      <c r="A222" s="821" t="s">
        <v>5115</v>
      </c>
      <c r="B222" s="822" t="s">
        <v>5116</v>
      </c>
      <c r="C222" s="822" t="s">
        <v>5034</v>
      </c>
      <c r="D222" s="822" t="s">
        <v>5162</v>
      </c>
      <c r="E222" s="822" t="s">
        <v>5161</v>
      </c>
      <c r="F222" s="831">
        <v>165</v>
      </c>
      <c r="G222" s="831">
        <v>123090</v>
      </c>
      <c r="H222" s="831">
        <v>1.1754201680672269</v>
      </c>
      <c r="I222" s="831">
        <v>746</v>
      </c>
      <c r="J222" s="831">
        <v>140</v>
      </c>
      <c r="K222" s="831">
        <v>104720</v>
      </c>
      <c r="L222" s="831">
        <v>1</v>
      </c>
      <c r="M222" s="831">
        <v>748</v>
      </c>
      <c r="N222" s="831">
        <v>20</v>
      </c>
      <c r="O222" s="831">
        <v>14980</v>
      </c>
      <c r="P222" s="827">
        <v>0.14304812834224598</v>
      </c>
      <c r="Q222" s="832">
        <v>749</v>
      </c>
    </row>
    <row r="223" spans="1:17" ht="14.45" customHeight="1" x14ac:dyDescent="0.2">
      <c r="A223" s="821" t="s">
        <v>5115</v>
      </c>
      <c r="B223" s="822" t="s">
        <v>5116</v>
      </c>
      <c r="C223" s="822" t="s">
        <v>5034</v>
      </c>
      <c r="D223" s="822" t="s">
        <v>5163</v>
      </c>
      <c r="E223" s="822" t="s">
        <v>5164</v>
      </c>
      <c r="F223" s="831">
        <v>368</v>
      </c>
      <c r="G223" s="831">
        <v>200192</v>
      </c>
      <c r="H223" s="831">
        <v>1.7133271712710965</v>
      </c>
      <c r="I223" s="831">
        <v>544</v>
      </c>
      <c r="J223" s="831">
        <v>214</v>
      </c>
      <c r="K223" s="831">
        <v>116844</v>
      </c>
      <c r="L223" s="831">
        <v>1</v>
      </c>
      <c r="M223" s="831">
        <v>546</v>
      </c>
      <c r="N223" s="831">
        <v>255</v>
      </c>
      <c r="O223" s="831">
        <v>139485</v>
      </c>
      <c r="P223" s="827">
        <v>1.1937711820889392</v>
      </c>
      <c r="Q223" s="832">
        <v>547</v>
      </c>
    </row>
    <row r="224" spans="1:17" ht="14.45" customHeight="1" x14ac:dyDescent="0.2">
      <c r="A224" s="821" t="s">
        <v>5115</v>
      </c>
      <c r="B224" s="822" t="s">
        <v>5116</v>
      </c>
      <c r="C224" s="822" t="s">
        <v>5034</v>
      </c>
      <c r="D224" s="822" t="s">
        <v>5153</v>
      </c>
      <c r="E224" s="822" t="s">
        <v>5148</v>
      </c>
      <c r="F224" s="831">
        <v>39</v>
      </c>
      <c r="G224" s="831">
        <v>6981</v>
      </c>
      <c r="H224" s="831">
        <v>1.625</v>
      </c>
      <c r="I224" s="831">
        <v>179</v>
      </c>
      <c r="J224" s="831">
        <v>24</v>
      </c>
      <c r="K224" s="831">
        <v>4296</v>
      </c>
      <c r="L224" s="831">
        <v>1</v>
      </c>
      <c r="M224" s="831">
        <v>179</v>
      </c>
      <c r="N224" s="831">
        <v>5</v>
      </c>
      <c r="O224" s="831">
        <v>900</v>
      </c>
      <c r="P224" s="827">
        <v>0.20949720670391062</v>
      </c>
      <c r="Q224" s="832">
        <v>180</v>
      </c>
    </row>
    <row r="225" spans="1:17" ht="14.45" customHeight="1" x14ac:dyDescent="0.2">
      <c r="A225" s="821" t="s">
        <v>5115</v>
      </c>
      <c r="B225" s="822" t="s">
        <v>5116</v>
      </c>
      <c r="C225" s="822" t="s">
        <v>5034</v>
      </c>
      <c r="D225" s="822" t="s">
        <v>5154</v>
      </c>
      <c r="E225" s="822" t="s">
        <v>5152</v>
      </c>
      <c r="F225" s="831">
        <v>18</v>
      </c>
      <c r="G225" s="831">
        <v>6858</v>
      </c>
      <c r="H225" s="831">
        <v>1.1133116883116883</v>
      </c>
      <c r="I225" s="831">
        <v>381</v>
      </c>
      <c r="J225" s="831">
        <v>16</v>
      </c>
      <c r="K225" s="831">
        <v>6160</v>
      </c>
      <c r="L225" s="831">
        <v>1</v>
      </c>
      <c r="M225" s="831">
        <v>385</v>
      </c>
      <c r="N225" s="831">
        <v>25</v>
      </c>
      <c r="O225" s="831">
        <v>9700</v>
      </c>
      <c r="P225" s="827">
        <v>1.5746753246753247</v>
      </c>
      <c r="Q225" s="832">
        <v>388</v>
      </c>
    </row>
    <row r="226" spans="1:17" ht="14.45" customHeight="1" x14ac:dyDescent="0.2">
      <c r="A226" s="821" t="s">
        <v>5115</v>
      </c>
      <c r="B226" s="822" t="s">
        <v>5116</v>
      </c>
      <c r="C226" s="822" t="s">
        <v>5034</v>
      </c>
      <c r="D226" s="822" t="s">
        <v>5155</v>
      </c>
      <c r="E226" s="822" t="s">
        <v>5156</v>
      </c>
      <c r="F226" s="831"/>
      <c r="G226" s="831"/>
      <c r="H226" s="831"/>
      <c r="I226" s="831"/>
      <c r="J226" s="831">
        <v>3</v>
      </c>
      <c r="K226" s="831">
        <v>825</v>
      </c>
      <c r="L226" s="831">
        <v>1</v>
      </c>
      <c r="M226" s="831">
        <v>275</v>
      </c>
      <c r="N226" s="831"/>
      <c r="O226" s="831"/>
      <c r="P226" s="827"/>
      <c r="Q226" s="832"/>
    </row>
    <row r="227" spans="1:17" ht="14.45" customHeight="1" x14ac:dyDescent="0.2">
      <c r="A227" s="821" t="s">
        <v>5115</v>
      </c>
      <c r="B227" s="822" t="s">
        <v>5116</v>
      </c>
      <c r="C227" s="822" t="s">
        <v>5034</v>
      </c>
      <c r="D227" s="822" t="s">
        <v>5197</v>
      </c>
      <c r="E227" s="822" t="s">
        <v>5198</v>
      </c>
      <c r="F227" s="831">
        <v>82</v>
      </c>
      <c r="G227" s="831">
        <v>8200</v>
      </c>
      <c r="H227" s="831">
        <v>1.0249999999999999</v>
      </c>
      <c r="I227" s="831">
        <v>100</v>
      </c>
      <c r="J227" s="831">
        <v>80</v>
      </c>
      <c r="K227" s="831">
        <v>8000</v>
      </c>
      <c r="L227" s="831">
        <v>1</v>
      </c>
      <c r="M227" s="831">
        <v>100</v>
      </c>
      <c r="N227" s="831">
        <v>113</v>
      </c>
      <c r="O227" s="831">
        <v>11300</v>
      </c>
      <c r="P227" s="827">
        <v>1.4125000000000001</v>
      </c>
      <c r="Q227" s="832">
        <v>100</v>
      </c>
    </row>
    <row r="228" spans="1:17" ht="14.45" customHeight="1" x14ac:dyDescent="0.2">
      <c r="A228" s="821" t="s">
        <v>5115</v>
      </c>
      <c r="B228" s="822" t="s">
        <v>5116</v>
      </c>
      <c r="C228" s="822" t="s">
        <v>5034</v>
      </c>
      <c r="D228" s="822" t="s">
        <v>5199</v>
      </c>
      <c r="E228" s="822" t="s">
        <v>5161</v>
      </c>
      <c r="F228" s="831">
        <v>218</v>
      </c>
      <c r="G228" s="831">
        <v>225848</v>
      </c>
      <c r="H228" s="831">
        <v>0.63683735619219495</v>
      </c>
      <c r="I228" s="831">
        <v>1036</v>
      </c>
      <c r="J228" s="831">
        <v>341</v>
      </c>
      <c r="K228" s="831">
        <v>354640</v>
      </c>
      <c r="L228" s="831">
        <v>1</v>
      </c>
      <c r="M228" s="831">
        <v>1040</v>
      </c>
      <c r="N228" s="831">
        <v>235</v>
      </c>
      <c r="O228" s="831">
        <v>245105</v>
      </c>
      <c r="P228" s="827">
        <v>0.69113749154071735</v>
      </c>
      <c r="Q228" s="832">
        <v>1043</v>
      </c>
    </row>
    <row r="229" spans="1:17" ht="14.45" customHeight="1" x14ac:dyDescent="0.2">
      <c r="A229" s="821" t="s">
        <v>5115</v>
      </c>
      <c r="B229" s="822" t="s">
        <v>5116</v>
      </c>
      <c r="C229" s="822" t="s">
        <v>5034</v>
      </c>
      <c r="D229" s="822" t="s">
        <v>5100</v>
      </c>
      <c r="E229" s="822" t="s">
        <v>5101</v>
      </c>
      <c r="F229" s="831">
        <v>2</v>
      </c>
      <c r="G229" s="831">
        <v>708</v>
      </c>
      <c r="H229" s="831"/>
      <c r="I229" s="831">
        <v>354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5115</v>
      </c>
      <c r="B230" s="822" t="s">
        <v>5116</v>
      </c>
      <c r="C230" s="822" t="s">
        <v>5034</v>
      </c>
      <c r="D230" s="822" t="s">
        <v>5102</v>
      </c>
      <c r="E230" s="822" t="s">
        <v>5103</v>
      </c>
      <c r="F230" s="831">
        <v>2</v>
      </c>
      <c r="G230" s="831">
        <v>748</v>
      </c>
      <c r="H230" s="831">
        <v>1.9893617021276595</v>
      </c>
      <c r="I230" s="831">
        <v>374</v>
      </c>
      <c r="J230" s="831">
        <v>1</v>
      </c>
      <c r="K230" s="831">
        <v>376</v>
      </c>
      <c r="L230" s="831">
        <v>1</v>
      </c>
      <c r="M230" s="831">
        <v>376</v>
      </c>
      <c r="N230" s="831">
        <v>1</v>
      </c>
      <c r="O230" s="831">
        <v>377</v>
      </c>
      <c r="P230" s="827">
        <v>1.0026595744680851</v>
      </c>
      <c r="Q230" s="832">
        <v>377</v>
      </c>
    </row>
    <row r="231" spans="1:17" ht="14.45" customHeight="1" x14ac:dyDescent="0.2">
      <c r="A231" s="821" t="s">
        <v>5115</v>
      </c>
      <c r="B231" s="822" t="s">
        <v>5116</v>
      </c>
      <c r="C231" s="822" t="s">
        <v>5034</v>
      </c>
      <c r="D231" s="822" t="s">
        <v>5200</v>
      </c>
      <c r="E231" s="822" t="s">
        <v>5161</v>
      </c>
      <c r="F231" s="831">
        <v>4</v>
      </c>
      <c r="G231" s="831">
        <v>3520</v>
      </c>
      <c r="H231" s="831"/>
      <c r="I231" s="831">
        <v>880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5115</v>
      </c>
      <c r="B232" s="822" t="s">
        <v>5116</v>
      </c>
      <c r="C232" s="822" t="s">
        <v>5034</v>
      </c>
      <c r="D232" s="822" t="s">
        <v>5220</v>
      </c>
      <c r="E232" s="822" t="s">
        <v>5202</v>
      </c>
      <c r="F232" s="831"/>
      <c r="G232" s="831"/>
      <c r="H232" s="831"/>
      <c r="I232" s="831"/>
      <c r="J232" s="831"/>
      <c r="K232" s="831"/>
      <c r="L232" s="831"/>
      <c r="M232" s="831"/>
      <c r="N232" s="831">
        <v>4</v>
      </c>
      <c r="O232" s="831">
        <v>2448</v>
      </c>
      <c r="P232" s="827"/>
      <c r="Q232" s="832">
        <v>612</v>
      </c>
    </row>
    <row r="233" spans="1:17" ht="14.45" customHeight="1" x14ac:dyDescent="0.2">
      <c r="A233" s="821" t="s">
        <v>5115</v>
      </c>
      <c r="B233" s="822" t="s">
        <v>5116</v>
      </c>
      <c r="C233" s="822" t="s">
        <v>5034</v>
      </c>
      <c r="D233" s="822" t="s">
        <v>5157</v>
      </c>
      <c r="E233" s="822" t="s">
        <v>5136</v>
      </c>
      <c r="F233" s="831"/>
      <c r="G233" s="831"/>
      <c r="H233" s="831"/>
      <c r="I233" s="831"/>
      <c r="J233" s="831">
        <v>1</v>
      </c>
      <c r="K233" s="831">
        <v>409</v>
      </c>
      <c r="L233" s="831">
        <v>1</v>
      </c>
      <c r="M233" s="831">
        <v>409</v>
      </c>
      <c r="N233" s="831"/>
      <c r="O233" s="831"/>
      <c r="P233" s="827"/>
      <c r="Q233" s="832"/>
    </row>
    <row r="234" spans="1:17" ht="14.45" customHeight="1" x14ac:dyDescent="0.2">
      <c r="A234" s="821" t="s">
        <v>575</v>
      </c>
      <c r="B234" s="822" t="s">
        <v>5231</v>
      </c>
      <c r="C234" s="822" t="s">
        <v>5034</v>
      </c>
      <c r="D234" s="822" t="s">
        <v>5232</v>
      </c>
      <c r="E234" s="822" t="s">
        <v>5233</v>
      </c>
      <c r="F234" s="831"/>
      <c r="G234" s="831"/>
      <c r="H234" s="831"/>
      <c r="I234" s="831"/>
      <c r="J234" s="831"/>
      <c r="K234" s="831"/>
      <c r="L234" s="831"/>
      <c r="M234" s="831"/>
      <c r="N234" s="831">
        <v>1</v>
      </c>
      <c r="O234" s="831">
        <v>1983</v>
      </c>
      <c r="P234" s="827"/>
      <c r="Q234" s="832">
        <v>1983</v>
      </c>
    </row>
    <row r="235" spans="1:17" ht="14.45" customHeight="1" x14ac:dyDescent="0.2">
      <c r="A235" s="821" t="s">
        <v>575</v>
      </c>
      <c r="B235" s="822" t="s">
        <v>5231</v>
      </c>
      <c r="C235" s="822" t="s">
        <v>5034</v>
      </c>
      <c r="D235" s="822" t="s">
        <v>5234</v>
      </c>
      <c r="E235" s="822" t="s">
        <v>5235</v>
      </c>
      <c r="F235" s="831">
        <v>7</v>
      </c>
      <c r="G235" s="831">
        <v>19418</v>
      </c>
      <c r="H235" s="831">
        <v>0.87166135476051532</v>
      </c>
      <c r="I235" s="831">
        <v>2774</v>
      </c>
      <c r="J235" s="831">
        <v>8</v>
      </c>
      <c r="K235" s="831">
        <v>22277</v>
      </c>
      <c r="L235" s="831">
        <v>1</v>
      </c>
      <c r="M235" s="831">
        <v>2784.625</v>
      </c>
      <c r="N235" s="831">
        <v>4</v>
      </c>
      <c r="O235" s="831">
        <v>11184</v>
      </c>
      <c r="P235" s="827">
        <v>0.5020424653229788</v>
      </c>
      <c r="Q235" s="832">
        <v>2796</v>
      </c>
    </row>
    <row r="236" spans="1:17" ht="14.45" customHeight="1" x14ac:dyDescent="0.2">
      <c r="A236" s="821" t="s">
        <v>575</v>
      </c>
      <c r="B236" s="822" t="s">
        <v>5231</v>
      </c>
      <c r="C236" s="822" t="s">
        <v>5034</v>
      </c>
      <c r="D236" s="822" t="s">
        <v>5236</v>
      </c>
      <c r="E236" s="822" t="s">
        <v>5237</v>
      </c>
      <c r="F236" s="831">
        <v>1</v>
      </c>
      <c r="G236" s="831">
        <v>6180</v>
      </c>
      <c r="H236" s="831">
        <v>0.33236527912229752</v>
      </c>
      <c r="I236" s="831">
        <v>6180</v>
      </c>
      <c r="J236" s="831">
        <v>3</v>
      </c>
      <c r="K236" s="831">
        <v>18594</v>
      </c>
      <c r="L236" s="831">
        <v>1</v>
      </c>
      <c r="M236" s="831">
        <v>6198</v>
      </c>
      <c r="N236" s="831">
        <v>1</v>
      </c>
      <c r="O236" s="831">
        <v>6231</v>
      </c>
      <c r="P236" s="827">
        <v>0.33510809938689901</v>
      </c>
      <c r="Q236" s="832">
        <v>6231</v>
      </c>
    </row>
    <row r="237" spans="1:17" ht="14.45" customHeight="1" x14ac:dyDescent="0.2">
      <c r="A237" s="821" t="s">
        <v>575</v>
      </c>
      <c r="B237" s="822" t="s">
        <v>5231</v>
      </c>
      <c r="C237" s="822" t="s">
        <v>5034</v>
      </c>
      <c r="D237" s="822" t="s">
        <v>5238</v>
      </c>
      <c r="E237" s="822" t="s">
        <v>5239</v>
      </c>
      <c r="F237" s="831"/>
      <c r="G237" s="831"/>
      <c r="H237" s="831"/>
      <c r="I237" s="831"/>
      <c r="J237" s="831">
        <v>3</v>
      </c>
      <c r="K237" s="831">
        <v>7431</v>
      </c>
      <c r="L237" s="831">
        <v>1</v>
      </c>
      <c r="M237" s="831">
        <v>2477</v>
      </c>
      <c r="N237" s="831"/>
      <c r="O237" s="831"/>
      <c r="P237" s="827"/>
      <c r="Q237" s="832"/>
    </row>
    <row r="238" spans="1:17" ht="14.45" customHeight="1" x14ac:dyDescent="0.2">
      <c r="A238" s="821" t="s">
        <v>575</v>
      </c>
      <c r="B238" s="822" t="s">
        <v>5231</v>
      </c>
      <c r="C238" s="822" t="s">
        <v>5034</v>
      </c>
      <c r="D238" s="822" t="s">
        <v>5240</v>
      </c>
      <c r="E238" s="822" t="s">
        <v>5241</v>
      </c>
      <c r="F238" s="831">
        <v>11</v>
      </c>
      <c r="G238" s="831">
        <v>23639</v>
      </c>
      <c r="H238" s="831">
        <v>1.2154352408864209</v>
      </c>
      <c r="I238" s="831">
        <v>2149</v>
      </c>
      <c r="J238" s="831">
        <v>9</v>
      </c>
      <c r="K238" s="831">
        <v>19449</v>
      </c>
      <c r="L238" s="831">
        <v>1</v>
      </c>
      <c r="M238" s="831">
        <v>2161</v>
      </c>
      <c r="N238" s="831">
        <v>4</v>
      </c>
      <c r="O238" s="831">
        <v>8684</v>
      </c>
      <c r="P238" s="827">
        <v>0.44650110545529331</v>
      </c>
      <c r="Q238" s="832">
        <v>2171</v>
      </c>
    </row>
    <row r="239" spans="1:17" ht="14.45" customHeight="1" x14ac:dyDescent="0.2">
      <c r="A239" s="821" t="s">
        <v>575</v>
      </c>
      <c r="B239" s="822" t="s">
        <v>5231</v>
      </c>
      <c r="C239" s="822" t="s">
        <v>5034</v>
      </c>
      <c r="D239" s="822" t="s">
        <v>5242</v>
      </c>
      <c r="E239" s="822" t="s">
        <v>5243</v>
      </c>
      <c r="F239" s="831">
        <v>2</v>
      </c>
      <c r="G239" s="831">
        <v>3362</v>
      </c>
      <c r="H239" s="831"/>
      <c r="I239" s="831">
        <v>1681</v>
      </c>
      <c r="J239" s="831"/>
      <c r="K239" s="831"/>
      <c r="L239" s="831"/>
      <c r="M239" s="831"/>
      <c r="N239" s="831">
        <v>1</v>
      </c>
      <c r="O239" s="831">
        <v>1694</v>
      </c>
      <c r="P239" s="827"/>
      <c r="Q239" s="832">
        <v>1694</v>
      </c>
    </row>
    <row r="240" spans="1:17" ht="14.45" customHeight="1" x14ac:dyDescent="0.2">
      <c r="A240" s="821" t="s">
        <v>575</v>
      </c>
      <c r="B240" s="822" t="s">
        <v>5231</v>
      </c>
      <c r="C240" s="822" t="s">
        <v>5034</v>
      </c>
      <c r="D240" s="822" t="s">
        <v>5244</v>
      </c>
      <c r="E240" s="822" t="s">
        <v>5245</v>
      </c>
      <c r="F240" s="831">
        <v>1</v>
      </c>
      <c r="G240" s="831">
        <v>2318</v>
      </c>
      <c r="H240" s="831"/>
      <c r="I240" s="831">
        <v>2318</v>
      </c>
      <c r="J240" s="831"/>
      <c r="K240" s="831"/>
      <c r="L240" s="831"/>
      <c r="M240" s="831"/>
      <c r="N240" s="831">
        <v>1</v>
      </c>
      <c r="O240" s="831">
        <v>2340</v>
      </c>
      <c r="P240" s="827"/>
      <c r="Q240" s="832">
        <v>2340</v>
      </c>
    </row>
    <row r="241" spans="1:17" ht="14.45" customHeight="1" x14ac:dyDescent="0.2">
      <c r="A241" s="821" t="s">
        <v>575</v>
      </c>
      <c r="B241" s="822" t="s">
        <v>5231</v>
      </c>
      <c r="C241" s="822" t="s">
        <v>5034</v>
      </c>
      <c r="D241" s="822" t="s">
        <v>5246</v>
      </c>
      <c r="E241" s="822" t="s">
        <v>5247</v>
      </c>
      <c r="F241" s="831"/>
      <c r="G241" s="831"/>
      <c r="H241" s="831"/>
      <c r="I241" s="831"/>
      <c r="J241" s="831">
        <v>4</v>
      </c>
      <c r="K241" s="831">
        <v>11129</v>
      </c>
      <c r="L241" s="831">
        <v>1</v>
      </c>
      <c r="M241" s="831">
        <v>2782.25</v>
      </c>
      <c r="N241" s="831">
        <v>3</v>
      </c>
      <c r="O241" s="831">
        <v>8385</v>
      </c>
      <c r="P241" s="827">
        <v>0.75343696648396086</v>
      </c>
      <c r="Q241" s="832">
        <v>2795</v>
      </c>
    </row>
    <row r="242" spans="1:17" ht="14.45" customHeight="1" x14ac:dyDescent="0.2">
      <c r="A242" s="821" t="s">
        <v>575</v>
      </c>
      <c r="B242" s="822" t="s">
        <v>5231</v>
      </c>
      <c r="C242" s="822" t="s">
        <v>5034</v>
      </c>
      <c r="D242" s="822" t="s">
        <v>5248</v>
      </c>
      <c r="E242" s="822" t="s">
        <v>5249</v>
      </c>
      <c r="F242" s="831">
        <v>5</v>
      </c>
      <c r="G242" s="831">
        <v>16630</v>
      </c>
      <c r="H242" s="831">
        <v>4.97606223818073</v>
      </c>
      <c r="I242" s="831">
        <v>3326</v>
      </c>
      <c r="J242" s="831">
        <v>1</v>
      </c>
      <c r="K242" s="831">
        <v>3342</v>
      </c>
      <c r="L242" s="831">
        <v>1</v>
      </c>
      <c r="M242" s="831">
        <v>3342</v>
      </c>
      <c r="N242" s="831"/>
      <c r="O242" s="831"/>
      <c r="P242" s="827"/>
      <c r="Q242" s="832"/>
    </row>
    <row r="243" spans="1:17" ht="14.45" customHeight="1" x14ac:dyDescent="0.2">
      <c r="A243" s="821" t="s">
        <v>575</v>
      </c>
      <c r="B243" s="822" t="s">
        <v>5231</v>
      </c>
      <c r="C243" s="822" t="s">
        <v>5034</v>
      </c>
      <c r="D243" s="822" t="s">
        <v>5250</v>
      </c>
      <c r="E243" s="822" t="s">
        <v>5251</v>
      </c>
      <c r="F243" s="831">
        <v>3</v>
      </c>
      <c r="G243" s="831">
        <v>15444</v>
      </c>
      <c r="H243" s="831">
        <v>0.6</v>
      </c>
      <c r="I243" s="831">
        <v>5148</v>
      </c>
      <c r="J243" s="831">
        <v>5</v>
      </c>
      <c r="K243" s="831">
        <v>25740</v>
      </c>
      <c r="L243" s="831">
        <v>1</v>
      </c>
      <c r="M243" s="831">
        <v>5148</v>
      </c>
      <c r="N243" s="831">
        <v>1</v>
      </c>
      <c r="O243" s="831">
        <v>5148</v>
      </c>
      <c r="P243" s="827">
        <v>0.2</v>
      </c>
      <c r="Q243" s="832">
        <v>5148</v>
      </c>
    </row>
    <row r="244" spans="1:17" ht="14.45" customHeight="1" x14ac:dyDescent="0.2">
      <c r="A244" s="821" t="s">
        <v>575</v>
      </c>
      <c r="B244" s="822" t="s">
        <v>5231</v>
      </c>
      <c r="C244" s="822" t="s">
        <v>5034</v>
      </c>
      <c r="D244" s="822" t="s">
        <v>5252</v>
      </c>
      <c r="E244" s="822" t="s">
        <v>5253</v>
      </c>
      <c r="F244" s="831">
        <v>1</v>
      </c>
      <c r="G244" s="831">
        <v>4939</v>
      </c>
      <c r="H244" s="831"/>
      <c r="I244" s="831">
        <v>4939</v>
      </c>
      <c r="J244" s="831"/>
      <c r="K244" s="831"/>
      <c r="L244" s="831"/>
      <c r="M244" s="831"/>
      <c r="N244" s="831">
        <v>1</v>
      </c>
      <c r="O244" s="831">
        <v>4949</v>
      </c>
      <c r="P244" s="827"/>
      <c r="Q244" s="832">
        <v>4949</v>
      </c>
    </row>
    <row r="245" spans="1:17" ht="14.45" customHeight="1" x14ac:dyDescent="0.2">
      <c r="A245" s="821" t="s">
        <v>575</v>
      </c>
      <c r="B245" s="822" t="s">
        <v>5231</v>
      </c>
      <c r="C245" s="822" t="s">
        <v>5034</v>
      </c>
      <c r="D245" s="822" t="s">
        <v>5254</v>
      </c>
      <c r="E245" s="822" t="s">
        <v>5255</v>
      </c>
      <c r="F245" s="831"/>
      <c r="G245" s="831"/>
      <c r="H245" s="831"/>
      <c r="I245" s="831"/>
      <c r="J245" s="831"/>
      <c r="K245" s="831"/>
      <c r="L245" s="831"/>
      <c r="M245" s="831"/>
      <c r="N245" s="831">
        <v>1</v>
      </c>
      <c r="O245" s="831">
        <v>3631</v>
      </c>
      <c r="P245" s="827"/>
      <c r="Q245" s="832">
        <v>3631</v>
      </c>
    </row>
    <row r="246" spans="1:17" ht="14.45" customHeight="1" x14ac:dyDescent="0.2">
      <c r="A246" s="821" t="s">
        <v>575</v>
      </c>
      <c r="B246" s="822" t="s">
        <v>5231</v>
      </c>
      <c r="C246" s="822" t="s">
        <v>5034</v>
      </c>
      <c r="D246" s="822" t="s">
        <v>5256</v>
      </c>
      <c r="E246" s="822" t="s">
        <v>5257</v>
      </c>
      <c r="F246" s="831">
        <v>1</v>
      </c>
      <c r="G246" s="831">
        <v>4928</v>
      </c>
      <c r="H246" s="831"/>
      <c r="I246" s="831">
        <v>4928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575</v>
      </c>
      <c r="B247" s="822" t="s">
        <v>5231</v>
      </c>
      <c r="C247" s="822" t="s">
        <v>5034</v>
      </c>
      <c r="D247" s="822" t="s">
        <v>5258</v>
      </c>
      <c r="E247" s="822" t="s">
        <v>5259</v>
      </c>
      <c r="F247" s="831">
        <v>5</v>
      </c>
      <c r="G247" s="831">
        <v>4195</v>
      </c>
      <c r="H247" s="831">
        <v>2.4793144208037825</v>
      </c>
      <c r="I247" s="831">
        <v>839</v>
      </c>
      <c r="J247" s="831">
        <v>2</v>
      </c>
      <c r="K247" s="831">
        <v>1692</v>
      </c>
      <c r="L247" s="831">
        <v>1</v>
      </c>
      <c r="M247" s="831">
        <v>846</v>
      </c>
      <c r="N247" s="831">
        <v>1</v>
      </c>
      <c r="O247" s="831">
        <v>852</v>
      </c>
      <c r="P247" s="827">
        <v>0.50354609929078009</v>
      </c>
      <c r="Q247" s="832">
        <v>852</v>
      </c>
    </row>
    <row r="248" spans="1:17" ht="14.45" customHeight="1" x14ac:dyDescent="0.2">
      <c r="A248" s="821" t="s">
        <v>575</v>
      </c>
      <c r="B248" s="822" t="s">
        <v>5231</v>
      </c>
      <c r="C248" s="822" t="s">
        <v>5034</v>
      </c>
      <c r="D248" s="822" t="s">
        <v>5260</v>
      </c>
      <c r="E248" s="822" t="s">
        <v>5261</v>
      </c>
      <c r="F248" s="831">
        <v>1</v>
      </c>
      <c r="G248" s="831">
        <v>0</v>
      </c>
      <c r="H248" s="831"/>
      <c r="I248" s="831">
        <v>0</v>
      </c>
      <c r="J248" s="831">
        <v>4</v>
      </c>
      <c r="K248" s="831">
        <v>0</v>
      </c>
      <c r="L248" s="831"/>
      <c r="M248" s="831">
        <v>0</v>
      </c>
      <c r="N248" s="831">
        <v>5</v>
      </c>
      <c r="O248" s="831">
        <v>0</v>
      </c>
      <c r="P248" s="827"/>
      <c r="Q248" s="832">
        <v>0</v>
      </c>
    </row>
    <row r="249" spans="1:17" ht="14.45" customHeight="1" x14ac:dyDescent="0.2">
      <c r="A249" s="821" t="s">
        <v>575</v>
      </c>
      <c r="B249" s="822" t="s">
        <v>5231</v>
      </c>
      <c r="C249" s="822" t="s">
        <v>5034</v>
      </c>
      <c r="D249" s="822" t="s">
        <v>5262</v>
      </c>
      <c r="E249" s="822" t="s">
        <v>5263</v>
      </c>
      <c r="F249" s="831"/>
      <c r="G249" s="831"/>
      <c r="H249" s="831"/>
      <c r="I249" s="831"/>
      <c r="J249" s="831"/>
      <c r="K249" s="831"/>
      <c r="L249" s="831"/>
      <c r="M249" s="831"/>
      <c r="N249" s="831">
        <v>1</v>
      </c>
      <c r="O249" s="831">
        <v>0</v>
      </c>
      <c r="P249" s="827"/>
      <c r="Q249" s="832">
        <v>0</v>
      </c>
    </row>
    <row r="250" spans="1:17" ht="14.45" customHeight="1" x14ac:dyDescent="0.2">
      <c r="A250" s="821" t="s">
        <v>575</v>
      </c>
      <c r="B250" s="822" t="s">
        <v>5231</v>
      </c>
      <c r="C250" s="822" t="s">
        <v>5034</v>
      </c>
      <c r="D250" s="822" t="s">
        <v>5264</v>
      </c>
      <c r="E250" s="822" t="s">
        <v>5265</v>
      </c>
      <c r="F250" s="831"/>
      <c r="G250" s="831"/>
      <c r="H250" s="831"/>
      <c r="I250" s="831"/>
      <c r="J250" s="831"/>
      <c r="K250" s="831"/>
      <c r="L250" s="831"/>
      <c r="M250" s="831"/>
      <c r="N250" s="831">
        <v>1</v>
      </c>
      <c r="O250" s="831">
        <v>0</v>
      </c>
      <c r="P250" s="827"/>
      <c r="Q250" s="832">
        <v>0</v>
      </c>
    </row>
    <row r="251" spans="1:17" ht="14.45" customHeight="1" x14ac:dyDescent="0.2">
      <c r="A251" s="821" t="s">
        <v>575</v>
      </c>
      <c r="B251" s="822" t="s">
        <v>5231</v>
      </c>
      <c r="C251" s="822" t="s">
        <v>5034</v>
      </c>
      <c r="D251" s="822" t="s">
        <v>5266</v>
      </c>
      <c r="E251" s="822" t="s">
        <v>5267</v>
      </c>
      <c r="F251" s="831"/>
      <c r="G251" s="831"/>
      <c r="H251" s="831"/>
      <c r="I251" s="831"/>
      <c r="J251" s="831">
        <v>1</v>
      </c>
      <c r="K251" s="831">
        <v>0</v>
      </c>
      <c r="L251" s="831"/>
      <c r="M251" s="831">
        <v>0</v>
      </c>
      <c r="N251" s="831"/>
      <c r="O251" s="831"/>
      <c r="P251" s="827"/>
      <c r="Q251" s="832"/>
    </row>
    <row r="252" spans="1:17" ht="14.45" customHeight="1" x14ac:dyDescent="0.2">
      <c r="A252" s="821" t="s">
        <v>575</v>
      </c>
      <c r="B252" s="822" t="s">
        <v>5231</v>
      </c>
      <c r="C252" s="822" t="s">
        <v>5034</v>
      </c>
      <c r="D252" s="822" t="s">
        <v>5268</v>
      </c>
      <c r="E252" s="822" t="s">
        <v>5269</v>
      </c>
      <c r="F252" s="831"/>
      <c r="G252" s="831"/>
      <c r="H252" s="831"/>
      <c r="I252" s="831"/>
      <c r="J252" s="831"/>
      <c r="K252" s="831"/>
      <c r="L252" s="831"/>
      <c r="M252" s="831"/>
      <c r="N252" s="831">
        <v>1</v>
      </c>
      <c r="O252" s="831">
        <v>0</v>
      </c>
      <c r="P252" s="827"/>
      <c r="Q252" s="832">
        <v>0</v>
      </c>
    </row>
    <row r="253" spans="1:17" ht="14.45" customHeight="1" x14ac:dyDescent="0.2">
      <c r="A253" s="821" t="s">
        <v>575</v>
      </c>
      <c r="B253" s="822" t="s">
        <v>5231</v>
      </c>
      <c r="C253" s="822" t="s">
        <v>5034</v>
      </c>
      <c r="D253" s="822" t="s">
        <v>5270</v>
      </c>
      <c r="E253" s="822" t="s">
        <v>5271</v>
      </c>
      <c r="F253" s="831"/>
      <c r="G253" s="831"/>
      <c r="H253" s="831"/>
      <c r="I253" s="831"/>
      <c r="J253" s="831">
        <v>1</v>
      </c>
      <c r="K253" s="831">
        <v>0</v>
      </c>
      <c r="L253" s="831"/>
      <c r="M253" s="831">
        <v>0</v>
      </c>
      <c r="N253" s="831"/>
      <c r="O253" s="831"/>
      <c r="P253" s="827"/>
      <c r="Q253" s="832"/>
    </row>
    <row r="254" spans="1:17" ht="14.45" customHeight="1" x14ac:dyDescent="0.2">
      <c r="A254" s="821" t="s">
        <v>575</v>
      </c>
      <c r="B254" s="822" t="s">
        <v>5231</v>
      </c>
      <c r="C254" s="822" t="s">
        <v>5034</v>
      </c>
      <c r="D254" s="822" t="s">
        <v>5272</v>
      </c>
      <c r="E254" s="822" t="s">
        <v>5273</v>
      </c>
      <c r="F254" s="831"/>
      <c r="G254" s="831"/>
      <c r="H254" s="831"/>
      <c r="I254" s="831"/>
      <c r="J254" s="831"/>
      <c r="K254" s="831"/>
      <c r="L254" s="831"/>
      <c r="M254" s="831"/>
      <c r="N254" s="831">
        <v>1</v>
      </c>
      <c r="O254" s="831">
        <v>0</v>
      </c>
      <c r="P254" s="827"/>
      <c r="Q254" s="832">
        <v>0</v>
      </c>
    </row>
    <row r="255" spans="1:17" ht="14.45" customHeight="1" x14ac:dyDescent="0.2">
      <c r="A255" s="821" t="s">
        <v>575</v>
      </c>
      <c r="B255" s="822" t="s">
        <v>5231</v>
      </c>
      <c r="C255" s="822" t="s">
        <v>5034</v>
      </c>
      <c r="D255" s="822" t="s">
        <v>5274</v>
      </c>
      <c r="E255" s="822" t="s">
        <v>5275</v>
      </c>
      <c r="F255" s="831"/>
      <c r="G255" s="831"/>
      <c r="H255" s="831"/>
      <c r="I255" s="831"/>
      <c r="J255" s="831"/>
      <c r="K255" s="831"/>
      <c r="L255" s="831"/>
      <c r="M255" s="831"/>
      <c r="N255" s="831">
        <v>1</v>
      </c>
      <c r="O255" s="831">
        <v>0</v>
      </c>
      <c r="P255" s="827"/>
      <c r="Q255" s="832">
        <v>0</v>
      </c>
    </row>
    <row r="256" spans="1:17" ht="14.45" customHeight="1" x14ac:dyDescent="0.2">
      <c r="A256" s="821" t="s">
        <v>575</v>
      </c>
      <c r="B256" s="822" t="s">
        <v>5231</v>
      </c>
      <c r="C256" s="822" t="s">
        <v>5034</v>
      </c>
      <c r="D256" s="822" t="s">
        <v>5276</v>
      </c>
      <c r="E256" s="822" t="s">
        <v>5277</v>
      </c>
      <c r="F256" s="831"/>
      <c r="G256" s="831"/>
      <c r="H256" s="831"/>
      <c r="I256" s="831"/>
      <c r="J256" s="831"/>
      <c r="K256" s="831"/>
      <c r="L256" s="831"/>
      <c r="M256" s="831"/>
      <c r="N256" s="831">
        <v>1</v>
      </c>
      <c r="O256" s="831">
        <v>0</v>
      </c>
      <c r="P256" s="827"/>
      <c r="Q256" s="832">
        <v>0</v>
      </c>
    </row>
    <row r="257" spans="1:17" ht="14.45" customHeight="1" x14ac:dyDescent="0.2">
      <c r="A257" s="821" t="s">
        <v>575</v>
      </c>
      <c r="B257" s="822" t="s">
        <v>5231</v>
      </c>
      <c r="C257" s="822" t="s">
        <v>5034</v>
      </c>
      <c r="D257" s="822" t="s">
        <v>5278</v>
      </c>
      <c r="E257" s="822" t="s">
        <v>5279</v>
      </c>
      <c r="F257" s="831">
        <v>1</v>
      </c>
      <c r="G257" s="831">
        <v>0</v>
      </c>
      <c r="H257" s="831"/>
      <c r="I257" s="831">
        <v>0</v>
      </c>
      <c r="J257" s="831">
        <v>4</v>
      </c>
      <c r="K257" s="831">
        <v>0</v>
      </c>
      <c r="L257" s="831"/>
      <c r="M257" s="831">
        <v>0</v>
      </c>
      <c r="N257" s="831">
        <v>5</v>
      </c>
      <c r="O257" s="831">
        <v>0</v>
      </c>
      <c r="P257" s="827"/>
      <c r="Q257" s="832">
        <v>0</v>
      </c>
    </row>
    <row r="258" spans="1:17" ht="14.45" customHeight="1" x14ac:dyDescent="0.2">
      <c r="A258" s="821" t="s">
        <v>575</v>
      </c>
      <c r="B258" s="822" t="s">
        <v>5231</v>
      </c>
      <c r="C258" s="822" t="s">
        <v>5034</v>
      </c>
      <c r="D258" s="822" t="s">
        <v>5280</v>
      </c>
      <c r="E258" s="822" t="s">
        <v>5281</v>
      </c>
      <c r="F258" s="831"/>
      <c r="G258" s="831"/>
      <c r="H258" s="831"/>
      <c r="I258" s="831"/>
      <c r="J258" s="831">
        <v>1</v>
      </c>
      <c r="K258" s="831">
        <v>539</v>
      </c>
      <c r="L258" s="831">
        <v>1</v>
      </c>
      <c r="M258" s="831">
        <v>539</v>
      </c>
      <c r="N258" s="831"/>
      <c r="O258" s="831"/>
      <c r="P258" s="827"/>
      <c r="Q258" s="832"/>
    </row>
    <row r="259" spans="1:17" ht="14.45" customHeight="1" x14ac:dyDescent="0.2">
      <c r="A259" s="821" t="s">
        <v>575</v>
      </c>
      <c r="B259" s="822" t="s">
        <v>5231</v>
      </c>
      <c r="C259" s="822" t="s">
        <v>5034</v>
      </c>
      <c r="D259" s="822" t="s">
        <v>5282</v>
      </c>
      <c r="E259" s="822" t="s">
        <v>5283</v>
      </c>
      <c r="F259" s="831"/>
      <c r="G259" s="831"/>
      <c r="H259" s="831"/>
      <c r="I259" s="831"/>
      <c r="J259" s="831">
        <v>1</v>
      </c>
      <c r="K259" s="831">
        <v>2827</v>
      </c>
      <c r="L259" s="831">
        <v>1</v>
      </c>
      <c r="M259" s="831">
        <v>2827</v>
      </c>
      <c r="N259" s="831">
        <v>1</v>
      </c>
      <c r="O259" s="831">
        <v>2838</v>
      </c>
      <c r="P259" s="827">
        <v>1.0038910505836576</v>
      </c>
      <c r="Q259" s="832">
        <v>2838</v>
      </c>
    </row>
    <row r="260" spans="1:17" ht="14.45" customHeight="1" x14ac:dyDescent="0.2">
      <c r="A260" s="821" t="s">
        <v>575</v>
      </c>
      <c r="B260" s="822" t="s">
        <v>5231</v>
      </c>
      <c r="C260" s="822" t="s">
        <v>5034</v>
      </c>
      <c r="D260" s="822" t="s">
        <v>5284</v>
      </c>
      <c r="E260" s="822" t="s">
        <v>5285</v>
      </c>
      <c r="F260" s="831"/>
      <c r="G260" s="831"/>
      <c r="H260" s="831"/>
      <c r="I260" s="831"/>
      <c r="J260" s="831"/>
      <c r="K260" s="831"/>
      <c r="L260" s="831"/>
      <c r="M260" s="831"/>
      <c r="N260" s="831">
        <v>2</v>
      </c>
      <c r="O260" s="831">
        <v>1714</v>
      </c>
      <c r="P260" s="827"/>
      <c r="Q260" s="832">
        <v>857</v>
      </c>
    </row>
    <row r="261" spans="1:17" ht="14.45" customHeight="1" x14ac:dyDescent="0.2">
      <c r="A261" s="821" t="s">
        <v>575</v>
      </c>
      <c r="B261" s="822" t="s">
        <v>5231</v>
      </c>
      <c r="C261" s="822" t="s">
        <v>5034</v>
      </c>
      <c r="D261" s="822" t="s">
        <v>5286</v>
      </c>
      <c r="E261" s="822" t="s">
        <v>5287</v>
      </c>
      <c r="F261" s="831"/>
      <c r="G261" s="831"/>
      <c r="H261" s="831"/>
      <c r="I261" s="831"/>
      <c r="J261" s="831">
        <v>1</v>
      </c>
      <c r="K261" s="831">
        <v>872</v>
      </c>
      <c r="L261" s="831">
        <v>1</v>
      </c>
      <c r="M261" s="831">
        <v>872</v>
      </c>
      <c r="N261" s="831"/>
      <c r="O261" s="831"/>
      <c r="P261" s="827"/>
      <c r="Q261" s="832"/>
    </row>
    <row r="262" spans="1:17" ht="14.45" customHeight="1" x14ac:dyDescent="0.2">
      <c r="A262" s="821" t="s">
        <v>575</v>
      </c>
      <c r="B262" s="822" t="s">
        <v>5231</v>
      </c>
      <c r="C262" s="822" t="s">
        <v>5034</v>
      </c>
      <c r="D262" s="822" t="s">
        <v>5288</v>
      </c>
      <c r="E262" s="822" t="s">
        <v>5289</v>
      </c>
      <c r="F262" s="831">
        <v>2</v>
      </c>
      <c r="G262" s="831">
        <v>12592</v>
      </c>
      <c r="H262" s="831"/>
      <c r="I262" s="831">
        <v>6296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575</v>
      </c>
      <c r="B263" s="822" t="s">
        <v>5231</v>
      </c>
      <c r="C263" s="822" t="s">
        <v>5034</v>
      </c>
      <c r="D263" s="822" t="s">
        <v>5290</v>
      </c>
      <c r="E263" s="822" t="s">
        <v>5291</v>
      </c>
      <c r="F263" s="831">
        <v>1</v>
      </c>
      <c r="G263" s="831">
        <v>9361</v>
      </c>
      <c r="H263" s="831">
        <v>0.3316328338115988</v>
      </c>
      <c r="I263" s="831">
        <v>9361</v>
      </c>
      <c r="J263" s="831">
        <v>3</v>
      </c>
      <c r="K263" s="831">
        <v>28227</v>
      </c>
      <c r="L263" s="831">
        <v>1</v>
      </c>
      <c r="M263" s="831">
        <v>9409</v>
      </c>
      <c r="N263" s="831">
        <v>2</v>
      </c>
      <c r="O263" s="831">
        <v>18904</v>
      </c>
      <c r="P263" s="827">
        <v>0.669713394976441</v>
      </c>
      <c r="Q263" s="832">
        <v>9452</v>
      </c>
    </row>
    <row r="264" spans="1:17" ht="14.45" customHeight="1" x14ac:dyDescent="0.2">
      <c r="A264" s="821" t="s">
        <v>575</v>
      </c>
      <c r="B264" s="822" t="s">
        <v>5231</v>
      </c>
      <c r="C264" s="822" t="s">
        <v>5034</v>
      </c>
      <c r="D264" s="822" t="s">
        <v>5292</v>
      </c>
      <c r="E264" s="822" t="s">
        <v>5293</v>
      </c>
      <c r="F264" s="831">
        <v>1</v>
      </c>
      <c r="G264" s="831">
        <v>446</v>
      </c>
      <c r="H264" s="831">
        <v>0.9955357142857143</v>
      </c>
      <c r="I264" s="831">
        <v>446</v>
      </c>
      <c r="J264" s="831">
        <v>1</v>
      </c>
      <c r="K264" s="831">
        <v>448</v>
      </c>
      <c r="L264" s="831">
        <v>1</v>
      </c>
      <c r="M264" s="831">
        <v>448</v>
      </c>
      <c r="N264" s="831"/>
      <c r="O264" s="831"/>
      <c r="P264" s="827"/>
      <c r="Q264" s="832"/>
    </row>
    <row r="265" spans="1:17" ht="14.45" customHeight="1" x14ac:dyDescent="0.2">
      <c r="A265" s="821" t="s">
        <v>575</v>
      </c>
      <c r="B265" s="822" t="s">
        <v>5231</v>
      </c>
      <c r="C265" s="822" t="s">
        <v>5034</v>
      </c>
      <c r="D265" s="822" t="s">
        <v>5294</v>
      </c>
      <c r="E265" s="822" t="s">
        <v>5295</v>
      </c>
      <c r="F265" s="831">
        <v>11</v>
      </c>
      <c r="G265" s="831">
        <v>9526</v>
      </c>
      <c r="H265" s="831">
        <v>1.8245546830109174</v>
      </c>
      <c r="I265" s="831">
        <v>866</v>
      </c>
      <c r="J265" s="831">
        <v>6</v>
      </c>
      <c r="K265" s="831">
        <v>5221</v>
      </c>
      <c r="L265" s="831">
        <v>1</v>
      </c>
      <c r="M265" s="831">
        <v>870.16666666666663</v>
      </c>
      <c r="N265" s="831"/>
      <c r="O265" s="831"/>
      <c r="P265" s="827"/>
      <c r="Q265" s="832"/>
    </row>
    <row r="266" spans="1:17" ht="14.45" customHeight="1" x14ac:dyDescent="0.2">
      <c r="A266" s="821" t="s">
        <v>575</v>
      </c>
      <c r="B266" s="822" t="s">
        <v>5231</v>
      </c>
      <c r="C266" s="822" t="s">
        <v>5034</v>
      </c>
      <c r="D266" s="822" t="s">
        <v>5296</v>
      </c>
      <c r="E266" s="822" t="s">
        <v>5297</v>
      </c>
      <c r="F266" s="831">
        <v>1</v>
      </c>
      <c r="G266" s="831">
        <v>3619</v>
      </c>
      <c r="H266" s="831">
        <v>0.99505086609843274</v>
      </c>
      <c r="I266" s="831">
        <v>3619</v>
      </c>
      <c r="J266" s="831">
        <v>1</v>
      </c>
      <c r="K266" s="831">
        <v>3637</v>
      </c>
      <c r="L266" s="831">
        <v>1</v>
      </c>
      <c r="M266" s="831">
        <v>3637</v>
      </c>
      <c r="N266" s="831">
        <v>3</v>
      </c>
      <c r="O266" s="831">
        <v>10959</v>
      </c>
      <c r="P266" s="827">
        <v>3.0131976904041791</v>
      </c>
      <c r="Q266" s="832">
        <v>3653</v>
      </c>
    </row>
    <row r="267" spans="1:17" ht="14.45" customHeight="1" x14ac:dyDescent="0.2">
      <c r="A267" s="821" t="s">
        <v>575</v>
      </c>
      <c r="B267" s="822" t="s">
        <v>5231</v>
      </c>
      <c r="C267" s="822" t="s">
        <v>5034</v>
      </c>
      <c r="D267" s="822" t="s">
        <v>5298</v>
      </c>
      <c r="E267" s="822" t="s">
        <v>5299</v>
      </c>
      <c r="F267" s="831">
        <v>1</v>
      </c>
      <c r="G267" s="831">
        <v>3752</v>
      </c>
      <c r="H267" s="831"/>
      <c r="I267" s="831">
        <v>3752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575</v>
      </c>
      <c r="B268" s="822" t="s">
        <v>5231</v>
      </c>
      <c r="C268" s="822" t="s">
        <v>5034</v>
      </c>
      <c r="D268" s="822" t="s">
        <v>5300</v>
      </c>
      <c r="E268" s="822" t="s">
        <v>5301</v>
      </c>
      <c r="F268" s="831"/>
      <c r="G268" s="831"/>
      <c r="H268" s="831"/>
      <c r="I268" s="831"/>
      <c r="J268" s="831">
        <v>1</v>
      </c>
      <c r="K268" s="831">
        <v>376</v>
      </c>
      <c r="L268" s="831">
        <v>1</v>
      </c>
      <c r="M268" s="831">
        <v>376</v>
      </c>
      <c r="N268" s="831"/>
      <c r="O268" s="831"/>
      <c r="P268" s="827"/>
      <c r="Q268" s="832"/>
    </row>
    <row r="269" spans="1:17" ht="14.45" customHeight="1" x14ac:dyDescent="0.2">
      <c r="A269" s="821" t="s">
        <v>575</v>
      </c>
      <c r="B269" s="822" t="s">
        <v>5231</v>
      </c>
      <c r="C269" s="822" t="s">
        <v>5034</v>
      </c>
      <c r="D269" s="822" t="s">
        <v>5302</v>
      </c>
      <c r="E269" s="822" t="s">
        <v>5303</v>
      </c>
      <c r="F269" s="831">
        <v>1</v>
      </c>
      <c r="G269" s="831">
        <v>1988</v>
      </c>
      <c r="H269" s="831"/>
      <c r="I269" s="831">
        <v>1988</v>
      </c>
      <c r="J269" s="831"/>
      <c r="K269" s="831"/>
      <c r="L269" s="831"/>
      <c r="M269" s="831"/>
      <c r="N269" s="831">
        <v>1</v>
      </c>
      <c r="O269" s="831">
        <v>2009</v>
      </c>
      <c r="P269" s="827"/>
      <c r="Q269" s="832">
        <v>2009</v>
      </c>
    </row>
    <row r="270" spans="1:17" ht="14.45" customHeight="1" x14ac:dyDescent="0.2">
      <c r="A270" s="821" t="s">
        <v>575</v>
      </c>
      <c r="B270" s="822" t="s">
        <v>5231</v>
      </c>
      <c r="C270" s="822" t="s">
        <v>5034</v>
      </c>
      <c r="D270" s="822" t="s">
        <v>5304</v>
      </c>
      <c r="E270" s="822" t="s">
        <v>5305</v>
      </c>
      <c r="F270" s="831">
        <v>1</v>
      </c>
      <c r="G270" s="831">
        <v>16108</v>
      </c>
      <c r="H270" s="831">
        <v>0.33164504838377601</v>
      </c>
      <c r="I270" s="831">
        <v>16108</v>
      </c>
      <c r="J270" s="831">
        <v>3</v>
      </c>
      <c r="K270" s="831">
        <v>48570</v>
      </c>
      <c r="L270" s="831">
        <v>1</v>
      </c>
      <c r="M270" s="831">
        <v>16190</v>
      </c>
      <c r="N270" s="831">
        <v>1</v>
      </c>
      <c r="O270" s="831">
        <v>17069</v>
      </c>
      <c r="P270" s="827">
        <v>0.35143092443895407</v>
      </c>
      <c r="Q270" s="832">
        <v>17069</v>
      </c>
    </row>
    <row r="271" spans="1:17" ht="14.45" customHeight="1" x14ac:dyDescent="0.2">
      <c r="A271" s="821" t="s">
        <v>575</v>
      </c>
      <c r="B271" s="822" t="s">
        <v>5231</v>
      </c>
      <c r="C271" s="822" t="s">
        <v>5034</v>
      </c>
      <c r="D271" s="822" t="s">
        <v>5306</v>
      </c>
      <c r="E271" s="822" t="s">
        <v>5307</v>
      </c>
      <c r="F271" s="831">
        <v>1</v>
      </c>
      <c r="G271" s="831">
        <v>0</v>
      </c>
      <c r="H271" s="831"/>
      <c r="I271" s="831">
        <v>0</v>
      </c>
      <c r="J271" s="831">
        <v>2</v>
      </c>
      <c r="K271" s="831">
        <v>0</v>
      </c>
      <c r="L271" s="831"/>
      <c r="M271" s="831">
        <v>0</v>
      </c>
      <c r="N271" s="831">
        <v>3</v>
      </c>
      <c r="O271" s="831">
        <v>0</v>
      </c>
      <c r="P271" s="827"/>
      <c r="Q271" s="832">
        <v>0</v>
      </c>
    </row>
    <row r="272" spans="1:17" ht="14.45" customHeight="1" x14ac:dyDescent="0.2">
      <c r="A272" s="821" t="s">
        <v>575</v>
      </c>
      <c r="B272" s="822" t="s">
        <v>5231</v>
      </c>
      <c r="C272" s="822" t="s">
        <v>5034</v>
      </c>
      <c r="D272" s="822" t="s">
        <v>5308</v>
      </c>
      <c r="E272" s="822" t="s">
        <v>5309</v>
      </c>
      <c r="F272" s="831">
        <v>1</v>
      </c>
      <c r="G272" s="831">
        <v>391</v>
      </c>
      <c r="H272" s="831"/>
      <c r="I272" s="831">
        <v>391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575</v>
      </c>
      <c r="B273" s="822" t="s">
        <v>5231</v>
      </c>
      <c r="C273" s="822" t="s">
        <v>5034</v>
      </c>
      <c r="D273" s="822" t="s">
        <v>5310</v>
      </c>
      <c r="E273" s="822" t="s">
        <v>5311</v>
      </c>
      <c r="F273" s="831"/>
      <c r="G273" s="831"/>
      <c r="H273" s="831"/>
      <c r="I273" s="831"/>
      <c r="J273" s="831"/>
      <c r="K273" s="831"/>
      <c r="L273" s="831"/>
      <c r="M273" s="831"/>
      <c r="N273" s="831">
        <v>1</v>
      </c>
      <c r="O273" s="831">
        <v>2245</v>
      </c>
      <c r="P273" s="827"/>
      <c r="Q273" s="832">
        <v>2245</v>
      </c>
    </row>
    <row r="274" spans="1:17" ht="14.45" customHeight="1" x14ac:dyDescent="0.2">
      <c r="A274" s="821" t="s">
        <v>575</v>
      </c>
      <c r="B274" s="822" t="s">
        <v>5231</v>
      </c>
      <c r="C274" s="822" t="s">
        <v>5034</v>
      </c>
      <c r="D274" s="822" t="s">
        <v>5312</v>
      </c>
      <c r="E274" s="822" t="s">
        <v>5313</v>
      </c>
      <c r="F274" s="831">
        <v>1</v>
      </c>
      <c r="G274" s="831">
        <v>0</v>
      </c>
      <c r="H274" s="831"/>
      <c r="I274" s="831">
        <v>0</v>
      </c>
      <c r="J274" s="831">
        <v>5</v>
      </c>
      <c r="K274" s="831">
        <v>0</v>
      </c>
      <c r="L274" s="831"/>
      <c r="M274" s="831">
        <v>0</v>
      </c>
      <c r="N274" s="831">
        <v>5</v>
      </c>
      <c r="O274" s="831">
        <v>0</v>
      </c>
      <c r="P274" s="827"/>
      <c r="Q274" s="832">
        <v>0</v>
      </c>
    </row>
    <row r="275" spans="1:17" ht="14.45" customHeight="1" x14ac:dyDescent="0.2">
      <c r="A275" s="821" t="s">
        <v>575</v>
      </c>
      <c r="B275" s="822" t="s">
        <v>5231</v>
      </c>
      <c r="C275" s="822" t="s">
        <v>5034</v>
      </c>
      <c r="D275" s="822" t="s">
        <v>5314</v>
      </c>
      <c r="E275" s="822" t="s">
        <v>5315</v>
      </c>
      <c r="F275" s="831"/>
      <c r="G275" s="831"/>
      <c r="H275" s="831"/>
      <c r="I275" s="831"/>
      <c r="J275" s="831">
        <v>1</v>
      </c>
      <c r="K275" s="831">
        <v>0</v>
      </c>
      <c r="L275" s="831"/>
      <c r="M275" s="831">
        <v>0</v>
      </c>
      <c r="N275" s="831"/>
      <c r="O275" s="831"/>
      <c r="P275" s="827"/>
      <c r="Q275" s="832"/>
    </row>
    <row r="276" spans="1:17" ht="14.45" customHeight="1" x14ac:dyDescent="0.2">
      <c r="A276" s="821" t="s">
        <v>575</v>
      </c>
      <c r="B276" s="822" t="s">
        <v>5231</v>
      </c>
      <c r="C276" s="822" t="s">
        <v>5034</v>
      </c>
      <c r="D276" s="822" t="s">
        <v>5316</v>
      </c>
      <c r="E276" s="822" t="s">
        <v>5317</v>
      </c>
      <c r="F276" s="831">
        <v>1</v>
      </c>
      <c r="G276" s="831">
        <v>4580</v>
      </c>
      <c r="H276" s="831">
        <v>0.99413935315823743</v>
      </c>
      <c r="I276" s="831">
        <v>4580</v>
      </c>
      <c r="J276" s="831">
        <v>1</v>
      </c>
      <c r="K276" s="831">
        <v>4607</v>
      </c>
      <c r="L276" s="831">
        <v>1</v>
      </c>
      <c r="M276" s="831">
        <v>4607</v>
      </c>
      <c r="N276" s="831"/>
      <c r="O276" s="831"/>
      <c r="P276" s="827"/>
      <c r="Q276" s="832"/>
    </row>
    <row r="277" spans="1:17" ht="14.45" customHeight="1" x14ac:dyDescent="0.2">
      <c r="A277" s="821" t="s">
        <v>575</v>
      </c>
      <c r="B277" s="822" t="s">
        <v>5231</v>
      </c>
      <c r="C277" s="822" t="s">
        <v>5034</v>
      </c>
      <c r="D277" s="822" t="s">
        <v>5318</v>
      </c>
      <c r="E277" s="822" t="s">
        <v>5319</v>
      </c>
      <c r="F277" s="831">
        <v>3</v>
      </c>
      <c r="G277" s="831">
        <v>9903</v>
      </c>
      <c r="H277" s="831">
        <v>0.74750905797101452</v>
      </c>
      <c r="I277" s="831">
        <v>3301</v>
      </c>
      <c r="J277" s="831">
        <v>4</v>
      </c>
      <c r="K277" s="831">
        <v>13248</v>
      </c>
      <c r="L277" s="831">
        <v>1</v>
      </c>
      <c r="M277" s="831">
        <v>3312</v>
      </c>
      <c r="N277" s="831">
        <v>1</v>
      </c>
      <c r="O277" s="831">
        <v>3322</v>
      </c>
      <c r="P277" s="827">
        <v>0.25075483091787437</v>
      </c>
      <c r="Q277" s="832">
        <v>3322</v>
      </c>
    </row>
    <row r="278" spans="1:17" ht="14.45" customHeight="1" x14ac:dyDescent="0.2">
      <c r="A278" s="821" t="s">
        <v>575</v>
      </c>
      <c r="B278" s="822" t="s">
        <v>5231</v>
      </c>
      <c r="C278" s="822" t="s">
        <v>5034</v>
      </c>
      <c r="D278" s="822" t="s">
        <v>5320</v>
      </c>
      <c r="E278" s="822" t="s">
        <v>5321</v>
      </c>
      <c r="F278" s="831"/>
      <c r="G278" s="831"/>
      <c r="H278" s="831"/>
      <c r="I278" s="831"/>
      <c r="J278" s="831">
        <v>1</v>
      </c>
      <c r="K278" s="831">
        <v>0</v>
      </c>
      <c r="L278" s="831"/>
      <c r="M278" s="831">
        <v>0</v>
      </c>
      <c r="N278" s="831">
        <v>1</v>
      </c>
      <c r="O278" s="831">
        <v>0</v>
      </c>
      <c r="P278" s="827"/>
      <c r="Q278" s="832">
        <v>0</v>
      </c>
    </row>
    <row r="279" spans="1:17" ht="14.45" customHeight="1" x14ac:dyDescent="0.2">
      <c r="A279" s="821" t="s">
        <v>575</v>
      </c>
      <c r="B279" s="822" t="s">
        <v>5231</v>
      </c>
      <c r="C279" s="822" t="s">
        <v>5034</v>
      </c>
      <c r="D279" s="822" t="s">
        <v>5322</v>
      </c>
      <c r="E279" s="822" t="s">
        <v>5323</v>
      </c>
      <c r="F279" s="831"/>
      <c r="G279" s="831"/>
      <c r="H279" s="831"/>
      <c r="I279" s="831"/>
      <c r="J279" s="831">
        <v>3</v>
      </c>
      <c r="K279" s="831">
        <v>0</v>
      </c>
      <c r="L279" s="831"/>
      <c r="M279" s="831">
        <v>0</v>
      </c>
      <c r="N279" s="831">
        <v>2</v>
      </c>
      <c r="O279" s="831">
        <v>0</v>
      </c>
      <c r="P279" s="827"/>
      <c r="Q279" s="832">
        <v>0</v>
      </c>
    </row>
    <row r="280" spans="1:17" ht="14.45" customHeight="1" x14ac:dyDescent="0.2">
      <c r="A280" s="821" t="s">
        <v>575</v>
      </c>
      <c r="B280" s="822" t="s">
        <v>5231</v>
      </c>
      <c r="C280" s="822" t="s">
        <v>5034</v>
      </c>
      <c r="D280" s="822" t="s">
        <v>5324</v>
      </c>
      <c r="E280" s="822" t="s">
        <v>5325</v>
      </c>
      <c r="F280" s="831"/>
      <c r="G280" s="831"/>
      <c r="H280" s="831"/>
      <c r="I280" s="831"/>
      <c r="J280" s="831">
        <v>1</v>
      </c>
      <c r="K280" s="831">
        <v>0</v>
      </c>
      <c r="L280" s="831"/>
      <c r="M280" s="831">
        <v>0</v>
      </c>
      <c r="N280" s="831"/>
      <c r="O280" s="831"/>
      <c r="P280" s="827"/>
      <c r="Q280" s="832"/>
    </row>
    <row r="281" spans="1:17" ht="14.45" customHeight="1" x14ac:dyDescent="0.2">
      <c r="A281" s="821" t="s">
        <v>575</v>
      </c>
      <c r="B281" s="822" t="s">
        <v>5231</v>
      </c>
      <c r="C281" s="822" t="s">
        <v>5034</v>
      </c>
      <c r="D281" s="822" t="s">
        <v>5326</v>
      </c>
      <c r="E281" s="822" t="s">
        <v>5327</v>
      </c>
      <c r="F281" s="831"/>
      <c r="G281" s="831"/>
      <c r="H281" s="831"/>
      <c r="I281" s="831"/>
      <c r="J281" s="831"/>
      <c r="K281" s="831"/>
      <c r="L281" s="831"/>
      <c r="M281" s="831"/>
      <c r="N281" s="831">
        <v>1</v>
      </c>
      <c r="O281" s="831">
        <v>2562</v>
      </c>
      <c r="P281" s="827"/>
      <c r="Q281" s="832">
        <v>2562</v>
      </c>
    </row>
    <row r="282" spans="1:17" ht="14.45" customHeight="1" x14ac:dyDescent="0.2">
      <c r="A282" s="821" t="s">
        <v>575</v>
      </c>
      <c r="B282" s="822" t="s">
        <v>5231</v>
      </c>
      <c r="C282" s="822" t="s">
        <v>5034</v>
      </c>
      <c r="D282" s="822" t="s">
        <v>5328</v>
      </c>
      <c r="E282" s="822" t="s">
        <v>5329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8569</v>
      </c>
      <c r="P282" s="827"/>
      <c r="Q282" s="832">
        <v>8569</v>
      </c>
    </row>
    <row r="283" spans="1:17" ht="14.45" customHeight="1" x14ac:dyDescent="0.2">
      <c r="A283" s="821" t="s">
        <v>575</v>
      </c>
      <c r="B283" s="822" t="s">
        <v>5231</v>
      </c>
      <c r="C283" s="822" t="s">
        <v>5034</v>
      </c>
      <c r="D283" s="822" t="s">
        <v>5330</v>
      </c>
      <c r="E283" s="822" t="s">
        <v>5331</v>
      </c>
      <c r="F283" s="831">
        <v>1</v>
      </c>
      <c r="G283" s="831">
        <v>5755</v>
      </c>
      <c r="H283" s="831"/>
      <c r="I283" s="831">
        <v>5755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575</v>
      </c>
      <c r="B284" s="822" t="s">
        <v>5231</v>
      </c>
      <c r="C284" s="822" t="s">
        <v>5034</v>
      </c>
      <c r="D284" s="822" t="s">
        <v>5332</v>
      </c>
      <c r="E284" s="822" t="s">
        <v>5333</v>
      </c>
      <c r="F284" s="831">
        <v>1</v>
      </c>
      <c r="G284" s="831">
        <v>4741</v>
      </c>
      <c r="H284" s="831">
        <v>0.89944981976854488</v>
      </c>
      <c r="I284" s="831">
        <v>4741</v>
      </c>
      <c r="J284" s="831">
        <v>1</v>
      </c>
      <c r="K284" s="831">
        <v>5271</v>
      </c>
      <c r="L284" s="831">
        <v>1</v>
      </c>
      <c r="M284" s="831">
        <v>5271</v>
      </c>
      <c r="N284" s="831">
        <v>4</v>
      </c>
      <c r="O284" s="831">
        <v>21200</v>
      </c>
      <c r="P284" s="827">
        <v>4.0220072092582049</v>
      </c>
      <c r="Q284" s="832">
        <v>5300</v>
      </c>
    </row>
    <row r="285" spans="1:17" ht="14.45" customHeight="1" x14ac:dyDescent="0.2">
      <c r="A285" s="821" t="s">
        <v>575</v>
      </c>
      <c r="B285" s="822" t="s">
        <v>5231</v>
      </c>
      <c r="C285" s="822" t="s">
        <v>5034</v>
      </c>
      <c r="D285" s="822" t="s">
        <v>5334</v>
      </c>
      <c r="E285" s="822" t="s">
        <v>5335</v>
      </c>
      <c r="F285" s="831">
        <v>3</v>
      </c>
      <c r="G285" s="831">
        <v>14016</v>
      </c>
      <c r="H285" s="831"/>
      <c r="I285" s="831">
        <v>4672</v>
      </c>
      <c r="J285" s="831"/>
      <c r="K285" s="831"/>
      <c r="L285" s="831"/>
      <c r="M285" s="831"/>
      <c r="N285" s="831">
        <v>3</v>
      </c>
      <c r="O285" s="831">
        <v>14106</v>
      </c>
      <c r="P285" s="827"/>
      <c r="Q285" s="832">
        <v>4702</v>
      </c>
    </row>
    <row r="286" spans="1:17" ht="14.45" customHeight="1" x14ac:dyDescent="0.2">
      <c r="A286" s="821" t="s">
        <v>575</v>
      </c>
      <c r="B286" s="822" t="s">
        <v>5231</v>
      </c>
      <c r="C286" s="822" t="s">
        <v>5034</v>
      </c>
      <c r="D286" s="822" t="s">
        <v>5336</v>
      </c>
      <c r="E286" s="822" t="s">
        <v>5337</v>
      </c>
      <c r="F286" s="831"/>
      <c r="G286" s="831"/>
      <c r="H286" s="831"/>
      <c r="I286" s="831"/>
      <c r="J286" s="831"/>
      <c r="K286" s="831"/>
      <c r="L286" s="831"/>
      <c r="M286" s="831"/>
      <c r="N286" s="831">
        <v>1</v>
      </c>
      <c r="O286" s="831">
        <v>0</v>
      </c>
      <c r="P286" s="827"/>
      <c r="Q286" s="832">
        <v>0</v>
      </c>
    </row>
    <row r="287" spans="1:17" ht="14.45" customHeight="1" x14ac:dyDescent="0.2">
      <c r="A287" s="821" t="s">
        <v>575</v>
      </c>
      <c r="B287" s="822" t="s">
        <v>5231</v>
      </c>
      <c r="C287" s="822" t="s">
        <v>5034</v>
      </c>
      <c r="D287" s="822" t="s">
        <v>5338</v>
      </c>
      <c r="E287" s="822" t="s">
        <v>5339</v>
      </c>
      <c r="F287" s="831"/>
      <c r="G287" s="831"/>
      <c r="H287" s="831"/>
      <c r="I287" s="831"/>
      <c r="J287" s="831">
        <v>1</v>
      </c>
      <c r="K287" s="831">
        <v>5312</v>
      </c>
      <c r="L287" s="831">
        <v>1</v>
      </c>
      <c r="M287" s="831">
        <v>5312</v>
      </c>
      <c r="N287" s="831">
        <v>1</v>
      </c>
      <c r="O287" s="831">
        <v>5331</v>
      </c>
      <c r="P287" s="827">
        <v>1.0035768072289157</v>
      </c>
      <c r="Q287" s="832">
        <v>5331</v>
      </c>
    </row>
    <row r="288" spans="1:17" ht="14.45" customHeight="1" x14ac:dyDescent="0.2">
      <c r="A288" s="821" t="s">
        <v>575</v>
      </c>
      <c r="B288" s="822" t="s">
        <v>5231</v>
      </c>
      <c r="C288" s="822" t="s">
        <v>5034</v>
      </c>
      <c r="D288" s="822" t="s">
        <v>5340</v>
      </c>
      <c r="E288" s="822" t="s">
        <v>5341</v>
      </c>
      <c r="F288" s="831">
        <v>1</v>
      </c>
      <c r="G288" s="831">
        <v>11026</v>
      </c>
      <c r="H288" s="831"/>
      <c r="I288" s="831">
        <v>11026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575</v>
      </c>
      <c r="B289" s="822" t="s">
        <v>5231</v>
      </c>
      <c r="C289" s="822" t="s">
        <v>5034</v>
      </c>
      <c r="D289" s="822" t="s">
        <v>5342</v>
      </c>
      <c r="E289" s="822" t="s">
        <v>5343</v>
      </c>
      <c r="F289" s="831">
        <v>3</v>
      </c>
      <c r="G289" s="831">
        <v>12360</v>
      </c>
      <c r="H289" s="831"/>
      <c r="I289" s="831">
        <v>4120</v>
      </c>
      <c r="J289" s="831"/>
      <c r="K289" s="831"/>
      <c r="L289" s="831"/>
      <c r="M289" s="831"/>
      <c r="N289" s="831">
        <v>1</v>
      </c>
      <c r="O289" s="831">
        <v>4150</v>
      </c>
      <c r="P289" s="827"/>
      <c r="Q289" s="832">
        <v>4150</v>
      </c>
    </row>
    <row r="290" spans="1:17" ht="14.45" customHeight="1" x14ac:dyDescent="0.2">
      <c r="A290" s="821" t="s">
        <v>575</v>
      </c>
      <c r="B290" s="822" t="s">
        <v>5231</v>
      </c>
      <c r="C290" s="822" t="s">
        <v>5034</v>
      </c>
      <c r="D290" s="822" t="s">
        <v>5344</v>
      </c>
      <c r="E290" s="822" t="s">
        <v>5345</v>
      </c>
      <c r="F290" s="831"/>
      <c r="G290" s="831"/>
      <c r="H290" s="831"/>
      <c r="I290" s="831"/>
      <c r="J290" s="831"/>
      <c r="K290" s="831"/>
      <c r="L290" s="831"/>
      <c r="M290" s="831"/>
      <c r="N290" s="831">
        <v>2</v>
      </c>
      <c r="O290" s="831">
        <v>0</v>
      </c>
      <c r="P290" s="827"/>
      <c r="Q290" s="832">
        <v>0</v>
      </c>
    </row>
    <row r="291" spans="1:17" ht="14.45" customHeight="1" x14ac:dyDescent="0.2">
      <c r="A291" s="821" t="s">
        <v>575</v>
      </c>
      <c r="B291" s="822" t="s">
        <v>5231</v>
      </c>
      <c r="C291" s="822" t="s">
        <v>5034</v>
      </c>
      <c r="D291" s="822" t="s">
        <v>5346</v>
      </c>
      <c r="E291" s="822" t="s">
        <v>5347</v>
      </c>
      <c r="F291" s="831"/>
      <c r="G291" s="831"/>
      <c r="H291" s="831"/>
      <c r="I291" s="831"/>
      <c r="J291" s="831">
        <v>1</v>
      </c>
      <c r="K291" s="831">
        <v>0</v>
      </c>
      <c r="L291" s="831"/>
      <c r="M291" s="831">
        <v>0</v>
      </c>
      <c r="N291" s="831"/>
      <c r="O291" s="831"/>
      <c r="P291" s="827"/>
      <c r="Q291" s="832"/>
    </row>
    <row r="292" spans="1:17" ht="14.45" customHeight="1" x14ac:dyDescent="0.2">
      <c r="A292" s="821" t="s">
        <v>575</v>
      </c>
      <c r="B292" s="822" t="s">
        <v>5231</v>
      </c>
      <c r="C292" s="822" t="s">
        <v>5034</v>
      </c>
      <c r="D292" s="822" t="s">
        <v>5348</v>
      </c>
      <c r="E292" s="822" t="s">
        <v>5349</v>
      </c>
      <c r="F292" s="831"/>
      <c r="G292" s="831"/>
      <c r="H292" s="831"/>
      <c r="I292" s="831"/>
      <c r="J292" s="831"/>
      <c r="K292" s="831"/>
      <c r="L292" s="831"/>
      <c r="M292" s="831"/>
      <c r="N292" s="831">
        <v>1</v>
      </c>
      <c r="O292" s="831">
        <v>0</v>
      </c>
      <c r="P292" s="827"/>
      <c r="Q292" s="832">
        <v>0</v>
      </c>
    </row>
    <row r="293" spans="1:17" ht="14.45" customHeight="1" x14ac:dyDescent="0.2">
      <c r="A293" s="821" t="s">
        <v>575</v>
      </c>
      <c r="B293" s="822" t="s">
        <v>5231</v>
      </c>
      <c r="C293" s="822" t="s">
        <v>5034</v>
      </c>
      <c r="D293" s="822" t="s">
        <v>5350</v>
      </c>
      <c r="E293" s="822" t="s">
        <v>5351</v>
      </c>
      <c r="F293" s="831">
        <v>2</v>
      </c>
      <c r="G293" s="831">
        <v>12430</v>
      </c>
      <c r="H293" s="831"/>
      <c r="I293" s="831">
        <v>6215</v>
      </c>
      <c r="J293" s="831"/>
      <c r="K293" s="831"/>
      <c r="L293" s="831"/>
      <c r="M293" s="831"/>
      <c r="N293" s="831">
        <v>1</v>
      </c>
      <c r="O293" s="831">
        <v>6277</v>
      </c>
      <c r="P293" s="827"/>
      <c r="Q293" s="832">
        <v>6277</v>
      </c>
    </row>
    <row r="294" spans="1:17" ht="14.45" customHeight="1" x14ac:dyDescent="0.2">
      <c r="A294" s="821" t="s">
        <v>575</v>
      </c>
      <c r="B294" s="822" t="s">
        <v>5231</v>
      </c>
      <c r="C294" s="822" t="s">
        <v>5034</v>
      </c>
      <c r="D294" s="822" t="s">
        <v>5352</v>
      </c>
      <c r="E294" s="822" t="s">
        <v>5353</v>
      </c>
      <c r="F294" s="831"/>
      <c r="G294" s="831"/>
      <c r="H294" s="831"/>
      <c r="I294" s="831"/>
      <c r="J294" s="831">
        <v>3</v>
      </c>
      <c r="K294" s="831">
        <v>25560</v>
      </c>
      <c r="L294" s="831">
        <v>1</v>
      </c>
      <c r="M294" s="831">
        <v>8520</v>
      </c>
      <c r="N294" s="831">
        <v>1</v>
      </c>
      <c r="O294" s="831">
        <v>8568</v>
      </c>
      <c r="P294" s="827">
        <v>0.3352112676056338</v>
      </c>
      <c r="Q294" s="832">
        <v>8568</v>
      </c>
    </row>
    <row r="295" spans="1:17" ht="14.45" customHeight="1" x14ac:dyDescent="0.2">
      <c r="A295" s="821" t="s">
        <v>575</v>
      </c>
      <c r="B295" s="822" t="s">
        <v>5231</v>
      </c>
      <c r="C295" s="822" t="s">
        <v>5034</v>
      </c>
      <c r="D295" s="822" t="s">
        <v>5354</v>
      </c>
      <c r="E295" s="822" t="s">
        <v>5355</v>
      </c>
      <c r="F295" s="831">
        <v>2</v>
      </c>
      <c r="G295" s="831">
        <v>17208</v>
      </c>
      <c r="H295" s="831"/>
      <c r="I295" s="831">
        <v>8604</v>
      </c>
      <c r="J295" s="831"/>
      <c r="K295" s="831"/>
      <c r="L295" s="831"/>
      <c r="M295" s="831"/>
      <c r="N295" s="831">
        <v>2</v>
      </c>
      <c r="O295" s="831">
        <v>17350</v>
      </c>
      <c r="P295" s="827"/>
      <c r="Q295" s="832">
        <v>8675</v>
      </c>
    </row>
    <row r="296" spans="1:17" ht="14.45" customHeight="1" x14ac:dyDescent="0.2">
      <c r="A296" s="821" t="s">
        <v>575</v>
      </c>
      <c r="B296" s="822" t="s">
        <v>5231</v>
      </c>
      <c r="C296" s="822" t="s">
        <v>5034</v>
      </c>
      <c r="D296" s="822" t="s">
        <v>5356</v>
      </c>
      <c r="E296" s="822" t="s">
        <v>5357</v>
      </c>
      <c r="F296" s="831">
        <v>1</v>
      </c>
      <c r="G296" s="831">
        <v>0</v>
      </c>
      <c r="H296" s="831"/>
      <c r="I296" s="831">
        <v>0</v>
      </c>
      <c r="J296" s="831">
        <v>1</v>
      </c>
      <c r="K296" s="831">
        <v>0</v>
      </c>
      <c r="L296" s="831"/>
      <c r="M296" s="831">
        <v>0</v>
      </c>
      <c r="N296" s="831"/>
      <c r="O296" s="831"/>
      <c r="P296" s="827"/>
      <c r="Q296" s="832"/>
    </row>
    <row r="297" spans="1:17" ht="14.45" customHeight="1" x14ac:dyDescent="0.2">
      <c r="A297" s="821" t="s">
        <v>575</v>
      </c>
      <c r="B297" s="822" t="s">
        <v>5231</v>
      </c>
      <c r="C297" s="822" t="s">
        <v>5034</v>
      </c>
      <c r="D297" s="822" t="s">
        <v>5358</v>
      </c>
      <c r="E297" s="822" t="s">
        <v>5359</v>
      </c>
      <c r="F297" s="831"/>
      <c r="G297" s="831"/>
      <c r="H297" s="831"/>
      <c r="I297" s="831"/>
      <c r="J297" s="831"/>
      <c r="K297" s="831"/>
      <c r="L297" s="831"/>
      <c r="M297" s="831"/>
      <c r="N297" s="831">
        <v>1</v>
      </c>
      <c r="O297" s="831">
        <v>0</v>
      </c>
      <c r="P297" s="827"/>
      <c r="Q297" s="832">
        <v>0</v>
      </c>
    </row>
    <row r="298" spans="1:17" ht="14.45" customHeight="1" x14ac:dyDescent="0.2">
      <c r="A298" s="821" t="s">
        <v>575</v>
      </c>
      <c r="B298" s="822" t="s">
        <v>5231</v>
      </c>
      <c r="C298" s="822" t="s">
        <v>5034</v>
      </c>
      <c r="D298" s="822" t="s">
        <v>5360</v>
      </c>
      <c r="E298" s="822" t="s">
        <v>5361</v>
      </c>
      <c r="F298" s="831"/>
      <c r="G298" s="831"/>
      <c r="H298" s="831"/>
      <c r="I298" s="831"/>
      <c r="J298" s="831">
        <v>1</v>
      </c>
      <c r="K298" s="831">
        <v>0</v>
      </c>
      <c r="L298" s="831"/>
      <c r="M298" s="831">
        <v>0</v>
      </c>
      <c r="N298" s="831"/>
      <c r="O298" s="831"/>
      <c r="P298" s="827"/>
      <c r="Q298" s="832"/>
    </row>
    <row r="299" spans="1:17" ht="14.45" customHeight="1" x14ac:dyDescent="0.2">
      <c r="A299" s="821" t="s">
        <v>575</v>
      </c>
      <c r="B299" s="822" t="s">
        <v>5231</v>
      </c>
      <c r="C299" s="822" t="s">
        <v>5034</v>
      </c>
      <c r="D299" s="822" t="s">
        <v>5362</v>
      </c>
      <c r="E299" s="822" t="s">
        <v>5363</v>
      </c>
      <c r="F299" s="831"/>
      <c r="G299" s="831"/>
      <c r="H299" s="831"/>
      <c r="I299" s="831"/>
      <c r="J299" s="831"/>
      <c r="K299" s="831"/>
      <c r="L299" s="831"/>
      <c r="M299" s="831"/>
      <c r="N299" s="831">
        <v>1</v>
      </c>
      <c r="O299" s="831">
        <v>4103</v>
      </c>
      <c r="P299" s="827"/>
      <c r="Q299" s="832">
        <v>4103</v>
      </c>
    </row>
    <row r="300" spans="1:17" ht="14.45" customHeight="1" x14ac:dyDescent="0.2">
      <c r="A300" s="821" t="s">
        <v>575</v>
      </c>
      <c r="B300" s="822" t="s">
        <v>5231</v>
      </c>
      <c r="C300" s="822" t="s">
        <v>5034</v>
      </c>
      <c r="D300" s="822" t="s">
        <v>3380</v>
      </c>
      <c r="E300" s="822" t="s">
        <v>5364</v>
      </c>
      <c r="F300" s="831"/>
      <c r="G300" s="831"/>
      <c r="H300" s="831"/>
      <c r="I300" s="831"/>
      <c r="J300" s="831">
        <v>1</v>
      </c>
      <c r="K300" s="831">
        <v>0</v>
      </c>
      <c r="L300" s="831"/>
      <c r="M300" s="831">
        <v>0</v>
      </c>
      <c r="N300" s="831"/>
      <c r="O300" s="831"/>
      <c r="P300" s="827"/>
      <c r="Q300" s="832"/>
    </row>
    <row r="301" spans="1:17" ht="14.45" customHeight="1" x14ac:dyDescent="0.2">
      <c r="A301" s="821" t="s">
        <v>575</v>
      </c>
      <c r="B301" s="822" t="s">
        <v>5231</v>
      </c>
      <c r="C301" s="822" t="s">
        <v>5034</v>
      </c>
      <c r="D301" s="822" t="s">
        <v>5365</v>
      </c>
      <c r="E301" s="822" t="s">
        <v>5366</v>
      </c>
      <c r="F301" s="831"/>
      <c r="G301" s="831"/>
      <c r="H301" s="831"/>
      <c r="I301" s="831"/>
      <c r="J301" s="831">
        <v>4</v>
      </c>
      <c r="K301" s="831">
        <v>0</v>
      </c>
      <c r="L301" s="831"/>
      <c r="M301" s="831">
        <v>0</v>
      </c>
      <c r="N301" s="831">
        <v>1</v>
      </c>
      <c r="O301" s="831">
        <v>0</v>
      </c>
      <c r="P301" s="827"/>
      <c r="Q301" s="832">
        <v>0</v>
      </c>
    </row>
    <row r="302" spans="1:17" ht="14.45" customHeight="1" x14ac:dyDescent="0.2">
      <c r="A302" s="821" t="s">
        <v>575</v>
      </c>
      <c r="B302" s="822" t="s">
        <v>5231</v>
      </c>
      <c r="C302" s="822" t="s">
        <v>5034</v>
      </c>
      <c r="D302" s="822" t="s">
        <v>5367</v>
      </c>
      <c r="E302" s="822" t="s">
        <v>5368</v>
      </c>
      <c r="F302" s="831"/>
      <c r="G302" s="831"/>
      <c r="H302" s="831"/>
      <c r="I302" s="831"/>
      <c r="J302" s="831">
        <v>1</v>
      </c>
      <c r="K302" s="831">
        <v>0</v>
      </c>
      <c r="L302" s="831"/>
      <c r="M302" s="831">
        <v>0</v>
      </c>
      <c r="N302" s="831"/>
      <c r="O302" s="831"/>
      <c r="P302" s="827"/>
      <c r="Q302" s="832"/>
    </row>
    <row r="303" spans="1:17" ht="14.45" customHeight="1" x14ac:dyDescent="0.2">
      <c r="A303" s="821" t="s">
        <v>575</v>
      </c>
      <c r="B303" s="822" t="s">
        <v>5231</v>
      </c>
      <c r="C303" s="822" t="s">
        <v>5034</v>
      </c>
      <c r="D303" s="822" t="s">
        <v>5369</v>
      </c>
      <c r="E303" s="822" t="s">
        <v>5370</v>
      </c>
      <c r="F303" s="831"/>
      <c r="G303" s="831"/>
      <c r="H303" s="831"/>
      <c r="I303" s="831"/>
      <c r="J303" s="831">
        <v>1</v>
      </c>
      <c r="K303" s="831">
        <v>0</v>
      </c>
      <c r="L303" s="831"/>
      <c r="M303" s="831">
        <v>0</v>
      </c>
      <c r="N303" s="831"/>
      <c r="O303" s="831"/>
      <c r="P303" s="827"/>
      <c r="Q303" s="832"/>
    </row>
    <row r="304" spans="1:17" ht="14.45" customHeight="1" x14ac:dyDescent="0.2">
      <c r="A304" s="821" t="s">
        <v>575</v>
      </c>
      <c r="B304" s="822" t="s">
        <v>5231</v>
      </c>
      <c r="C304" s="822" t="s">
        <v>5034</v>
      </c>
      <c r="D304" s="822" t="s">
        <v>5371</v>
      </c>
      <c r="E304" s="822" t="s">
        <v>5372</v>
      </c>
      <c r="F304" s="831"/>
      <c r="G304" s="831"/>
      <c r="H304" s="831"/>
      <c r="I304" s="831"/>
      <c r="J304" s="831">
        <v>2</v>
      </c>
      <c r="K304" s="831">
        <v>0</v>
      </c>
      <c r="L304" s="831"/>
      <c r="M304" s="831">
        <v>0</v>
      </c>
      <c r="N304" s="831"/>
      <c r="O304" s="831"/>
      <c r="P304" s="827"/>
      <c r="Q304" s="832"/>
    </row>
    <row r="305" spans="1:17" ht="14.45" customHeight="1" x14ac:dyDescent="0.2">
      <c r="A305" s="821" t="s">
        <v>575</v>
      </c>
      <c r="B305" s="822" t="s">
        <v>5373</v>
      </c>
      <c r="C305" s="822" t="s">
        <v>5034</v>
      </c>
      <c r="D305" s="822" t="s">
        <v>5374</v>
      </c>
      <c r="E305" s="822" t="s">
        <v>5375</v>
      </c>
      <c r="F305" s="831">
        <v>3</v>
      </c>
      <c r="G305" s="831">
        <v>2136</v>
      </c>
      <c r="H305" s="831"/>
      <c r="I305" s="831">
        <v>712</v>
      </c>
      <c r="J305" s="831"/>
      <c r="K305" s="831"/>
      <c r="L305" s="831"/>
      <c r="M305" s="831"/>
      <c r="N305" s="831">
        <v>1</v>
      </c>
      <c r="O305" s="831">
        <v>852</v>
      </c>
      <c r="P305" s="827"/>
      <c r="Q305" s="832">
        <v>852</v>
      </c>
    </row>
    <row r="306" spans="1:17" ht="14.45" customHeight="1" x14ac:dyDescent="0.2">
      <c r="A306" s="821" t="s">
        <v>575</v>
      </c>
      <c r="B306" s="822" t="s">
        <v>5373</v>
      </c>
      <c r="C306" s="822" t="s">
        <v>5034</v>
      </c>
      <c r="D306" s="822" t="s">
        <v>5376</v>
      </c>
      <c r="E306" s="822" t="s">
        <v>5377</v>
      </c>
      <c r="F306" s="831">
        <v>1</v>
      </c>
      <c r="G306" s="831">
        <v>241</v>
      </c>
      <c r="H306" s="831"/>
      <c r="I306" s="831">
        <v>241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575</v>
      </c>
      <c r="B307" s="822" t="s">
        <v>5373</v>
      </c>
      <c r="C307" s="822" t="s">
        <v>5034</v>
      </c>
      <c r="D307" s="822" t="s">
        <v>5378</v>
      </c>
      <c r="E307" s="822" t="s">
        <v>5379</v>
      </c>
      <c r="F307" s="831">
        <v>3</v>
      </c>
      <c r="G307" s="831">
        <v>243</v>
      </c>
      <c r="H307" s="831">
        <v>3</v>
      </c>
      <c r="I307" s="831">
        <v>81</v>
      </c>
      <c r="J307" s="831">
        <v>1</v>
      </c>
      <c r="K307" s="831">
        <v>81</v>
      </c>
      <c r="L307" s="831">
        <v>1</v>
      </c>
      <c r="M307" s="831">
        <v>81</v>
      </c>
      <c r="N307" s="831">
        <v>1</v>
      </c>
      <c r="O307" s="831">
        <v>82</v>
      </c>
      <c r="P307" s="827">
        <v>1.0123456790123457</v>
      </c>
      <c r="Q307" s="832">
        <v>82</v>
      </c>
    </row>
    <row r="308" spans="1:17" ht="14.45" customHeight="1" x14ac:dyDescent="0.2">
      <c r="A308" s="821" t="s">
        <v>575</v>
      </c>
      <c r="B308" s="822" t="s">
        <v>5373</v>
      </c>
      <c r="C308" s="822" t="s">
        <v>5034</v>
      </c>
      <c r="D308" s="822" t="s">
        <v>5380</v>
      </c>
      <c r="E308" s="822" t="s">
        <v>5381</v>
      </c>
      <c r="F308" s="831">
        <v>1</v>
      </c>
      <c r="G308" s="831">
        <v>3658</v>
      </c>
      <c r="H308" s="831">
        <v>0.99402173913043479</v>
      </c>
      <c r="I308" s="831">
        <v>3658</v>
      </c>
      <c r="J308" s="831">
        <v>1</v>
      </c>
      <c r="K308" s="831">
        <v>3680</v>
      </c>
      <c r="L308" s="831">
        <v>1</v>
      </c>
      <c r="M308" s="831">
        <v>3680</v>
      </c>
      <c r="N308" s="831">
        <v>1</v>
      </c>
      <c r="O308" s="831">
        <v>3699</v>
      </c>
      <c r="P308" s="827">
        <v>1.0051630434782608</v>
      </c>
      <c r="Q308" s="832">
        <v>3699</v>
      </c>
    </row>
    <row r="309" spans="1:17" ht="14.45" customHeight="1" x14ac:dyDescent="0.2">
      <c r="A309" s="821" t="s">
        <v>575</v>
      </c>
      <c r="B309" s="822" t="s">
        <v>5373</v>
      </c>
      <c r="C309" s="822" t="s">
        <v>5034</v>
      </c>
      <c r="D309" s="822" t="s">
        <v>5382</v>
      </c>
      <c r="E309" s="822" t="s">
        <v>5383</v>
      </c>
      <c r="F309" s="831"/>
      <c r="G309" s="831"/>
      <c r="H309" s="831"/>
      <c r="I309" s="831"/>
      <c r="J309" s="831">
        <v>2</v>
      </c>
      <c r="K309" s="831">
        <v>9898</v>
      </c>
      <c r="L309" s="831">
        <v>1</v>
      </c>
      <c r="M309" s="831">
        <v>4949</v>
      </c>
      <c r="N309" s="831"/>
      <c r="O309" s="831"/>
      <c r="P309" s="827"/>
      <c r="Q309" s="832"/>
    </row>
    <row r="310" spans="1:17" ht="14.45" customHeight="1" x14ac:dyDescent="0.2">
      <c r="A310" s="821" t="s">
        <v>575</v>
      </c>
      <c r="B310" s="822" t="s">
        <v>5373</v>
      </c>
      <c r="C310" s="822" t="s">
        <v>5034</v>
      </c>
      <c r="D310" s="822" t="s">
        <v>5384</v>
      </c>
      <c r="E310" s="822" t="s">
        <v>5385</v>
      </c>
      <c r="F310" s="831"/>
      <c r="G310" s="831"/>
      <c r="H310" s="831"/>
      <c r="I310" s="831"/>
      <c r="J310" s="831">
        <v>1</v>
      </c>
      <c r="K310" s="831">
        <v>4377</v>
      </c>
      <c r="L310" s="831">
        <v>1</v>
      </c>
      <c r="M310" s="831">
        <v>4377</v>
      </c>
      <c r="N310" s="831"/>
      <c r="O310" s="831"/>
      <c r="P310" s="827"/>
      <c r="Q310" s="832"/>
    </row>
    <row r="311" spans="1:17" ht="14.45" customHeight="1" x14ac:dyDescent="0.2">
      <c r="A311" s="821" t="s">
        <v>575</v>
      </c>
      <c r="B311" s="822" t="s">
        <v>5373</v>
      </c>
      <c r="C311" s="822" t="s">
        <v>5034</v>
      </c>
      <c r="D311" s="822" t="s">
        <v>5386</v>
      </c>
      <c r="E311" s="822" t="s">
        <v>5387</v>
      </c>
      <c r="F311" s="831"/>
      <c r="G311" s="831"/>
      <c r="H311" s="831"/>
      <c r="I311" s="831"/>
      <c r="J311" s="831">
        <v>1</v>
      </c>
      <c r="K311" s="831">
        <v>122</v>
      </c>
      <c r="L311" s="831">
        <v>1</v>
      </c>
      <c r="M311" s="831">
        <v>122</v>
      </c>
      <c r="N311" s="831"/>
      <c r="O311" s="831"/>
      <c r="P311" s="827"/>
      <c r="Q311" s="832"/>
    </row>
    <row r="312" spans="1:17" ht="14.45" customHeight="1" x14ac:dyDescent="0.2">
      <c r="A312" s="821" t="s">
        <v>575</v>
      </c>
      <c r="B312" s="822" t="s">
        <v>5373</v>
      </c>
      <c r="C312" s="822" t="s">
        <v>5034</v>
      </c>
      <c r="D312" s="822" t="s">
        <v>5388</v>
      </c>
      <c r="E312" s="822" t="s">
        <v>5389</v>
      </c>
      <c r="F312" s="831">
        <v>1</v>
      </c>
      <c r="G312" s="831">
        <v>4476</v>
      </c>
      <c r="H312" s="831"/>
      <c r="I312" s="831">
        <v>4476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575</v>
      </c>
      <c r="B313" s="822" t="s">
        <v>5373</v>
      </c>
      <c r="C313" s="822" t="s">
        <v>5034</v>
      </c>
      <c r="D313" s="822" t="s">
        <v>5390</v>
      </c>
      <c r="E313" s="822" t="s">
        <v>5391</v>
      </c>
      <c r="F313" s="831">
        <v>3</v>
      </c>
      <c r="G313" s="831">
        <v>16545</v>
      </c>
      <c r="H313" s="831">
        <v>1.4940400939136718</v>
      </c>
      <c r="I313" s="831">
        <v>5515</v>
      </c>
      <c r="J313" s="831">
        <v>2</v>
      </c>
      <c r="K313" s="831">
        <v>11074</v>
      </c>
      <c r="L313" s="831">
        <v>1</v>
      </c>
      <c r="M313" s="831">
        <v>5537</v>
      </c>
      <c r="N313" s="831">
        <v>1</v>
      </c>
      <c r="O313" s="831">
        <v>5556</v>
      </c>
      <c r="P313" s="827">
        <v>0.50171573054000362</v>
      </c>
      <c r="Q313" s="832">
        <v>5556</v>
      </c>
    </row>
    <row r="314" spans="1:17" ht="14.45" customHeight="1" x14ac:dyDescent="0.2">
      <c r="A314" s="821" t="s">
        <v>575</v>
      </c>
      <c r="B314" s="822" t="s">
        <v>5373</v>
      </c>
      <c r="C314" s="822" t="s">
        <v>5034</v>
      </c>
      <c r="D314" s="822" t="s">
        <v>5392</v>
      </c>
      <c r="E314" s="822" t="s">
        <v>5393</v>
      </c>
      <c r="F314" s="831">
        <v>1</v>
      </c>
      <c r="G314" s="831">
        <v>3175</v>
      </c>
      <c r="H314" s="831"/>
      <c r="I314" s="831">
        <v>3175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575</v>
      </c>
      <c r="B315" s="822" t="s">
        <v>5373</v>
      </c>
      <c r="C315" s="822" t="s">
        <v>5034</v>
      </c>
      <c r="D315" s="822" t="s">
        <v>5394</v>
      </c>
      <c r="E315" s="822" t="s">
        <v>5395</v>
      </c>
      <c r="F315" s="831">
        <v>1</v>
      </c>
      <c r="G315" s="831">
        <v>2103</v>
      </c>
      <c r="H315" s="831"/>
      <c r="I315" s="831">
        <v>2103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575</v>
      </c>
      <c r="B316" s="822" t="s">
        <v>5373</v>
      </c>
      <c r="C316" s="822" t="s">
        <v>5034</v>
      </c>
      <c r="D316" s="822" t="s">
        <v>5396</v>
      </c>
      <c r="E316" s="822" t="s">
        <v>5397</v>
      </c>
      <c r="F316" s="831">
        <v>6</v>
      </c>
      <c r="G316" s="831">
        <v>25638</v>
      </c>
      <c r="H316" s="831">
        <v>5.9609393164380373</v>
      </c>
      <c r="I316" s="831">
        <v>4273</v>
      </c>
      <c r="J316" s="831">
        <v>1</v>
      </c>
      <c r="K316" s="831">
        <v>4301</v>
      </c>
      <c r="L316" s="831">
        <v>1</v>
      </c>
      <c r="M316" s="831">
        <v>4301</v>
      </c>
      <c r="N316" s="831">
        <v>1</v>
      </c>
      <c r="O316" s="831">
        <v>4325</v>
      </c>
      <c r="P316" s="827">
        <v>1.0055800976517089</v>
      </c>
      <c r="Q316" s="832">
        <v>4325</v>
      </c>
    </row>
    <row r="317" spans="1:17" ht="14.45" customHeight="1" x14ac:dyDescent="0.2">
      <c r="A317" s="821" t="s">
        <v>575</v>
      </c>
      <c r="B317" s="822" t="s">
        <v>5373</v>
      </c>
      <c r="C317" s="822" t="s">
        <v>5034</v>
      </c>
      <c r="D317" s="822" t="s">
        <v>5398</v>
      </c>
      <c r="E317" s="822" t="s">
        <v>5399</v>
      </c>
      <c r="F317" s="831">
        <v>2</v>
      </c>
      <c r="G317" s="831">
        <v>1950</v>
      </c>
      <c r="H317" s="831">
        <v>1.9857433808553973</v>
      </c>
      <c r="I317" s="831">
        <v>975</v>
      </c>
      <c r="J317" s="831">
        <v>1</v>
      </c>
      <c r="K317" s="831">
        <v>982</v>
      </c>
      <c r="L317" s="831">
        <v>1</v>
      </c>
      <c r="M317" s="831">
        <v>982</v>
      </c>
      <c r="N317" s="831"/>
      <c r="O317" s="831"/>
      <c r="P317" s="827"/>
      <c r="Q317" s="832"/>
    </row>
    <row r="318" spans="1:17" ht="14.45" customHeight="1" x14ac:dyDescent="0.2">
      <c r="A318" s="821" t="s">
        <v>575</v>
      </c>
      <c r="B318" s="822" t="s">
        <v>5373</v>
      </c>
      <c r="C318" s="822" t="s">
        <v>5034</v>
      </c>
      <c r="D318" s="822" t="s">
        <v>5400</v>
      </c>
      <c r="E318" s="822" t="s">
        <v>5401</v>
      </c>
      <c r="F318" s="831"/>
      <c r="G318" s="831"/>
      <c r="H318" s="831"/>
      <c r="I318" s="831"/>
      <c r="J318" s="831"/>
      <c r="K318" s="831"/>
      <c r="L318" s="831"/>
      <c r="M318" s="831"/>
      <c r="N318" s="831">
        <v>4</v>
      </c>
      <c r="O318" s="831">
        <v>0</v>
      </c>
      <c r="P318" s="827"/>
      <c r="Q318" s="832">
        <v>0</v>
      </c>
    </row>
    <row r="319" spans="1:17" ht="14.45" customHeight="1" x14ac:dyDescent="0.2">
      <c r="A319" s="821" t="s">
        <v>575</v>
      </c>
      <c r="B319" s="822" t="s">
        <v>5373</v>
      </c>
      <c r="C319" s="822" t="s">
        <v>5034</v>
      </c>
      <c r="D319" s="822" t="s">
        <v>2998</v>
      </c>
      <c r="E319" s="822" t="s">
        <v>5402</v>
      </c>
      <c r="F319" s="831">
        <v>1</v>
      </c>
      <c r="G319" s="831">
        <v>4149</v>
      </c>
      <c r="H319" s="831"/>
      <c r="I319" s="831">
        <v>4149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575</v>
      </c>
      <c r="B320" s="822" t="s">
        <v>5373</v>
      </c>
      <c r="C320" s="822" t="s">
        <v>5034</v>
      </c>
      <c r="D320" s="822" t="s">
        <v>5403</v>
      </c>
      <c r="E320" s="822" t="s">
        <v>5404</v>
      </c>
      <c r="F320" s="831">
        <v>2</v>
      </c>
      <c r="G320" s="831">
        <v>5916</v>
      </c>
      <c r="H320" s="831"/>
      <c r="I320" s="831">
        <v>2958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575</v>
      </c>
      <c r="B321" s="822" t="s">
        <v>5373</v>
      </c>
      <c r="C321" s="822" t="s">
        <v>5034</v>
      </c>
      <c r="D321" s="822" t="s">
        <v>5292</v>
      </c>
      <c r="E321" s="822" t="s">
        <v>5293</v>
      </c>
      <c r="F321" s="831">
        <v>1</v>
      </c>
      <c r="G321" s="831">
        <v>446</v>
      </c>
      <c r="H321" s="831"/>
      <c r="I321" s="831">
        <v>446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575</v>
      </c>
      <c r="B322" s="822" t="s">
        <v>5373</v>
      </c>
      <c r="C322" s="822" t="s">
        <v>5034</v>
      </c>
      <c r="D322" s="822" t="s">
        <v>5405</v>
      </c>
      <c r="E322" s="822" t="s">
        <v>5406</v>
      </c>
      <c r="F322" s="831">
        <v>1</v>
      </c>
      <c r="G322" s="831">
        <v>121</v>
      </c>
      <c r="H322" s="831"/>
      <c r="I322" s="831">
        <v>121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575</v>
      </c>
      <c r="B323" s="822" t="s">
        <v>5373</v>
      </c>
      <c r="C323" s="822" t="s">
        <v>5034</v>
      </c>
      <c r="D323" s="822" t="s">
        <v>5294</v>
      </c>
      <c r="E323" s="822" t="s">
        <v>5295</v>
      </c>
      <c r="F323" s="831">
        <v>3</v>
      </c>
      <c r="G323" s="831">
        <v>2598</v>
      </c>
      <c r="H323" s="831">
        <v>1.4913892078071183</v>
      </c>
      <c r="I323" s="831">
        <v>866</v>
      </c>
      <c r="J323" s="831">
        <v>2</v>
      </c>
      <c r="K323" s="831">
        <v>1742</v>
      </c>
      <c r="L323" s="831">
        <v>1</v>
      </c>
      <c r="M323" s="831">
        <v>871</v>
      </c>
      <c r="N323" s="831">
        <v>3</v>
      </c>
      <c r="O323" s="831">
        <v>2526</v>
      </c>
      <c r="P323" s="827">
        <v>1.4500574052812858</v>
      </c>
      <c r="Q323" s="832">
        <v>842</v>
      </c>
    </row>
    <row r="324" spans="1:17" ht="14.45" customHeight="1" x14ac:dyDescent="0.2">
      <c r="A324" s="821" t="s">
        <v>575</v>
      </c>
      <c r="B324" s="822" t="s">
        <v>5373</v>
      </c>
      <c r="C324" s="822" t="s">
        <v>5034</v>
      </c>
      <c r="D324" s="822" t="s">
        <v>5407</v>
      </c>
      <c r="E324" s="822" t="s">
        <v>5408</v>
      </c>
      <c r="F324" s="831">
        <v>3</v>
      </c>
      <c r="G324" s="831">
        <v>363</v>
      </c>
      <c r="H324" s="831">
        <v>0.99180327868852458</v>
      </c>
      <c r="I324" s="831">
        <v>121</v>
      </c>
      <c r="J324" s="831">
        <v>3</v>
      </c>
      <c r="K324" s="831">
        <v>366</v>
      </c>
      <c r="L324" s="831">
        <v>1</v>
      </c>
      <c r="M324" s="831">
        <v>122</v>
      </c>
      <c r="N324" s="831">
        <v>5</v>
      </c>
      <c r="O324" s="831">
        <v>615</v>
      </c>
      <c r="P324" s="827">
        <v>1.680327868852459</v>
      </c>
      <c r="Q324" s="832">
        <v>123</v>
      </c>
    </row>
    <row r="325" spans="1:17" ht="14.45" customHeight="1" x14ac:dyDescent="0.2">
      <c r="A325" s="821" t="s">
        <v>575</v>
      </c>
      <c r="B325" s="822" t="s">
        <v>5373</v>
      </c>
      <c r="C325" s="822" t="s">
        <v>5034</v>
      </c>
      <c r="D325" s="822" t="s">
        <v>5409</v>
      </c>
      <c r="E325" s="822" t="s">
        <v>5410</v>
      </c>
      <c r="F325" s="831"/>
      <c r="G325" s="831"/>
      <c r="H325" s="831"/>
      <c r="I325" s="831"/>
      <c r="J325" s="831"/>
      <c r="K325" s="831"/>
      <c r="L325" s="831"/>
      <c r="M325" s="831"/>
      <c r="N325" s="831">
        <v>1</v>
      </c>
      <c r="O325" s="831">
        <v>3896</v>
      </c>
      <c r="P325" s="827"/>
      <c r="Q325" s="832">
        <v>3896</v>
      </c>
    </row>
    <row r="326" spans="1:17" ht="14.45" customHeight="1" x14ac:dyDescent="0.2">
      <c r="A326" s="821" t="s">
        <v>575</v>
      </c>
      <c r="B326" s="822" t="s">
        <v>5373</v>
      </c>
      <c r="C326" s="822" t="s">
        <v>5034</v>
      </c>
      <c r="D326" s="822" t="s">
        <v>5300</v>
      </c>
      <c r="E326" s="822" t="s">
        <v>5301</v>
      </c>
      <c r="F326" s="831"/>
      <c r="G326" s="831"/>
      <c r="H326" s="831"/>
      <c r="I326" s="831"/>
      <c r="J326" s="831"/>
      <c r="K326" s="831"/>
      <c r="L326" s="831"/>
      <c r="M326" s="831"/>
      <c r="N326" s="831">
        <v>1</v>
      </c>
      <c r="O326" s="831">
        <v>377</v>
      </c>
      <c r="P326" s="827"/>
      <c r="Q326" s="832">
        <v>377</v>
      </c>
    </row>
    <row r="327" spans="1:17" ht="14.45" customHeight="1" x14ac:dyDescent="0.2">
      <c r="A327" s="821" t="s">
        <v>575</v>
      </c>
      <c r="B327" s="822" t="s">
        <v>5373</v>
      </c>
      <c r="C327" s="822" t="s">
        <v>5034</v>
      </c>
      <c r="D327" s="822" t="s">
        <v>5411</v>
      </c>
      <c r="E327" s="822" t="s">
        <v>5412</v>
      </c>
      <c r="F327" s="831">
        <v>1</v>
      </c>
      <c r="G327" s="831">
        <v>984</v>
      </c>
      <c r="H327" s="831"/>
      <c r="I327" s="831">
        <v>984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575</v>
      </c>
      <c r="B328" s="822" t="s">
        <v>5373</v>
      </c>
      <c r="C328" s="822" t="s">
        <v>5034</v>
      </c>
      <c r="D328" s="822" t="s">
        <v>5413</v>
      </c>
      <c r="E328" s="822" t="s">
        <v>5414</v>
      </c>
      <c r="F328" s="831">
        <v>3</v>
      </c>
      <c r="G328" s="831">
        <v>1059</v>
      </c>
      <c r="H328" s="831">
        <v>0.9943661971830986</v>
      </c>
      <c r="I328" s="831">
        <v>353</v>
      </c>
      <c r="J328" s="831">
        <v>3</v>
      </c>
      <c r="K328" s="831">
        <v>1065</v>
      </c>
      <c r="L328" s="831">
        <v>1</v>
      </c>
      <c r="M328" s="831">
        <v>355</v>
      </c>
      <c r="N328" s="831"/>
      <c r="O328" s="831"/>
      <c r="P328" s="827"/>
      <c r="Q328" s="832"/>
    </row>
    <row r="329" spans="1:17" ht="14.45" customHeight="1" x14ac:dyDescent="0.2">
      <c r="A329" s="821" t="s">
        <v>575</v>
      </c>
      <c r="B329" s="822" t="s">
        <v>5373</v>
      </c>
      <c r="C329" s="822" t="s">
        <v>5034</v>
      </c>
      <c r="D329" s="822" t="s">
        <v>5415</v>
      </c>
      <c r="E329" s="822" t="s">
        <v>5416</v>
      </c>
      <c r="F329" s="831"/>
      <c r="G329" s="831"/>
      <c r="H329" s="831"/>
      <c r="I329" s="831"/>
      <c r="J329" s="831"/>
      <c r="K329" s="831"/>
      <c r="L329" s="831"/>
      <c r="M329" s="831"/>
      <c r="N329" s="831">
        <v>1</v>
      </c>
      <c r="O329" s="831">
        <v>2685</v>
      </c>
      <c r="P329" s="827"/>
      <c r="Q329" s="832">
        <v>2685</v>
      </c>
    </row>
    <row r="330" spans="1:17" ht="14.45" customHeight="1" x14ac:dyDescent="0.2">
      <c r="A330" s="821" t="s">
        <v>575</v>
      </c>
      <c r="B330" s="822" t="s">
        <v>5373</v>
      </c>
      <c r="C330" s="822" t="s">
        <v>5034</v>
      </c>
      <c r="D330" s="822" t="s">
        <v>5417</v>
      </c>
      <c r="E330" s="822" t="s">
        <v>5418</v>
      </c>
      <c r="F330" s="831"/>
      <c r="G330" s="831"/>
      <c r="H330" s="831"/>
      <c r="I330" s="831"/>
      <c r="J330" s="831"/>
      <c r="K330" s="831"/>
      <c r="L330" s="831"/>
      <c r="M330" s="831"/>
      <c r="N330" s="831">
        <v>2</v>
      </c>
      <c r="O330" s="831">
        <v>11634</v>
      </c>
      <c r="P330" s="827"/>
      <c r="Q330" s="832">
        <v>5817</v>
      </c>
    </row>
    <row r="331" spans="1:17" ht="14.45" customHeight="1" x14ac:dyDescent="0.2">
      <c r="A331" s="821" t="s">
        <v>575</v>
      </c>
      <c r="B331" s="822" t="s">
        <v>5373</v>
      </c>
      <c r="C331" s="822" t="s">
        <v>5034</v>
      </c>
      <c r="D331" s="822" t="s">
        <v>5419</v>
      </c>
      <c r="E331" s="822" t="s">
        <v>5420</v>
      </c>
      <c r="F331" s="831">
        <v>1</v>
      </c>
      <c r="G331" s="831">
        <v>2554</v>
      </c>
      <c r="H331" s="831"/>
      <c r="I331" s="831">
        <v>2554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575</v>
      </c>
      <c r="B332" s="822" t="s">
        <v>5373</v>
      </c>
      <c r="C332" s="822" t="s">
        <v>5034</v>
      </c>
      <c r="D332" s="822" t="s">
        <v>5421</v>
      </c>
      <c r="E332" s="822" t="s">
        <v>5422</v>
      </c>
      <c r="F332" s="831"/>
      <c r="G332" s="831"/>
      <c r="H332" s="831"/>
      <c r="I332" s="831"/>
      <c r="J332" s="831">
        <v>1</v>
      </c>
      <c r="K332" s="831">
        <v>3638</v>
      </c>
      <c r="L332" s="831">
        <v>1</v>
      </c>
      <c r="M332" s="831">
        <v>3638</v>
      </c>
      <c r="N332" s="831"/>
      <c r="O332" s="831"/>
      <c r="P332" s="827"/>
      <c r="Q332" s="832"/>
    </row>
    <row r="333" spans="1:17" ht="14.45" customHeight="1" x14ac:dyDescent="0.2">
      <c r="A333" s="821" t="s">
        <v>575</v>
      </c>
      <c r="B333" s="822" t="s">
        <v>5373</v>
      </c>
      <c r="C333" s="822" t="s">
        <v>5034</v>
      </c>
      <c r="D333" s="822" t="s">
        <v>5423</v>
      </c>
      <c r="E333" s="822" t="s">
        <v>5424</v>
      </c>
      <c r="F333" s="831"/>
      <c r="G333" s="831"/>
      <c r="H333" s="831"/>
      <c r="I333" s="831"/>
      <c r="J333" s="831">
        <v>1</v>
      </c>
      <c r="K333" s="831">
        <v>3458</v>
      </c>
      <c r="L333" s="831">
        <v>1</v>
      </c>
      <c r="M333" s="831">
        <v>3458</v>
      </c>
      <c r="N333" s="831">
        <v>1</v>
      </c>
      <c r="O333" s="831">
        <v>3477</v>
      </c>
      <c r="P333" s="827">
        <v>1.0054945054945055</v>
      </c>
      <c r="Q333" s="832">
        <v>3477</v>
      </c>
    </row>
    <row r="334" spans="1:17" ht="14.45" customHeight="1" x14ac:dyDescent="0.2">
      <c r="A334" s="821" t="s">
        <v>575</v>
      </c>
      <c r="B334" s="822" t="s">
        <v>5373</v>
      </c>
      <c r="C334" s="822" t="s">
        <v>5034</v>
      </c>
      <c r="D334" s="822" t="s">
        <v>5425</v>
      </c>
      <c r="E334" s="822" t="s">
        <v>5426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3989</v>
      </c>
      <c r="P334" s="827"/>
      <c r="Q334" s="832">
        <v>3989</v>
      </c>
    </row>
    <row r="335" spans="1:17" ht="14.45" customHeight="1" x14ac:dyDescent="0.2">
      <c r="A335" s="821" t="s">
        <v>575</v>
      </c>
      <c r="B335" s="822" t="s">
        <v>5373</v>
      </c>
      <c r="C335" s="822" t="s">
        <v>5034</v>
      </c>
      <c r="D335" s="822" t="s">
        <v>5427</v>
      </c>
      <c r="E335" s="822" t="s">
        <v>5428</v>
      </c>
      <c r="F335" s="831"/>
      <c r="G335" s="831"/>
      <c r="H335" s="831"/>
      <c r="I335" s="831"/>
      <c r="J335" s="831"/>
      <c r="K335" s="831"/>
      <c r="L335" s="831"/>
      <c r="M335" s="831"/>
      <c r="N335" s="831">
        <v>1</v>
      </c>
      <c r="O335" s="831">
        <v>1269</v>
      </c>
      <c r="P335" s="827"/>
      <c r="Q335" s="832">
        <v>1269</v>
      </c>
    </row>
    <row r="336" spans="1:17" ht="14.45" customHeight="1" x14ac:dyDescent="0.2">
      <c r="A336" s="821" t="s">
        <v>575</v>
      </c>
      <c r="B336" s="822" t="s">
        <v>5373</v>
      </c>
      <c r="C336" s="822" t="s">
        <v>5034</v>
      </c>
      <c r="D336" s="822" t="s">
        <v>5429</v>
      </c>
      <c r="E336" s="822" t="s">
        <v>5430</v>
      </c>
      <c r="F336" s="831"/>
      <c r="G336" s="831"/>
      <c r="H336" s="831"/>
      <c r="I336" s="831"/>
      <c r="J336" s="831">
        <v>1</v>
      </c>
      <c r="K336" s="831">
        <v>6115</v>
      </c>
      <c r="L336" s="831">
        <v>1</v>
      </c>
      <c r="M336" s="831">
        <v>6115</v>
      </c>
      <c r="N336" s="831">
        <v>1</v>
      </c>
      <c r="O336" s="831">
        <v>6144</v>
      </c>
      <c r="P336" s="827">
        <v>1.0047424366312347</v>
      </c>
      <c r="Q336" s="832">
        <v>6144</v>
      </c>
    </row>
    <row r="337" spans="1:17" ht="14.45" customHeight="1" x14ac:dyDescent="0.2">
      <c r="A337" s="821" t="s">
        <v>575</v>
      </c>
      <c r="B337" s="822" t="s">
        <v>5373</v>
      </c>
      <c r="C337" s="822" t="s">
        <v>5034</v>
      </c>
      <c r="D337" s="822" t="s">
        <v>5431</v>
      </c>
      <c r="E337" s="822" t="s">
        <v>5432</v>
      </c>
      <c r="F337" s="831">
        <v>5</v>
      </c>
      <c r="G337" s="831">
        <v>41645</v>
      </c>
      <c r="H337" s="831">
        <v>4.9666070363744783</v>
      </c>
      <c r="I337" s="831">
        <v>8329</v>
      </c>
      <c r="J337" s="831">
        <v>1</v>
      </c>
      <c r="K337" s="831">
        <v>8385</v>
      </c>
      <c r="L337" s="831">
        <v>1</v>
      </c>
      <c r="M337" s="831">
        <v>8385</v>
      </c>
      <c r="N337" s="831">
        <v>2</v>
      </c>
      <c r="O337" s="831">
        <v>16872</v>
      </c>
      <c r="P337" s="827">
        <v>2.01216457960644</v>
      </c>
      <c r="Q337" s="832">
        <v>8436</v>
      </c>
    </row>
    <row r="338" spans="1:17" ht="14.45" customHeight="1" x14ac:dyDescent="0.2">
      <c r="A338" s="821" t="s">
        <v>575</v>
      </c>
      <c r="B338" s="822" t="s">
        <v>5373</v>
      </c>
      <c r="C338" s="822" t="s">
        <v>5034</v>
      </c>
      <c r="D338" s="822" t="s">
        <v>5433</v>
      </c>
      <c r="E338" s="822" t="s">
        <v>5434</v>
      </c>
      <c r="F338" s="831"/>
      <c r="G338" s="831"/>
      <c r="H338" s="831"/>
      <c r="I338" s="831"/>
      <c r="J338" s="831">
        <v>1</v>
      </c>
      <c r="K338" s="831">
        <v>1087</v>
      </c>
      <c r="L338" s="831">
        <v>1</v>
      </c>
      <c r="M338" s="831">
        <v>1087</v>
      </c>
      <c r="N338" s="831">
        <v>1</v>
      </c>
      <c r="O338" s="831">
        <v>1092</v>
      </c>
      <c r="P338" s="827">
        <v>1.0045998160073597</v>
      </c>
      <c r="Q338" s="832">
        <v>1092</v>
      </c>
    </row>
    <row r="339" spans="1:17" ht="14.45" customHeight="1" x14ac:dyDescent="0.2">
      <c r="A339" s="821" t="s">
        <v>575</v>
      </c>
      <c r="B339" s="822" t="s">
        <v>5373</v>
      </c>
      <c r="C339" s="822" t="s">
        <v>5034</v>
      </c>
      <c r="D339" s="822" t="s">
        <v>5435</v>
      </c>
      <c r="E339" s="822" t="s">
        <v>5436</v>
      </c>
      <c r="F339" s="831">
        <v>1</v>
      </c>
      <c r="G339" s="831">
        <v>332</v>
      </c>
      <c r="H339" s="831"/>
      <c r="I339" s="831">
        <v>332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575</v>
      </c>
      <c r="B340" s="822" t="s">
        <v>5373</v>
      </c>
      <c r="C340" s="822" t="s">
        <v>5034</v>
      </c>
      <c r="D340" s="822" t="s">
        <v>5437</v>
      </c>
      <c r="E340" s="822" t="s">
        <v>5438</v>
      </c>
      <c r="F340" s="831"/>
      <c r="G340" s="831"/>
      <c r="H340" s="831"/>
      <c r="I340" s="831"/>
      <c r="J340" s="831"/>
      <c r="K340" s="831"/>
      <c r="L340" s="831"/>
      <c r="M340" s="831"/>
      <c r="N340" s="831">
        <v>1</v>
      </c>
      <c r="O340" s="831">
        <v>1769</v>
      </c>
      <c r="P340" s="827"/>
      <c r="Q340" s="832">
        <v>1769</v>
      </c>
    </row>
    <row r="341" spans="1:17" ht="14.45" customHeight="1" x14ac:dyDescent="0.2">
      <c r="A341" s="821" t="s">
        <v>575</v>
      </c>
      <c r="B341" s="822" t="s">
        <v>5373</v>
      </c>
      <c r="C341" s="822" t="s">
        <v>5034</v>
      </c>
      <c r="D341" s="822" t="s">
        <v>5439</v>
      </c>
      <c r="E341" s="822" t="s">
        <v>5440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1653</v>
      </c>
      <c r="P341" s="827"/>
      <c r="Q341" s="832">
        <v>1653</v>
      </c>
    </row>
    <row r="342" spans="1:17" ht="14.45" customHeight="1" x14ac:dyDescent="0.2">
      <c r="A342" s="821" t="s">
        <v>575</v>
      </c>
      <c r="B342" s="822" t="s">
        <v>5373</v>
      </c>
      <c r="C342" s="822" t="s">
        <v>5034</v>
      </c>
      <c r="D342" s="822" t="s">
        <v>5441</v>
      </c>
      <c r="E342" s="822" t="s">
        <v>5442</v>
      </c>
      <c r="F342" s="831">
        <v>1</v>
      </c>
      <c r="G342" s="831">
        <v>1114</v>
      </c>
      <c r="H342" s="831"/>
      <c r="I342" s="831">
        <v>1114</v>
      </c>
      <c r="J342" s="831"/>
      <c r="K342" s="831"/>
      <c r="L342" s="831"/>
      <c r="M342" s="831"/>
      <c r="N342" s="831">
        <v>1</v>
      </c>
      <c r="O342" s="831">
        <v>1138</v>
      </c>
      <c r="P342" s="827"/>
      <c r="Q342" s="832">
        <v>1138</v>
      </c>
    </row>
    <row r="343" spans="1:17" ht="14.45" customHeight="1" x14ac:dyDescent="0.2">
      <c r="A343" s="821" t="s">
        <v>575</v>
      </c>
      <c r="B343" s="822" t="s">
        <v>5373</v>
      </c>
      <c r="C343" s="822" t="s">
        <v>5034</v>
      </c>
      <c r="D343" s="822" t="s">
        <v>5443</v>
      </c>
      <c r="E343" s="822" t="s">
        <v>5444</v>
      </c>
      <c r="F343" s="831">
        <v>1</v>
      </c>
      <c r="G343" s="831">
        <v>5221</v>
      </c>
      <c r="H343" s="831"/>
      <c r="I343" s="831">
        <v>5221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575</v>
      </c>
      <c r="B344" s="822" t="s">
        <v>5373</v>
      </c>
      <c r="C344" s="822" t="s">
        <v>5034</v>
      </c>
      <c r="D344" s="822" t="s">
        <v>5344</v>
      </c>
      <c r="E344" s="822" t="s">
        <v>5345</v>
      </c>
      <c r="F344" s="831"/>
      <c r="G344" s="831"/>
      <c r="H344" s="831"/>
      <c r="I344" s="831"/>
      <c r="J344" s="831"/>
      <c r="K344" s="831"/>
      <c r="L344" s="831"/>
      <c r="M344" s="831"/>
      <c r="N344" s="831">
        <v>1</v>
      </c>
      <c r="O344" s="831">
        <v>0</v>
      </c>
      <c r="P344" s="827"/>
      <c r="Q344" s="832">
        <v>0</v>
      </c>
    </row>
    <row r="345" spans="1:17" ht="14.45" customHeight="1" x14ac:dyDescent="0.2">
      <c r="A345" s="821" t="s">
        <v>575</v>
      </c>
      <c r="B345" s="822" t="s">
        <v>5373</v>
      </c>
      <c r="C345" s="822" t="s">
        <v>5034</v>
      </c>
      <c r="D345" s="822" t="s">
        <v>5445</v>
      </c>
      <c r="E345" s="822" t="s">
        <v>5391</v>
      </c>
      <c r="F345" s="831">
        <v>1</v>
      </c>
      <c r="G345" s="831">
        <v>595</v>
      </c>
      <c r="H345" s="831">
        <v>0.9916666666666667</v>
      </c>
      <c r="I345" s="831">
        <v>595</v>
      </c>
      <c r="J345" s="831">
        <v>1</v>
      </c>
      <c r="K345" s="831">
        <v>600</v>
      </c>
      <c r="L345" s="831">
        <v>1</v>
      </c>
      <c r="M345" s="831">
        <v>600</v>
      </c>
      <c r="N345" s="831"/>
      <c r="O345" s="831"/>
      <c r="P345" s="827"/>
      <c r="Q345" s="832"/>
    </row>
    <row r="346" spans="1:17" ht="14.45" customHeight="1" x14ac:dyDescent="0.2">
      <c r="A346" s="821" t="s">
        <v>575</v>
      </c>
      <c r="B346" s="822" t="s">
        <v>5373</v>
      </c>
      <c r="C346" s="822" t="s">
        <v>5034</v>
      </c>
      <c r="D346" s="822" t="s">
        <v>5446</v>
      </c>
      <c r="E346" s="822" t="s">
        <v>5447</v>
      </c>
      <c r="F346" s="831"/>
      <c r="G346" s="831"/>
      <c r="H346" s="831"/>
      <c r="I346" s="831"/>
      <c r="J346" s="831"/>
      <c r="K346" s="831"/>
      <c r="L346" s="831"/>
      <c r="M346" s="831"/>
      <c r="N346" s="831">
        <v>1</v>
      </c>
      <c r="O346" s="831">
        <v>2530</v>
      </c>
      <c r="P346" s="827"/>
      <c r="Q346" s="832">
        <v>2530</v>
      </c>
    </row>
    <row r="347" spans="1:17" ht="14.45" customHeight="1" x14ac:dyDescent="0.2">
      <c r="A347" s="821" t="s">
        <v>575</v>
      </c>
      <c r="B347" s="822" t="s">
        <v>5373</v>
      </c>
      <c r="C347" s="822" t="s">
        <v>5034</v>
      </c>
      <c r="D347" s="822" t="s">
        <v>5448</v>
      </c>
      <c r="E347" s="822" t="s">
        <v>5449</v>
      </c>
      <c r="F347" s="831"/>
      <c r="G347" s="831"/>
      <c r="H347" s="831"/>
      <c r="I347" s="831"/>
      <c r="J347" s="831"/>
      <c r="K347" s="831"/>
      <c r="L347" s="831"/>
      <c r="M347" s="831"/>
      <c r="N347" s="831">
        <v>6</v>
      </c>
      <c r="O347" s="831">
        <v>0</v>
      </c>
      <c r="P347" s="827"/>
      <c r="Q347" s="832">
        <v>0</v>
      </c>
    </row>
    <row r="348" spans="1:17" ht="14.45" customHeight="1" x14ac:dyDescent="0.2">
      <c r="A348" s="821" t="s">
        <v>575</v>
      </c>
      <c r="B348" s="822" t="s">
        <v>5450</v>
      </c>
      <c r="C348" s="822" t="s">
        <v>5034</v>
      </c>
      <c r="D348" s="822" t="s">
        <v>5258</v>
      </c>
      <c r="E348" s="822" t="s">
        <v>5259</v>
      </c>
      <c r="F348" s="831">
        <v>1</v>
      </c>
      <c r="G348" s="831">
        <v>839</v>
      </c>
      <c r="H348" s="831"/>
      <c r="I348" s="831">
        <v>839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575</v>
      </c>
      <c r="B349" s="822" t="s">
        <v>5450</v>
      </c>
      <c r="C349" s="822" t="s">
        <v>5034</v>
      </c>
      <c r="D349" s="822" t="s">
        <v>5260</v>
      </c>
      <c r="E349" s="822" t="s">
        <v>5261</v>
      </c>
      <c r="F349" s="831">
        <v>3</v>
      </c>
      <c r="G349" s="831">
        <v>0</v>
      </c>
      <c r="H349" s="831"/>
      <c r="I349" s="831">
        <v>0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575</v>
      </c>
      <c r="B350" s="822" t="s">
        <v>5450</v>
      </c>
      <c r="C350" s="822" t="s">
        <v>5034</v>
      </c>
      <c r="D350" s="822" t="s">
        <v>5451</v>
      </c>
      <c r="E350" s="822" t="s">
        <v>5452</v>
      </c>
      <c r="F350" s="831">
        <v>3</v>
      </c>
      <c r="G350" s="831">
        <v>0</v>
      </c>
      <c r="H350" s="831"/>
      <c r="I350" s="831">
        <v>0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575</v>
      </c>
      <c r="B351" s="822" t="s">
        <v>5450</v>
      </c>
      <c r="C351" s="822" t="s">
        <v>5034</v>
      </c>
      <c r="D351" s="822" t="s">
        <v>5266</v>
      </c>
      <c r="E351" s="822" t="s">
        <v>5267</v>
      </c>
      <c r="F351" s="831">
        <v>9</v>
      </c>
      <c r="G351" s="831">
        <v>0</v>
      </c>
      <c r="H351" s="831"/>
      <c r="I351" s="831">
        <v>0</v>
      </c>
      <c r="J351" s="831">
        <v>4</v>
      </c>
      <c r="K351" s="831">
        <v>0</v>
      </c>
      <c r="L351" s="831"/>
      <c r="M351" s="831">
        <v>0</v>
      </c>
      <c r="N351" s="831">
        <v>3</v>
      </c>
      <c r="O351" s="831">
        <v>0</v>
      </c>
      <c r="P351" s="827"/>
      <c r="Q351" s="832">
        <v>0</v>
      </c>
    </row>
    <row r="352" spans="1:17" ht="14.45" customHeight="1" x14ac:dyDescent="0.2">
      <c r="A352" s="821" t="s">
        <v>575</v>
      </c>
      <c r="B352" s="822" t="s">
        <v>5450</v>
      </c>
      <c r="C352" s="822" t="s">
        <v>5034</v>
      </c>
      <c r="D352" s="822" t="s">
        <v>5453</v>
      </c>
      <c r="E352" s="822" t="s">
        <v>5454</v>
      </c>
      <c r="F352" s="831">
        <v>1</v>
      </c>
      <c r="G352" s="831">
        <v>0</v>
      </c>
      <c r="H352" s="831"/>
      <c r="I352" s="831">
        <v>0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575</v>
      </c>
      <c r="B353" s="822" t="s">
        <v>5450</v>
      </c>
      <c r="C353" s="822" t="s">
        <v>5034</v>
      </c>
      <c r="D353" s="822" t="s">
        <v>5455</v>
      </c>
      <c r="E353" s="822" t="s">
        <v>5456</v>
      </c>
      <c r="F353" s="831">
        <v>4</v>
      </c>
      <c r="G353" s="831">
        <v>0</v>
      </c>
      <c r="H353" s="831"/>
      <c r="I353" s="831">
        <v>0</v>
      </c>
      <c r="J353" s="831"/>
      <c r="K353" s="831"/>
      <c r="L353" s="831"/>
      <c r="M353" s="831"/>
      <c r="N353" s="831">
        <v>1</v>
      </c>
      <c r="O353" s="831">
        <v>0</v>
      </c>
      <c r="P353" s="827"/>
      <c r="Q353" s="832">
        <v>0</v>
      </c>
    </row>
    <row r="354" spans="1:17" ht="14.45" customHeight="1" x14ac:dyDescent="0.2">
      <c r="A354" s="821" t="s">
        <v>575</v>
      </c>
      <c r="B354" s="822" t="s">
        <v>5450</v>
      </c>
      <c r="C354" s="822" t="s">
        <v>5034</v>
      </c>
      <c r="D354" s="822" t="s">
        <v>5457</v>
      </c>
      <c r="E354" s="822" t="s">
        <v>5458</v>
      </c>
      <c r="F354" s="831">
        <v>4</v>
      </c>
      <c r="G354" s="831">
        <v>0</v>
      </c>
      <c r="H354" s="831"/>
      <c r="I354" s="831">
        <v>0</v>
      </c>
      <c r="J354" s="831">
        <v>1</v>
      </c>
      <c r="K354" s="831">
        <v>0</v>
      </c>
      <c r="L354" s="831"/>
      <c r="M354" s="831">
        <v>0</v>
      </c>
      <c r="N354" s="831"/>
      <c r="O354" s="831"/>
      <c r="P354" s="827"/>
      <c r="Q354" s="832"/>
    </row>
    <row r="355" spans="1:17" ht="14.45" customHeight="1" x14ac:dyDescent="0.2">
      <c r="A355" s="821" t="s">
        <v>575</v>
      </c>
      <c r="B355" s="822" t="s">
        <v>5450</v>
      </c>
      <c r="C355" s="822" t="s">
        <v>5034</v>
      </c>
      <c r="D355" s="822" t="s">
        <v>5278</v>
      </c>
      <c r="E355" s="822" t="s">
        <v>5279</v>
      </c>
      <c r="F355" s="831">
        <v>8</v>
      </c>
      <c r="G355" s="831">
        <v>0</v>
      </c>
      <c r="H355" s="831"/>
      <c r="I355" s="831">
        <v>0</v>
      </c>
      <c r="J355" s="831">
        <v>3</v>
      </c>
      <c r="K355" s="831">
        <v>0</v>
      </c>
      <c r="L355" s="831"/>
      <c r="M355" s="831">
        <v>0</v>
      </c>
      <c r="N355" s="831">
        <v>3</v>
      </c>
      <c r="O355" s="831">
        <v>0</v>
      </c>
      <c r="P355" s="827"/>
      <c r="Q355" s="832">
        <v>0</v>
      </c>
    </row>
    <row r="356" spans="1:17" ht="14.45" customHeight="1" x14ac:dyDescent="0.2">
      <c r="A356" s="821" t="s">
        <v>575</v>
      </c>
      <c r="B356" s="822" t="s">
        <v>5450</v>
      </c>
      <c r="C356" s="822" t="s">
        <v>5034</v>
      </c>
      <c r="D356" s="822" t="s">
        <v>5290</v>
      </c>
      <c r="E356" s="822" t="s">
        <v>5291</v>
      </c>
      <c r="F356" s="831">
        <v>4</v>
      </c>
      <c r="G356" s="831">
        <v>37444</v>
      </c>
      <c r="H356" s="831">
        <v>1.9948854555141182</v>
      </c>
      <c r="I356" s="831">
        <v>9361</v>
      </c>
      <c r="J356" s="831">
        <v>2</v>
      </c>
      <c r="K356" s="831">
        <v>18770</v>
      </c>
      <c r="L356" s="831">
        <v>1</v>
      </c>
      <c r="M356" s="831">
        <v>9385</v>
      </c>
      <c r="N356" s="831"/>
      <c r="O356" s="831"/>
      <c r="P356" s="827"/>
      <c r="Q356" s="832"/>
    </row>
    <row r="357" spans="1:17" ht="14.45" customHeight="1" x14ac:dyDescent="0.2">
      <c r="A357" s="821" t="s">
        <v>575</v>
      </c>
      <c r="B357" s="822" t="s">
        <v>5450</v>
      </c>
      <c r="C357" s="822" t="s">
        <v>5034</v>
      </c>
      <c r="D357" s="822" t="s">
        <v>5292</v>
      </c>
      <c r="E357" s="822" t="s">
        <v>5293</v>
      </c>
      <c r="F357" s="831">
        <v>1</v>
      </c>
      <c r="G357" s="831">
        <v>446</v>
      </c>
      <c r="H357" s="831"/>
      <c r="I357" s="831">
        <v>446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575</v>
      </c>
      <c r="B358" s="822" t="s">
        <v>5450</v>
      </c>
      <c r="C358" s="822" t="s">
        <v>5034</v>
      </c>
      <c r="D358" s="822" t="s">
        <v>5306</v>
      </c>
      <c r="E358" s="822" t="s">
        <v>5307</v>
      </c>
      <c r="F358" s="831">
        <v>2</v>
      </c>
      <c r="G358" s="831">
        <v>0</v>
      </c>
      <c r="H358" s="831"/>
      <c r="I358" s="831">
        <v>0</v>
      </c>
      <c r="J358" s="831">
        <v>4</v>
      </c>
      <c r="K358" s="831">
        <v>0</v>
      </c>
      <c r="L358" s="831"/>
      <c r="M358" s="831">
        <v>0</v>
      </c>
      <c r="N358" s="831">
        <v>1</v>
      </c>
      <c r="O358" s="831">
        <v>0</v>
      </c>
      <c r="P358" s="827"/>
      <c r="Q358" s="832">
        <v>0</v>
      </c>
    </row>
    <row r="359" spans="1:17" ht="14.45" customHeight="1" x14ac:dyDescent="0.2">
      <c r="A359" s="821" t="s">
        <v>575</v>
      </c>
      <c r="B359" s="822" t="s">
        <v>5450</v>
      </c>
      <c r="C359" s="822" t="s">
        <v>5034</v>
      </c>
      <c r="D359" s="822" t="s">
        <v>5459</v>
      </c>
      <c r="E359" s="822" t="s">
        <v>5460</v>
      </c>
      <c r="F359" s="831">
        <v>5</v>
      </c>
      <c r="G359" s="831">
        <v>0</v>
      </c>
      <c r="H359" s="831"/>
      <c r="I359" s="831">
        <v>0</v>
      </c>
      <c r="J359" s="831">
        <v>2</v>
      </c>
      <c r="K359" s="831">
        <v>0</v>
      </c>
      <c r="L359" s="831"/>
      <c r="M359" s="831">
        <v>0</v>
      </c>
      <c r="N359" s="831"/>
      <c r="O359" s="831"/>
      <c r="P359" s="827"/>
      <c r="Q359" s="832"/>
    </row>
    <row r="360" spans="1:17" ht="14.45" customHeight="1" x14ac:dyDescent="0.2">
      <c r="A360" s="821" t="s">
        <v>575</v>
      </c>
      <c r="B360" s="822" t="s">
        <v>5450</v>
      </c>
      <c r="C360" s="822" t="s">
        <v>5034</v>
      </c>
      <c r="D360" s="822" t="s">
        <v>5312</v>
      </c>
      <c r="E360" s="822" t="s">
        <v>5313</v>
      </c>
      <c r="F360" s="831">
        <v>6</v>
      </c>
      <c r="G360" s="831">
        <v>0</v>
      </c>
      <c r="H360" s="831"/>
      <c r="I360" s="831">
        <v>0</v>
      </c>
      <c r="J360" s="831">
        <v>2</v>
      </c>
      <c r="K360" s="831">
        <v>0</v>
      </c>
      <c r="L360" s="831"/>
      <c r="M360" s="831">
        <v>0</v>
      </c>
      <c r="N360" s="831">
        <v>2</v>
      </c>
      <c r="O360" s="831">
        <v>0</v>
      </c>
      <c r="P360" s="827"/>
      <c r="Q360" s="832">
        <v>0</v>
      </c>
    </row>
    <row r="361" spans="1:17" ht="14.45" customHeight="1" x14ac:dyDescent="0.2">
      <c r="A361" s="821" t="s">
        <v>575</v>
      </c>
      <c r="B361" s="822" t="s">
        <v>5450</v>
      </c>
      <c r="C361" s="822" t="s">
        <v>5034</v>
      </c>
      <c r="D361" s="822" t="s">
        <v>5322</v>
      </c>
      <c r="E361" s="822" t="s">
        <v>5323</v>
      </c>
      <c r="F361" s="831">
        <v>1</v>
      </c>
      <c r="G361" s="831">
        <v>0</v>
      </c>
      <c r="H361" s="831"/>
      <c r="I361" s="831">
        <v>0</v>
      </c>
      <c r="J361" s="831"/>
      <c r="K361" s="831"/>
      <c r="L361" s="831"/>
      <c r="M361" s="831"/>
      <c r="N361" s="831">
        <v>1</v>
      </c>
      <c r="O361" s="831">
        <v>0</v>
      </c>
      <c r="P361" s="827"/>
      <c r="Q361" s="832">
        <v>0</v>
      </c>
    </row>
    <row r="362" spans="1:17" ht="14.45" customHeight="1" x14ac:dyDescent="0.2">
      <c r="A362" s="821" t="s">
        <v>575</v>
      </c>
      <c r="B362" s="822" t="s">
        <v>5450</v>
      </c>
      <c r="C362" s="822" t="s">
        <v>5034</v>
      </c>
      <c r="D362" s="822" t="s">
        <v>5324</v>
      </c>
      <c r="E362" s="822" t="s">
        <v>5325</v>
      </c>
      <c r="F362" s="831">
        <v>1</v>
      </c>
      <c r="G362" s="831">
        <v>0</v>
      </c>
      <c r="H362" s="831"/>
      <c r="I362" s="831">
        <v>0</v>
      </c>
      <c r="J362" s="831">
        <v>2</v>
      </c>
      <c r="K362" s="831">
        <v>0</v>
      </c>
      <c r="L362" s="831"/>
      <c r="M362" s="831">
        <v>0</v>
      </c>
      <c r="N362" s="831"/>
      <c r="O362" s="831"/>
      <c r="P362" s="827"/>
      <c r="Q362" s="832"/>
    </row>
    <row r="363" spans="1:17" ht="14.45" customHeight="1" x14ac:dyDescent="0.2">
      <c r="A363" s="821" t="s">
        <v>575</v>
      </c>
      <c r="B363" s="822" t="s">
        <v>5450</v>
      </c>
      <c r="C363" s="822" t="s">
        <v>5034</v>
      </c>
      <c r="D363" s="822" t="s">
        <v>5461</v>
      </c>
      <c r="E363" s="822" t="s">
        <v>5462</v>
      </c>
      <c r="F363" s="831">
        <v>1</v>
      </c>
      <c r="G363" s="831">
        <v>6964</v>
      </c>
      <c r="H363" s="831"/>
      <c r="I363" s="831">
        <v>6964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575</v>
      </c>
      <c r="B364" s="822" t="s">
        <v>5450</v>
      </c>
      <c r="C364" s="822" t="s">
        <v>5034</v>
      </c>
      <c r="D364" s="822" t="s">
        <v>5463</v>
      </c>
      <c r="E364" s="822" t="s">
        <v>5464</v>
      </c>
      <c r="F364" s="831">
        <v>1</v>
      </c>
      <c r="G364" s="831">
        <v>0</v>
      </c>
      <c r="H364" s="831"/>
      <c r="I364" s="831">
        <v>0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575</v>
      </c>
      <c r="B365" s="822" t="s">
        <v>5450</v>
      </c>
      <c r="C365" s="822" t="s">
        <v>5034</v>
      </c>
      <c r="D365" s="822" t="s">
        <v>5332</v>
      </c>
      <c r="E365" s="822" t="s">
        <v>5333</v>
      </c>
      <c r="F365" s="831">
        <v>1</v>
      </c>
      <c r="G365" s="831">
        <v>4741</v>
      </c>
      <c r="H365" s="831"/>
      <c r="I365" s="831">
        <v>4741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575</v>
      </c>
      <c r="B366" s="822" t="s">
        <v>5450</v>
      </c>
      <c r="C366" s="822" t="s">
        <v>5034</v>
      </c>
      <c r="D366" s="822" t="s">
        <v>5465</v>
      </c>
      <c r="E366" s="822" t="s">
        <v>5466</v>
      </c>
      <c r="F366" s="831">
        <v>1</v>
      </c>
      <c r="G366" s="831">
        <v>0</v>
      </c>
      <c r="H366" s="831"/>
      <c r="I366" s="831">
        <v>0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575</v>
      </c>
      <c r="B367" s="822" t="s">
        <v>5450</v>
      </c>
      <c r="C367" s="822" t="s">
        <v>5034</v>
      </c>
      <c r="D367" s="822" t="s">
        <v>5467</v>
      </c>
      <c r="E367" s="822" t="s">
        <v>5468</v>
      </c>
      <c r="F367" s="831">
        <v>6</v>
      </c>
      <c r="G367" s="831">
        <v>0</v>
      </c>
      <c r="H367" s="831"/>
      <c r="I367" s="831">
        <v>0</v>
      </c>
      <c r="J367" s="831">
        <v>4</v>
      </c>
      <c r="K367" s="831">
        <v>0</v>
      </c>
      <c r="L367" s="831"/>
      <c r="M367" s="831">
        <v>0</v>
      </c>
      <c r="N367" s="831">
        <v>3</v>
      </c>
      <c r="O367" s="831">
        <v>0</v>
      </c>
      <c r="P367" s="827"/>
      <c r="Q367" s="832">
        <v>0</v>
      </c>
    </row>
    <row r="368" spans="1:17" ht="14.45" customHeight="1" x14ac:dyDescent="0.2">
      <c r="A368" s="821" t="s">
        <v>575</v>
      </c>
      <c r="B368" s="822" t="s">
        <v>5450</v>
      </c>
      <c r="C368" s="822" t="s">
        <v>5034</v>
      </c>
      <c r="D368" s="822" t="s">
        <v>5469</v>
      </c>
      <c r="E368" s="822" t="s">
        <v>5470</v>
      </c>
      <c r="F368" s="831">
        <v>1</v>
      </c>
      <c r="G368" s="831">
        <v>0</v>
      </c>
      <c r="H368" s="831"/>
      <c r="I368" s="831">
        <v>0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575</v>
      </c>
      <c r="B369" s="822" t="s">
        <v>5450</v>
      </c>
      <c r="C369" s="822" t="s">
        <v>5034</v>
      </c>
      <c r="D369" s="822" t="s">
        <v>5471</v>
      </c>
      <c r="E369" s="822" t="s">
        <v>5472</v>
      </c>
      <c r="F369" s="831">
        <v>4</v>
      </c>
      <c r="G369" s="831">
        <v>0</v>
      </c>
      <c r="H369" s="831"/>
      <c r="I369" s="831">
        <v>0</v>
      </c>
      <c r="J369" s="831">
        <v>3</v>
      </c>
      <c r="K369" s="831">
        <v>0</v>
      </c>
      <c r="L369" s="831"/>
      <c r="M369" s="831">
        <v>0</v>
      </c>
      <c r="N369" s="831">
        <v>1</v>
      </c>
      <c r="O369" s="831">
        <v>0</v>
      </c>
      <c r="P369" s="827"/>
      <c r="Q369" s="832">
        <v>0</v>
      </c>
    </row>
    <row r="370" spans="1:17" ht="14.45" customHeight="1" x14ac:dyDescent="0.2">
      <c r="A370" s="821" t="s">
        <v>575</v>
      </c>
      <c r="B370" s="822" t="s">
        <v>5450</v>
      </c>
      <c r="C370" s="822" t="s">
        <v>5034</v>
      </c>
      <c r="D370" s="822" t="s">
        <v>5473</v>
      </c>
      <c r="E370" s="822" t="s">
        <v>5474</v>
      </c>
      <c r="F370" s="831"/>
      <c r="G370" s="831"/>
      <c r="H370" s="831"/>
      <c r="I370" s="831"/>
      <c r="J370" s="831">
        <v>1</v>
      </c>
      <c r="K370" s="831">
        <v>0</v>
      </c>
      <c r="L370" s="831"/>
      <c r="M370" s="831">
        <v>0</v>
      </c>
      <c r="N370" s="831"/>
      <c r="O370" s="831"/>
      <c r="P370" s="827"/>
      <c r="Q370" s="832"/>
    </row>
    <row r="371" spans="1:17" ht="14.45" customHeight="1" x14ac:dyDescent="0.2">
      <c r="A371" s="821" t="s">
        <v>575</v>
      </c>
      <c r="B371" s="822" t="s">
        <v>5450</v>
      </c>
      <c r="C371" s="822" t="s">
        <v>5034</v>
      </c>
      <c r="D371" s="822" t="s">
        <v>5475</v>
      </c>
      <c r="E371" s="822" t="s">
        <v>5476</v>
      </c>
      <c r="F371" s="831">
        <v>7</v>
      </c>
      <c r="G371" s="831">
        <v>53298</v>
      </c>
      <c r="H371" s="831">
        <v>1.7443298969072165</v>
      </c>
      <c r="I371" s="831">
        <v>7614</v>
      </c>
      <c r="J371" s="831">
        <v>4</v>
      </c>
      <c r="K371" s="831">
        <v>30555</v>
      </c>
      <c r="L371" s="831">
        <v>1</v>
      </c>
      <c r="M371" s="831">
        <v>7638.75</v>
      </c>
      <c r="N371" s="831">
        <v>3</v>
      </c>
      <c r="O371" s="831">
        <v>23028</v>
      </c>
      <c r="P371" s="827">
        <v>0.75365733922434952</v>
      </c>
      <c r="Q371" s="832">
        <v>7676</v>
      </c>
    </row>
    <row r="372" spans="1:17" ht="14.45" customHeight="1" x14ac:dyDescent="0.2">
      <c r="A372" s="821" t="s">
        <v>575</v>
      </c>
      <c r="B372" s="822" t="s">
        <v>5477</v>
      </c>
      <c r="C372" s="822" t="s">
        <v>5034</v>
      </c>
      <c r="D372" s="822" t="s">
        <v>5478</v>
      </c>
      <c r="E372" s="822" t="s">
        <v>5479</v>
      </c>
      <c r="F372" s="831">
        <v>2</v>
      </c>
      <c r="G372" s="831">
        <v>11440</v>
      </c>
      <c r="H372" s="831">
        <v>0.66111881645862225</v>
      </c>
      <c r="I372" s="831">
        <v>5720</v>
      </c>
      <c r="J372" s="831">
        <v>3</v>
      </c>
      <c r="K372" s="831">
        <v>17304</v>
      </c>
      <c r="L372" s="831">
        <v>1</v>
      </c>
      <c r="M372" s="831">
        <v>5768</v>
      </c>
      <c r="N372" s="831">
        <v>2</v>
      </c>
      <c r="O372" s="831">
        <v>11622</v>
      </c>
      <c r="P372" s="827">
        <v>0.67163661581137313</v>
      </c>
      <c r="Q372" s="832">
        <v>5811</v>
      </c>
    </row>
    <row r="373" spans="1:17" ht="14.45" customHeight="1" x14ac:dyDescent="0.2">
      <c r="A373" s="821" t="s">
        <v>575</v>
      </c>
      <c r="B373" s="822" t="s">
        <v>5477</v>
      </c>
      <c r="C373" s="822" t="s">
        <v>5034</v>
      </c>
      <c r="D373" s="822" t="s">
        <v>5480</v>
      </c>
      <c r="E373" s="822" t="s">
        <v>5481</v>
      </c>
      <c r="F373" s="831">
        <v>1</v>
      </c>
      <c r="G373" s="831">
        <v>2353</v>
      </c>
      <c r="H373" s="831">
        <v>0.33108203179963419</v>
      </c>
      <c r="I373" s="831">
        <v>2353</v>
      </c>
      <c r="J373" s="831">
        <v>3</v>
      </c>
      <c r="K373" s="831">
        <v>7107</v>
      </c>
      <c r="L373" s="831">
        <v>1</v>
      </c>
      <c r="M373" s="831">
        <v>2369</v>
      </c>
      <c r="N373" s="831">
        <v>3</v>
      </c>
      <c r="O373" s="831">
        <v>7149</v>
      </c>
      <c r="P373" s="827">
        <v>1.0059096665259604</v>
      </c>
      <c r="Q373" s="832">
        <v>2383</v>
      </c>
    </row>
    <row r="374" spans="1:17" ht="14.45" customHeight="1" x14ac:dyDescent="0.2">
      <c r="A374" s="821" t="s">
        <v>575</v>
      </c>
      <c r="B374" s="822" t="s">
        <v>5477</v>
      </c>
      <c r="C374" s="822" t="s">
        <v>5034</v>
      </c>
      <c r="D374" s="822" t="s">
        <v>5482</v>
      </c>
      <c r="E374" s="822" t="s">
        <v>5483</v>
      </c>
      <c r="F374" s="831"/>
      <c r="G374" s="831"/>
      <c r="H374" s="831"/>
      <c r="I374" s="831"/>
      <c r="J374" s="831">
        <v>1</v>
      </c>
      <c r="K374" s="831">
        <v>5259</v>
      </c>
      <c r="L374" s="831">
        <v>1</v>
      </c>
      <c r="M374" s="831">
        <v>5259</v>
      </c>
      <c r="N374" s="831"/>
      <c r="O374" s="831"/>
      <c r="P374" s="827"/>
      <c r="Q374" s="832"/>
    </row>
    <row r="375" spans="1:17" ht="14.45" customHeight="1" x14ac:dyDescent="0.2">
      <c r="A375" s="821" t="s">
        <v>575</v>
      </c>
      <c r="B375" s="822" t="s">
        <v>5477</v>
      </c>
      <c r="C375" s="822" t="s">
        <v>5034</v>
      </c>
      <c r="D375" s="822" t="s">
        <v>5484</v>
      </c>
      <c r="E375" s="822" t="s">
        <v>5485</v>
      </c>
      <c r="F375" s="831"/>
      <c r="G375" s="831"/>
      <c r="H375" s="831"/>
      <c r="I375" s="831"/>
      <c r="J375" s="831">
        <v>12</v>
      </c>
      <c r="K375" s="831">
        <v>2112</v>
      </c>
      <c r="L375" s="831">
        <v>1</v>
      </c>
      <c r="M375" s="831">
        <v>176</v>
      </c>
      <c r="N375" s="831">
        <v>10</v>
      </c>
      <c r="O375" s="831">
        <v>1770</v>
      </c>
      <c r="P375" s="827">
        <v>0.83806818181818177</v>
      </c>
      <c r="Q375" s="832">
        <v>177</v>
      </c>
    </row>
    <row r="376" spans="1:17" ht="14.45" customHeight="1" x14ac:dyDescent="0.2">
      <c r="A376" s="821" t="s">
        <v>575</v>
      </c>
      <c r="B376" s="822" t="s">
        <v>5477</v>
      </c>
      <c r="C376" s="822" t="s">
        <v>5034</v>
      </c>
      <c r="D376" s="822" t="s">
        <v>5486</v>
      </c>
      <c r="E376" s="822" t="s">
        <v>5487</v>
      </c>
      <c r="F376" s="831"/>
      <c r="G376" s="831"/>
      <c r="H376" s="831"/>
      <c r="I376" s="831"/>
      <c r="J376" s="831">
        <v>1</v>
      </c>
      <c r="K376" s="831">
        <v>1512</v>
      </c>
      <c r="L376" s="831">
        <v>1</v>
      </c>
      <c r="M376" s="831">
        <v>1512</v>
      </c>
      <c r="N376" s="831"/>
      <c r="O376" s="831"/>
      <c r="P376" s="827"/>
      <c r="Q376" s="832"/>
    </row>
    <row r="377" spans="1:17" ht="14.45" customHeight="1" x14ac:dyDescent="0.2">
      <c r="A377" s="821" t="s">
        <v>575</v>
      </c>
      <c r="B377" s="822" t="s">
        <v>5477</v>
      </c>
      <c r="C377" s="822" t="s">
        <v>5034</v>
      </c>
      <c r="D377" s="822" t="s">
        <v>5488</v>
      </c>
      <c r="E377" s="822" t="s">
        <v>5489</v>
      </c>
      <c r="F377" s="831">
        <v>2</v>
      </c>
      <c r="G377" s="831">
        <v>11242</v>
      </c>
      <c r="H377" s="831">
        <v>0.66102193214558713</v>
      </c>
      <c r="I377" s="831">
        <v>5621</v>
      </c>
      <c r="J377" s="831">
        <v>3</v>
      </c>
      <c r="K377" s="831">
        <v>17007</v>
      </c>
      <c r="L377" s="831">
        <v>1</v>
      </c>
      <c r="M377" s="831">
        <v>5669</v>
      </c>
      <c r="N377" s="831">
        <v>2</v>
      </c>
      <c r="O377" s="831">
        <v>11424</v>
      </c>
      <c r="P377" s="827">
        <v>0.67172340800846708</v>
      </c>
      <c r="Q377" s="832">
        <v>5712</v>
      </c>
    </row>
    <row r="378" spans="1:17" ht="14.45" customHeight="1" x14ac:dyDescent="0.2">
      <c r="A378" s="821" t="s">
        <v>575</v>
      </c>
      <c r="B378" s="822" t="s">
        <v>5477</v>
      </c>
      <c r="C378" s="822" t="s">
        <v>5034</v>
      </c>
      <c r="D378" s="822" t="s">
        <v>5490</v>
      </c>
      <c r="E378" s="822" t="s">
        <v>5491</v>
      </c>
      <c r="F378" s="831">
        <v>2</v>
      </c>
      <c r="G378" s="831">
        <v>7666</v>
      </c>
      <c r="H378" s="831">
        <v>0.24786601138127262</v>
      </c>
      <c r="I378" s="831">
        <v>3833</v>
      </c>
      <c r="J378" s="831">
        <v>8</v>
      </c>
      <c r="K378" s="831">
        <v>30928</v>
      </c>
      <c r="L378" s="831">
        <v>1</v>
      </c>
      <c r="M378" s="831">
        <v>3866</v>
      </c>
      <c r="N378" s="831">
        <v>8</v>
      </c>
      <c r="O378" s="831">
        <v>31160</v>
      </c>
      <c r="P378" s="827">
        <v>1.0075012933264356</v>
      </c>
      <c r="Q378" s="832">
        <v>3895</v>
      </c>
    </row>
    <row r="379" spans="1:17" ht="14.45" customHeight="1" x14ac:dyDescent="0.2">
      <c r="A379" s="821" t="s">
        <v>575</v>
      </c>
      <c r="B379" s="822" t="s">
        <v>5477</v>
      </c>
      <c r="C379" s="822" t="s">
        <v>5034</v>
      </c>
      <c r="D379" s="822" t="s">
        <v>5492</v>
      </c>
      <c r="E379" s="822" t="s">
        <v>5493</v>
      </c>
      <c r="F379" s="831">
        <v>1</v>
      </c>
      <c r="G379" s="831">
        <v>1598</v>
      </c>
      <c r="H379" s="831">
        <v>0.19838609559279952</v>
      </c>
      <c r="I379" s="831">
        <v>1598</v>
      </c>
      <c r="J379" s="831">
        <v>5</v>
      </c>
      <c r="K379" s="831">
        <v>8055</v>
      </c>
      <c r="L379" s="831">
        <v>1</v>
      </c>
      <c r="M379" s="831">
        <v>1611</v>
      </c>
      <c r="N379" s="831">
        <v>1</v>
      </c>
      <c r="O379" s="831">
        <v>1623</v>
      </c>
      <c r="P379" s="827">
        <v>0.20148975791433893</v>
      </c>
      <c r="Q379" s="832">
        <v>1623</v>
      </c>
    </row>
    <row r="380" spans="1:17" ht="14.45" customHeight="1" x14ac:dyDescent="0.2">
      <c r="A380" s="821" t="s">
        <v>575</v>
      </c>
      <c r="B380" s="822" t="s">
        <v>5477</v>
      </c>
      <c r="C380" s="822" t="s">
        <v>5034</v>
      </c>
      <c r="D380" s="822" t="s">
        <v>5494</v>
      </c>
      <c r="E380" s="822" t="s">
        <v>5495</v>
      </c>
      <c r="F380" s="831"/>
      <c r="G380" s="831"/>
      <c r="H380" s="831"/>
      <c r="I380" s="831"/>
      <c r="J380" s="831">
        <v>2</v>
      </c>
      <c r="K380" s="831">
        <v>5800</v>
      </c>
      <c r="L380" s="831">
        <v>1</v>
      </c>
      <c r="M380" s="831">
        <v>2900</v>
      </c>
      <c r="N380" s="831"/>
      <c r="O380" s="831"/>
      <c r="P380" s="827"/>
      <c r="Q380" s="832"/>
    </row>
    <row r="381" spans="1:17" ht="14.45" customHeight="1" x14ac:dyDescent="0.2">
      <c r="A381" s="821" t="s">
        <v>575</v>
      </c>
      <c r="B381" s="822" t="s">
        <v>5477</v>
      </c>
      <c r="C381" s="822" t="s">
        <v>5034</v>
      </c>
      <c r="D381" s="822" t="s">
        <v>5496</v>
      </c>
      <c r="E381" s="822" t="s">
        <v>5497</v>
      </c>
      <c r="F381" s="831"/>
      <c r="G381" s="831"/>
      <c r="H381" s="831"/>
      <c r="I381" s="831"/>
      <c r="J381" s="831">
        <v>3</v>
      </c>
      <c r="K381" s="831">
        <v>3624</v>
      </c>
      <c r="L381" s="831">
        <v>1</v>
      </c>
      <c r="M381" s="831">
        <v>1208</v>
      </c>
      <c r="N381" s="831"/>
      <c r="O381" s="831"/>
      <c r="P381" s="827"/>
      <c r="Q381" s="832"/>
    </row>
    <row r="382" spans="1:17" ht="14.45" customHeight="1" x14ac:dyDescent="0.2">
      <c r="A382" s="821" t="s">
        <v>575</v>
      </c>
      <c r="B382" s="822" t="s">
        <v>5477</v>
      </c>
      <c r="C382" s="822" t="s">
        <v>5034</v>
      </c>
      <c r="D382" s="822" t="s">
        <v>5498</v>
      </c>
      <c r="E382" s="822" t="s">
        <v>5499</v>
      </c>
      <c r="F382" s="831"/>
      <c r="G382" s="831"/>
      <c r="H382" s="831"/>
      <c r="I382" s="831"/>
      <c r="J382" s="831"/>
      <c r="K382" s="831"/>
      <c r="L382" s="831"/>
      <c r="M382" s="831"/>
      <c r="N382" s="831">
        <v>1</v>
      </c>
      <c r="O382" s="831">
        <v>6510</v>
      </c>
      <c r="P382" s="827"/>
      <c r="Q382" s="832">
        <v>6510</v>
      </c>
    </row>
    <row r="383" spans="1:17" ht="14.45" customHeight="1" x14ac:dyDescent="0.2">
      <c r="A383" s="821" t="s">
        <v>575</v>
      </c>
      <c r="B383" s="822" t="s">
        <v>5477</v>
      </c>
      <c r="C383" s="822" t="s">
        <v>5034</v>
      </c>
      <c r="D383" s="822" t="s">
        <v>5500</v>
      </c>
      <c r="E383" s="822" t="s">
        <v>5501</v>
      </c>
      <c r="F383" s="831">
        <v>2</v>
      </c>
      <c r="G383" s="831">
        <v>7980</v>
      </c>
      <c r="H383" s="831">
        <v>0.99327856609410003</v>
      </c>
      <c r="I383" s="831">
        <v>3990</v>
      </c>
      <c r="J383" s="831">
        <v>2</v>
      </c>
      <c r="K383" s="831">
        <v>8034</v>
      </c>
      <c r="L383" s="831">
        <v>1</v>
      </c>
      <c r="M383" s="831">
        <v>4017</v>
      </c>
      <c r="N383" s="831">
        <v>1</v>
      </c>
      <c r="O383" s="831">
        <v>4041</v>
      </c>
      <c r="P383" s="827">
        <v>0.5029873039581777</v>
      </c>
      <c r="Q383" s="832">
        <v>4041</v>
      </c>
    </row>
    <row r="384" spans="1:17" ht="14.45" customHeight="1" x14ac:dyDescent="0.2">
      <c r="A384" s="821" t="s">
        <v>575</v>
      </c>
      <c r="B384" s="822" t="s">
        <v>5477</v>
      </c>
      <c r="C384" s="822" t="s">
        <v>5034</v>
      </c>
      <c r="D384" s="822" t="s">
        <v>5502</v>
      </c>
      <c r="E384" s="822" t="s">
        <v>5503</v>
      </c>
      <c r="F384" s="831"/>
      <c r="G384" s="831"/>
      <c r="H384" s="831"/>
      <c r="I384" s="831"/>
      <c r="J384" s="831">
        <v>2</v>
      </c>
      <c r="K384" s="831">
        <v>11188</v>
      </c>
      <c r="L384" s="831">
        <v>1</v>
      </c>
      <c r="M384" s="831">
        <v>5594</v>
      </c>
      <c r="N384" s="831">
        <v>1</v>
      </c>
      <c r="O384" s="831">
        <v>5623</v>
      </c>
      <c r="P384" s="827">
        <v>0.50259206292456204</v>
      </c>
      <c r="Q384" s="832">
        <v>5623</v>
      </c>
    </row>
    <row r="385" spans="1:17" ht="14.45" customHeight="1" x14ac:dyDescent="0.2">
      <c r="A385" s="821" t="s">
        <v>575</v>
      </c>
      <c r="B385" s="822" t="s">
        <v>5477</v>
      </c>
      <c r="C385" s="822" t="s">
        <v>5034</v>
      </c>
      <c r="D385" s="822" t="s">
        <v>5504</v>
      </c>
      <c r="E385" s="822" t="s">
        <v>5505</v>
      </c>
      <c r="F385" s="831">
        <v>5</v>
      </c>
      <c r="G385" s="831">
        <v>6635</v>
      </c>
      <c r="H385" s="831">
        <v>0.41324115595416044</v>
      </c>
      <c r="I385" s="831">
        <v>1327</v>
      </c>
      <c r="J385" s="831">
        <v>12</v>
      </c>
      <c r="K385" s="831">
        <v>16056</v>
      </c>
      <c r="L385" s="831">
        <v>1</v>
      </c>
      <c r="M385" s="831">
        <v>1338</v>
      </c>
      <c r="N385" s="831">
        <v>7</v>
      </c>
      <c r="O385" s="831">
        <v>9429</v>
      </c>
      <c r="P385" s="827">
        <v>0.58725710014947685</v>
      </c>
      <c r="Q385" s="832">
        <v>1347</v>
      </c>
    </row>
    <row r="386" spans="1:17" ht="14.45" customHeight="1" x14ac:dyDescent="0.2">
      <c r="A386" s="821" t="s">
        <v>575</v>
      </c>
      <c r="B386" s="822" t="s">
        <v>5477</v>
      </c>
      <c r="C386" s="822" t="s">
        <v>5034</v>
      </c>
      <c r="D386" s="822" t="s">
        <v>5506</v>
      </c>
      <c r="E386" s="822" t="s">
        <v>5507</v>
      </c>
      <c r="F386" s="831"/>
      <c r="G386" s="831"/>
      <c r="H386" s="831"/>
      <c r="I386" s="831"/>
      <c r="J386" s="831">
        <v>4</v>
      </c>
      <c r="K386" s="831">
        <v>1932</v>
      </c>
      <c r="L386" s="831">
        <v>1</v>
      </c>
      <c r="M386" s="831">
        <v>483</v>
      </c>
      <c r="N386" s="831">
        <v>6</v>
      </c>
      <c r="O386" s="831">
        <v>2928</v>
      </c>
      <c r="P386" s="827">
        <v>1.515527950310559</v>
      </c>
      <c r="Q386" s="832">
        <v>488</v>
      </c>
    </row>
    <row r="387" spans="1:17" ht="14.45" customHeight="1" x14ac:dyDescent="0.2">
      <c r="A387" s="821" t="s">
        <v>575</v>
      </c>
      <c r="B387" s="822" t="s">
        <v>5477</v>
      </c>
      <c r="C387" s="822" t="s">
        <v>5034</v>
      </c>
      <c r="D387" s="822" t="s">
        <v>5508</v>
      </c>
      <c r="E387" s="822" t="s">
        <v>5509</v>
      </c>
      <c r="F387" s="831">
        <v>1</v>
      </c>
      <c r="G387" s="831">
        <v>4611</v>
      </c>
      <c r="H387" s="831">
        <v>0.99161290322580642</v>
      </c>
      <c r="I387" s="831">
        <v>4611</v>
      </c>
      <c r="J387" s="831">
        <v>1</v>
      </c>
      <c r="K387" s="831">
        <v>4650</v>
      </c>
      <c r="L387" s="831">
        <v>1</v>
      </c>
      <c r="M387" s="831">
        <v>4650</v>
      </c>
      <c r="N387" s="831"/>
      <c r="O387" s="831"/>
      <c r="P387" s="827"/>
      <c r="Q387" s="832"/>
    </row>
    <row r="388" spans="1:17" ht="14.45" customHeight="1" x14ac:dyDescent="0.2">
      <c r="A388" s="821" t="s">
        <v>575</v>
      </c>
      <c r="B388" s="822" t="s">
        <v>5477</v>
      </c>
      <c r="C388" s="822" t="s">
        <v>5034</v>
      </c>
      <c r="D388" s="822" t="s">
        <v>5510</v>
      </c>
      <c r="E388" s="822" t="s">
        <v>5511</v>
      </c>
      <c r="F388" s="831">
        <v>2</v>
      </c>
      <c r="G388" s="831">
        <v>8240</v>
      </c>
      <c r="H388" s="831">
        <v>0.66312570416867855</v>
      </c>
      <c r="I388" s="831">
        <v>4120</v>
      </c>
      <c r="J388" s="831">
        <v>3</v>
      </c>
      <c r="K388" s="831">
        <v>12426</v>
      </c>
      <c r="L388" s="831">
        <v>1</v>
      </c>
      <c r="M388" s="831">
        <v>4142</v>
      </c>
      <c r="N388" s="831">
        <v>3</v>
      </c>
      <c r="O388" s="831">
        <v>12483</v>
      </c>
      <c r="P388" s="827">
        <v>1.0045871559633028</v>
      </c>
      <c r="Q388" s="832">
        <v>4161</v>
      </c>
    </row>
    <row r="389" spans="1:17" ht="14.45" customHeight="1" x14ac:dyDescent="0.2">
      <c r="A389" s="821" t="s">
        <v>575</v>
      </c>
      <c r="B389" s="822" t="s">
        <v>5477</v>
      </c>
      <c r="C389" s="822" t="s">
        <v>5034</v>
      </c>
      <c r="D389" s="822" t="s">
        <v>5512</v>
      </c>
      <c r="E389" s="822" t="s">
        <v>5513</v>
      </c>
      <c r="F389" s="831">
        <v>4</v>
      </c>
      <c r="G389" s="831">
        <v>1436</v>
      </c>
      <c r="H389" s="831">
        <v>0.7911845730027548</v>
      </c>
      <c r="I389" s="831">
        <v>359</v>
      </c>
      <c r="J389" s="831">
        <v>5</v>
      </c>
      <c r="K389" s="831">
        <v>1815</v>
      </c>
      <c r="L389" s="831">
        <v>1</v>
      </c>
      <c r="M389" s="831">
        <v>363</v>
      </c>
      <c r="N389" s="831">
        <v>2</v>
      </c>
      <c r="O389" s="831">
        <v>732</v>
      </c>
      <c r="P389" s="827">
        <v>0.40330578512396692</v>
      </c>
      <c r="Q389" s="832">
        <v>366</v>
      </c>
    </row>
    <row r="390" spans="1:17" ht="14.45" customHeight="1" x14ac:dyDescent="0.2">
      <c r="A390" s="821" t="s">
        <v>575</v>
      </c>
      <c r="B390" s="822" t="s">
        <v>5477</v>
      </c>
      <c r="C390" s="822" t="s">
        <v>5034</v>
      </c>
      <c r="D390" s="822" t="s">
        <v>5514</v>
      </c>
      <c r="E390" s="822" t="s">
        <v>5515</v>
      </c>
      <c r="F390" s="831"/>
      <c r="G390" s="831"/>
      <c r="H390" s="831"/>
      <c r="I390" s="831"/>
      <c r="J390" s="831">
        <v>4</v>
      </c>
      <c r="K390" s="831">
        <v>620</v>
      </c>
      <c r="L390" s="831">
        <v>1</v>
      </c>
      <c r="M390" s="831">
        <v>155</v>
      </c>
      <c r="N390" s="831"/>
      <c r="O390" s="831"/>
      <c r="P390" s="827"/>
      <c r="Q390" s="832"/>
    </row>
    <row r="391" spans="1:17" ht="14.45" customHeight="1" x14ac:dyDescent="0.2">
      <c r="A391" s="821" t="s">
        <v>575</v>
      </c>
      <c r="B391" s="822" t="s">
        <v>5477</v>
      </c>
      <c r="C391" s="822" t="s">
        <v>5034</v>
      </c>
      <c r="D391" s="822" t="s">
        <v>5516</v>
      </c>
      <c r="E391" s="822" t="s">
        <v>5517</v>
      </c>
      <c r="F391" s="831">
        <v>2</v>
      </c>
      <c r="G391" s="831">
        <v>5004</v>
      </c>
      <c r="H391" s="831">
        <v>1.9802136921250495</v>
      </c>
      <c r="I391" s="831">
        <v>2502</v>
      </c>
      <c r="J391" s="831">
        <v>1</v>
      </c>
      <c r="K391" s="831">
        <v>2527</v>
      </c>
      <c r="L391" s="831">
        <v>1</v>
      </c>
      <c r="M391" s="831">
        <v>2527</v>
      </c>
      <c r="N391" s="831"/>
      <c r="O391" s="831"/>
      <c r="P391" s="827"/>
      <c r="Q391" s="832"/>
    </row>
    <row r="392" spans="1:17" ht="14.45" customHeight="1" x14ac:dyDescent="0.2">
      <c r="A392" s="821" t="s">
        <v>575</v>
      </c>
      <c r="B392" s="822" t="s">
        <v>5477</v>
      </c>
      <c r="C392" s="822" t="s">
        <v>5034</v>
      </c>
      <c r="D392" s="822" t="s">
        <v>5518</v>
      </c>
      <c r="E392" s="822" t="s">
        <v>5519</v>
      </c>
      <c r="F392" s="831">
        <v>1</v>
      </c>
      <c r="G392" s="831">
        <v>716</v>
      </c>
      <c r="H392" s="831">
        <v>0.49379310344827587</v>
      </c>
      <c r="I392" s="831">
        <v>716</v>
      </c>
      <c r="J392" s="831">
        <v>2</v>
      </c>
      <c r="K392" s="831">
        <v>1450</v>
      </c>
      <c r="L392" s="831">
        <v>1</v>
      </c>
      <c r="M392" s="831">
        <v>725</v>
      </c>
      <c r="N392" s="831">
        <v>1</v>
      </c>
      <c r="O392" s="831">
        <v>732</v>
      </c>
      <c r="P392" s="827">
        <v>0.50482758620689661</v>
      </c>
      <c r="Q392" s="832">
        <v>732</v>
      </c>
    </row>
    <row r="393" spans="1:17" ht="14.45" customHeight="1" x14ac:dyDescent="0.2">
      <c r="A393" s="821" t="s">
        <v>575</v>
      </c>
      <c r="B393" s="822" t="s">
        <v>5477</v>
      </c>
      <c r="C393" s="822" t="s">
        <v>5034</v>
      </c>
      <c r="D393" s="822" t="s">
        <v>5520</v>
      </c>
      <c r="E393" s="822" t="s">
        <v>5521</v>
      </c>
      <c r="F393" s="831">
        <v>1</v>
      </c>
      <c r="G393" s="831">
        <v>1449</v>
      </c>
      <c r="H393" s="831"/>
      <c r="I393" s="831">
        <v>1449</v>
      </c>
      <c r="J393" s="831"/>
      <c r="K393" s="831"/>
      <c r="L393" s="831"/>
      <c r="M393" s="831"/>
      <c r="N393" s="831">
        <v>16</v>
      </c>
      <c r="O393" s="831">
        <v>23520</v>
      </c>
      <c r="P393" s="827"/>
      <c r="Q393" s="832">
        <v>1470</v>
      </c>
    </row>
    <row r="394" spans="1:17" ht="14.45" customHeight="1" x14ac:dyDescent="0.2">
      <c r="A394" s="821" t="s">
        <v>575</v>
      </c>
      <c r="B394" s="822" t="s">
        <v>5477</v>
      </c>
      <c r="C394" s="822" t="s">
        <v>5034</v>
      </c>
      <c r="D394" s="822" t="s">
        <v>5522</v>
      </c>
      <c r="E394" s="822" t="s">
        <v>5523</v>
      </c>
      <c r="F394" s="831"/>
      <c r="G394" s="831"/>
      <c r="H394" s="831"/>
      <c r="I394" s="831"/>
      <c r="J394" s="831">
        <v>1</v>
      </c>
      <c r="K394" s="831">
        <v>10814</v>
      </c>
      <c r="L394" s="831">
        <v>1</v>
      </c>
      <c r="M394" s="831">
        <v>10814</v>
      </c>
      <c r="N394" s="831"/>
      <c r="O394" s="831"/>
      <c r="P394" s="827"/>
      <c r="Q394" s="832"/>
    </row>
    <row r="395" spans="1:17" ht="14.45" customHeight="1" x14ac:dyDescent="0.2">
      <c r="A395" s="821" t="s">
        <v>575</v>
      </c>
      <c r="B395" s="822" t="s">
        <v>5477</v>
      </c>
      <c r="C395" s="822" t="s">
        <v>5034</v>
      </c>
      <c r="D395" s="822" t="s">
        <v>5524</v>
      </c>
      <c r="E395" s="822" t="s">
        <v>5525</v>
      </c>
      <c r="F395" s="831">
        <v>2</v>
      </c>
      <c r="G395" s="831">
        <v>9240</v>
      </c>
      <c r="H395" s="831">
        <v>0.49592099613568053</v>
      </c>
      <c r="I395" s="831">
        <v>4620</v>
      </c>
      <c r="J395" s="831">
        <v>4</v>
      </c>
      <c r="K395" s="831">
        <v>18632</v>
      </c>
      <c r="L395" s="831">
        <v>1</v>
      </c>
      <c r="M395" s="831">
        <v>4658</v>
      </c>
      <c r="N395" s="831">
        <v>3</v>
      </c>
      <c r="O395" s="831">
        <v>14073</v>
      </c>
      <c r="P395" s="827">
        <v>0.75531343924431082</v>
      </c>
      <c r="Q395" s="832">
        <v>4691</v>
      </c>
    </row>
    <row r="396" spans="1:17" ht="14.45" customHeight="1" x14ac:dyDescent="0.2">
      <c r="A396" s="821" t="s">
        <v>575</v>
      </c>
      <c r="B396" s="822" t="s">
        <v>5477</v>
      </c>
      <c r="C396" s="822" t="s">
        <v>5034</v>
      </c>
      <c r="D396" s="822" t="s">
        <v>5526</v>
      </c>
      <c r="E396" s="822" t="s">
        <v>5527</v>
      </c>
      <c r="F396" s="831"/>
      <c r="G396" s="831"/>
      <c r="H396" s="831"/>
      <c r="I396" s="831"/>
      <c r="J396" s="831"/>
      <c r="K396" s="831"/>
      <c r="L396" s="831"/>
      <c r="M396" s="831"/>
      <c r="N396" s="831">
        <v>1</v>
      </c>
      <c r="O396" s="831">
        <v>3895</v>
      </c>
      <c r="P396" s="827"/>
      <c r="Q396" s="832">
        <v>3895</v>
      </c>
    </row>
    <row r="397" spans="1:17" ht="14.45" customHeight="1" x14ac:dyDescent="0.2">
      <c r="A397" s="821" t="s">
        <v>575</v>
      </c>
      <c r="B397" s="822" t="s">
        <v>5477</v>
      </c>
      <c r="C397" s="822" t="s">
        <v>5034</v>
      </c>
      <c r="D397" s="822" t="s">
        <v>5528</v>
      </c>
      <c r="E397" s="822" t="s">
        <v>5529</v>
      </c>
      <c r="F397" s="831">
        <v>2</v>
      </c>
      <c r="G397" s="831">
        <v>646</v>
      </c>
      <c r="H397" s="831">
        <v>0.14285714285714285</v>
      </c>
      <c r="I397" s="831">
        <v>323</v>
      </c>
      <c r="J397" s="831">
        <v>14</v>
      </c>
      <c r="K397" s="831">
        <v>4522</v>
      </c>
      <c r="L397" s="831">
        <v>1</v>
      </c>
      <c r="M397" s="831">
        <v>323</v>
      </c>
      <c r="N397" s="831"/>
      <c r="O397" s="831"/>
      <c r="P397" s="827"/>
      <c r="Q397" s="832"/>
    </row>
    <row r="398" spans="1:17" ht="14.45" customHeight="1" x14ac:dyDescent="0.2">
      <c r="A398" s="821" t="s">
        <v>575</v>
      </c>
      <c r="B398" s="822" t="s">
        <v>5530</v>
      </c>
      <c r="C398" s="822" t="s">
        <v>5034</v>
      </c>
      <c r="D398" s="822" t="s">
        <v>5531</v>
      </c>
      <c r="E398" s="822" t="s">
        <v>5532</v>
      </c>
      <c r="F398" s="831"/>
      <c r="G398" s="831"/>
      <c r="H398" s="831"/>
      <c r="I398" s="831"/>
      <c r="J398" s="831"/>
      <c r="K398" s="831"/>
      <c r="L398" s="831"/>
      <c r="M398" s="831"/>
      <c r="N398" s="831">
        <v>0</v>
      </c>
      <c r="O398" s="831">
        <v>0</v>
      </c>
      <c r="P398" s="827"/>
      <c r="Q398" s="832"/>
    </row>
    <row r="399" spans="1:17" ht="14.45" customHeight="1" x14ac:dyDescent="0.2">
      <c r="A399" s="821" t="s">
        <v>575</v>
      </c>
      <c r="B399" s="822" t="s">
        <v>5530</v>
      </c>
      <c r="C399" s="822" t="s">
        <v>5034</v>
      </c>
      <c r="D399" s="822" t="s">
        <v>5533</v>
      </c>
      <c r="E399" s="822" t="s">
        <v>5534</v>
      </c>
      <c r="F399" s="831"/>
      <c r="G399" s="831"/>
      <c r="H399" s="831"/>
      <c r="I399" s="831"/>
      <c r="J399" s="831"/>
      <c r="K399" s="831"/>
      <c r="L399" s="831"/>
      <c r="M399" s="831"/>
      <c r="N399" s="831">
        <v>0</v>
      </c>
      <c r="O399" s="831">
        <v>0</v>
      </c>
      <c r="P399" s="827"/>
      <c r="Q399" s="832"/>
    </row>
    <row r="400" spans="1:17" ht="14.45" customHeight="1" x14ac:dyDescent="0.2">
      <c r="A400" s="821" t="s">
        <v>575</v>
      </c>
      <c r="B400" s="822" t="s">
        <v>5530</v>
      </c>
      <c r="C400" s="822" t="s">
        <v>5034</v>
      </c>
      <c r="D400" s="822" t="s">
        <v>5535</v>
      </c>
      <c r="E400" s="822" t="s">
        <v>5536</v>
      </c>
      <c r="F400" s="831"/>
      <c r="G400" s="831"/>
      <c r="H400" s="831"/>
      <c r="I400" s="831"/>
      <c r="J400" s="831"/>
      <c r="K400" s="831"/>
      <c r="L400" s="831"/>
      <c r="M400" s="831"/>
      <c r="N400" s="831">
        <v>-1</v>
      </c>
      <c r="O400" s="831">
        <v>-1693</v>
      </c>
      <c r="P400" s="827"/>
      <c r="Q400" s="832">
        <v>1693</v>
      </c>
    </row>
    <row r="401" spans="1:17" ht="14.45" customHeight="1" x14ac:dyDescent="0.2">
      <c r="A401" s="821" t="s">
        <v>575</v>
      </c>
      <c r="B401" s="822" t="s">
        <v>5530</v>
      </c>
      <c r="C401" s="822" t="s">
        <v>5034</v>
      </c>
      <c r="D401" s="822" t="s">
        <v>5537</v>
      </c>
      <c r="E401" s="822" t="s">
        <v>5538</v>
      </c>
      <c r="F401" s="831"/>
      <c r="G401" s="831"/>
      <c r="H401" s="831"/>
      <c r="I401" s="831"/>
      <c r="J401" s="831"/>
      <c r="K401" s="831"/>
      <c r="L401" s="831"/>
      <c r="M401" s="831"/>
      <c r="N401" s="831">
        <v>0</v>
      </c>
      <c r="O401" s="831">
        <v>0</v>
      </c>
      <c r="P401" s="827"/>
      <c r="Q401" s="832"/>
    </row>
    <row r="402" spans="1:17" ht="14.45" customHeight="1" x14ac:dyDescent="0.2">
      <c r="A402" s="821" t="s">
        <v>575</v>
      </c>
      <c r="B402" s="822" t="s">
        <v>5530</v>
      </c>
      <c r="C402" s="822" t="s">
        <v>5034</v>
      </c>
      <c r="D402" s="822" t="s">
        <v>5427</v>
      </c>
      <c r="E402" s="822" t="s">
        <v>5428</v>
      </c>
      <c r="F402" s="831"/>
      <c r="G402" s="831"/>
      <c r="H402" s="831"/>
      <c r="I402" s="831"/>
      <c r="J402" s="831"/>
      <c r="K402" s="831"/>
      <c r="L402" s="831"/>
      <c r="M402" s="831"/>
      <c r="N402" s="831">
        <v>0</v>
      </c>
      <c r="O402" s="831">
        <v>0</v>
      </c>
      <c r="P402" s="827"/>
      <c r="Q402" s="832"/>
    </row>
    <row r="403" spans="1:17" ht="14.45" customHeight="1" x14ac:dyDescent="0.2">
      <c r="A403" s="821" t="s">
        <v>575</v>
      </c>
      <c r="B403" s="822" t="s">
        <v>5530</v>
      </c>
      <c r="C403" s="822" t="s">
        <v>5034</v>
      </c>
      <c r="D403" s="822" t="s">
        <v>5539</v>
      </c>
      <c r="E403" s="822" t="s">
        <v>5540</v>
      </c>
      <c r="F403" s="831"/>
      <c r="G403" s="831"/>
      <c r="H403" s="831"/>
      <c r="I403" s="831"/>
      <c r="J403" s="831"/>
      <c r="K403" s="831"/>
      <c r="L403" s="831"/>
      <c r="M403" s="831"/>
      <c r="N403" s="831">
        <v>0</v>
      </c>
      <c r="O403" s="831">
        <v>0</v>
      </c>
      <c r="P403" s="827"/>
      <c r="Q403" s="832"/>
    </row>
    <row r="404" spans="1:17" ht="14.45" customHeight="1" x14ac:dyDescent="0.2">
      <c r="A404" s="821" t="s">
        <v>575</v>
      </c>
      <c r="B404" s="822" t="s">
        <v>5530</v>
      </c>
      <c r="C404" s="822" t="s">
        <v>5034</v>
      </c>
      <c r="D404" s="822" t="s">
        <v>5435</v>
      </c>
      <c r="E404" s="822" t="s">
        <v>5436</v>
      </c>
      <c r="F404" s="831"/>
      <c r="G404" s="831"/>
      <c r="H404" s="831"/>
      <c r="I404" s="831"/>
      <c r="J404" s="831"/>
      <c r="K404" s="831"/>
      <c r="L404" s="831"/>
      <c r="M404" s="831"/>
      <c r="N404" s="831">
        <v>0</v>
      </c>
      <c r="O404" s="831">
        <v>0</v>
      </c>
      <c r="P404" s="827"/>
      <c r="Q404" s="832"/>
    </row>
    <row r="405" spans="1:17" ht="14.45" customHeight="1" x14ac:dyDescent="0.2">
      <c r="A405" s="821" t="s">
        <v>575</v>
      </c>
      <c r="B405" s="822" t="s">
        <v>5541</v>
      </c>
      <c r="C405" s="822" t="s">
        <v>5034</v>
      </c>
      <c r="D405" s="822" t="s">
        <v>5542</v>
      </c>
      <c r="E405" s="822" t="s">
        <v>5543</v>
      </c>
      <c r="F405" s="831"/>
      <c r="G405" s="831"/>
      <c r="H405" s="831"/>
      <c r="I405" s="831"/>
      <c r="J405" s="831"/>
      <c r="K405" s="831"/>
      <c r="L405" s="831"/>
      <c r="M405" s="831"/>
      <c r="N405" s="831">
        <v>0</v>
      </c>
      <c r="O405" s="831">
        <v>0</v>
      </c>
      <c r="P405" s="827"/>
      <c r="Q405" s="832"/>
    </row>
    <row r="406" spans="1:17" ht="14.45" customHeight="1" x14ac:dyDescent="0.2">
      <c r="A406" s="821" t="s">
        <v>575</v>
      </c>
      <c r="B406" s="822" t="s">
        <v>5541</v>
      </c>
      <c r="C406" s="822" t="s">
        <v>5034</v>
      </c>
      <c r="D406" s="822" t="s">
        <v>5544</v>
      </c>
      <c r="E406" s="822" t="s">
        <v>5545</v>
      </c>
      <c r="F406" s="831"/>
      <c r="G406" s="831"/>
      <c r="H406" s="831"/>
      <c r="I406" s="831"/>
      <c r="J406" s="831"/>
      <c r="K406" s="831"/>
      <c r="L406" s="831"/>
      <c r="M406" s="831"/>
      <c r="N406" s="831">
        <v>0</v>
      </c>
      <c r="O406" s="831">
        <v>0</v>
      </c>
      <c r="P406" s="827"/>
      <c r="Q406" s="832"/>
    </row>
    <row r="407" spans="1:17" ht="14.45" customHeight="1" x14ac:dyDescent="0.2">
      <c r="A407" s="821" t="s">
        <v>575</v>
      </c>
      <c r="B407" s="822" t="s">
        <v>5541</v>
      </c>
      <c r="C407" s="822" t="s">
        <v>5034</v>
      </c>
      <c r="D407" s="822" t="s">
        <v>5258</v>
      </c>
      <c r="E407" s="822" t="s">
        <v>5259</v>
      </c>
      <c r="F407" s="831"/>
      <c r="G407" s="831"/>
      <c r="H407" s="831"/>
      <c r="I407" s="831"/>
      <c r="J407" s="831"/>
      <c r="K407" s="831"/>
      <c r="L407" s="831"/>
      <c r="M407" s="831"/>
      <c r="N407" s="831">
        <v>0</v>
      </c>
      <c r="O407" s="831">
        <v>0</v>
      </c>
      <c r="P407" s="827"/>
      <c r="Q407" s="832"/>
    </row>
    <row r="408" spans="1:17" ht="14.45" customHeight="1" x14ac:dyDescent="0.2">
      <c r="A408" s="821" t="s">
        <v>575</v>
      </c>
      <c r="B408" s="822" t="s">
        <v>5541</v>
      </c>
      <c r="C408" s="822" t="s">
        <v>5034</v>
      </c>
      <c r="D408" s="822" t="s">
        <v>5546</v>
      </c>
      <c r="E408" s="822" t="s">
        <v>5547</v>
      </c>
      <c r="F408" s="831"/>
      <c r="G408" s="831"/>
      <c r="H408" s="831"/>
      <c r="I408" s="831"/>
      <c r="J408" s="831"/>
      <c r="K408" s="831"/>
      <c r="L408" s="831"/>
      <c r="M408" s="831"/>
      <c r="N408" s="831">
        <v>0</v>
      </c>
      <c r="O408" s="831">
        <v>0</v>
      </c>
      <c r="P408" s="827"/>
      <c r="Q408" s="832"/>
    </row>
    <row r="409" spans="1:17" ht="14.45" customHeight="1" x14ac:dyDescent="0.2">
      <c r="A409" s="821" t="s">
        <v>575</v>
      </c>
      <c r="B409" s="822" t="s">
        <v>5116</v>
      </c>
      <c r="C409" s="822" t="s">
        <v>5061</v>
      </c>
      <c r="D409" s="822" t="s">
        <v>5209</v>
      </c>
      <c r="E409" s="822" t="s">
        <v>5210</v>
      </c>
      <c r="F409" s="831">
        <v>1</v>
      </c>
      <c r="G409" s="831">
        <v>2310</v>
      </c>
      <c r="H409" s="831"/>
      <c r="I409" s="831">
        <v>2310</v>
      </c>
      <c r="J409" s="831"/>
      <c r="K409" s="831"/>
      <c r="L409" s="831"/>
      <c r="M409" s="831"/>
      <c r="N409" s="831">
        <v>4</v>
      </c>
      <c r="O409" s="831">
        <v>6001.6</v>
      </c>
      <c r="P409" s="827"/>
      <c r="Q409" s="832">
        <v>1500.4</v>
      </c>
    </row>
    <row r="410" spans="1:17" ht="14.45" customHeight="1" x14ac:dyDescent="0.2">
      <c r="A410" s="821" t="s">
        <v>575</v>
      </c>
      <c r="B410" s="822" t="s">
        <v>5116</v>
      </c>
      <c r="C410" s="822" t="s">
        <v>5061</v>
      </c>
      <c r="D410" s="822" t="s">
        <v>5211</v>
      </c>
      <c r="E410" s="822" t="s">
        <v>5212</v>
      </c>
      <c r="F410" s="831">
        <v>2</v>
      </c>
      <c r="G410" s="831">
        <v>4620</v>
      </c>
      <c r="H410" s="831"/>
      <c r="I410" s="831">
        <v>2310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575</v>
      </c>
      <c r="B411" s="822" t="s">
        <v>5116</v>
      </c>
      <c r="C411" s="822" t="s">
        <v>5061</v>
      </c>
      <c r="D411" s="822" t="s">
        <v>5133</v>
      </c>
      <c r="E411" s="822" t="s">
        <v>5134</v>
      </c>
      <c r="F411" s="831">
        <v>21</v>
      </c>
      <c r="G411" s="831">
        <v>18999.75</v>
      </c>
      <c r="H411" s="831">
        <v>7</v>
      </c>
      <c r="I411" s="831">
        <v>904.75</v>
      </c>
      <c r="J411" s="831">
        <v>3</v>
      </c>
      <c r="K411" s="831">
        <v>2714.25</v>
      </c>
      <c r="L411" s="831">
        <v>1</v>
      </c>
      <c r="M411" s="831">
        <v>904.75</v>
      </c>
      <c r="N411" s="831">
        <v>8</v>
      </c>
      <c r="O411" s="831">
        <v>7238</v>
      </c>
      <c r="P411" s="827">
        <v>2.6666666666666665</v>
      </c>
      <c r="Q411" s="832">
        <v>904.75</v>
      </c>
    </row>
    <row r="412" spans="1:17" ht="14.45" customHeight="1" x14ac:dyDescent="0.2">
      <c r="A412" s="821" t="s">
        <v>575</v>
      </c>
      <c r="B412" s="822" t="s">
        <v>5116</v>
      </c>
      <c r="C412" s="822" t="s">
        <v>5061</v>
      </c>
      <c r="D412" s="822" t="s">
        <v>5064</v>
      </c>
      <c r="E412" s="822" t="s">
        <v>5065</v>
      </c>
      <c r="F412" s="831">
        <v>1</v>
      </c>
      <c r="G412" s="831">
        <v>242.64</v>
      </c>
      <c r="H412" s="831"/>
      <c r="I412" s="831">
        <v>242.64</v>
      </c>
      <c r="J412" s="831"/>
      <c r="K412" s="831"/>
      <c r="L412" s="831"/>
      <c r="M412" s="831"/>
      <c r="N412" s="831"/>
      <c r="O412" s="831"/>
      <c r="P412" s="827"/>
      <c r="Q412" s="832"/>
    </row>
    <row r="413" spans="1:17" ht="14.45" customHeight="1" x14ac:dyDescent="0.2">
      <c r="A413" s="821" t="s">
        <v>575</v>
      </c>
      <c r="B413" s="822" t="s">
        <v>5116</v>
      </c>
      <c r="C413" s="822" t="s">
        <v>5061</v>
      </c>
      <c r="D413" s="822" t="s">
        <v>5066</v>
      </c>
      <c r="E413" s="822" t="s">
        <v>5067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180.44</v>
      </c>
      <c r="P413" s="827"/>
      <c r="Q413" s="832">
        <v>180.44</v>
      </c>
    </row>
    <row r="414" spans="1:17" ht="14.45" customHeight="1" x14ac:dyDescent="0.2">
      <c r="A414" s="821" t="s">
        <v>575</v>
      </c>
      <c r="B414" s="822" t="s">
        <v>5116</v>
      </c>
      <c r="C414" s="822" t="s">
        <v>5034</v>
      </c>
      <c r="D414" s="822" t="s">
        <v>5194</v>
      </c>
      <c r="E414" s="822" t="s">
        <v>5195</v>
      </c>
      <c r="F414" s="831">
        <v>11</v>
      </c>
      <c r="G414" s="831">
        <v>2156</v>
      </c>
      <c r="H414" s="831">
        <v>0.45142378559463986</v>
      </c>
      <c r="I414" s="831">
        <v>196</v>
      </c>
      <c r="J414" s="831">
        <v>24</v>
      </c>
      <c r="K414" s="831">
        <v>4776</v>
      </c>
      <c r="L414" s="831">
        <v>1</v>
      </c>
      <c r="M414" s="831">
        <v>199</v>
      </c>
      <c r="N414" s="831">
        <v>18</v>
      </c>
      <c r="O414" s="831">
        <v>3618</v>
      </c>
      <c r="P414" s="827">
        <v>0.75753768844221103</v>
      </c>
      <c r="Q414" s="832">
        <v>201</v>
      </c>
    </row>
    <row r="415" spans="1:17" ht="14.45" customHeight="1" x14ac:dyDescent="0.2">
      <c r="A415" s="821" t="s">
        <v>575</v>
      </c>
      <c r="B415" s="822" t="s">
        <v>5116</v>
      </c>
      <c r="C415" s="822" t="s">
        <v>5034</v>
      </c>
      <c r="D415" s="822" t="s">
        <v>5078</v>
      </c>
      <c r="E415" s="822" t="s">
        <v>5079</v>
      </c>
      <c r="F415" s="831"/>
      <c r="G415" s="831"/>
      <c r="H415" s="831"/>
      <c r="I415" s="831"/>
      <c r="J415" s="831">
        <v>1</v>
      </c>
      <c r="K415" s="831">
        <v>38</v>
      </c>
      <c r="L415" s="831">
        <v>1</v>
      </c>
      <c r="M415" s="831">
        <v>38</v>
      </c>
      <c r="N415" s="831"/>
      <c r="O415" s="831"/>
      <c r="P415" s="827"/>
      <c r="Q415" s="832"/>
    </row>
    <row r="416" spans="1:17" ht="14.45" customHeight="1" x14ac:dyDescent="0.2">
      <c r="A416" s="821" t="s">
        <v>575</v>
      </c>
      <c r="B416" s="822" t="s">
        <v>5116</v>
      </c>
      <c r="C416" s="822" t="s">
        <v>5034</v>
      </c>
      <c r="D416" s="822" t="s">
        <v>5215</v>
      </c>
      <c r="E416" s="822" t="s">
        <v>5216</v>
      </c>
      <c r="F416" s="831"/>
      <c r="G416" s="831"/>
      <c r="H416" s="831"/>
      <c r="I416" s="831"/>
      <c r="J416" s="831"/>
      <c r="K416" s="831"/>
      <c r="L416" s="831"/>
      <c r="M416" s="831"/>
      <c r="N416" s="831">
        <v>4</v>
      </c>
      <c r="O416" s="831">
        <v>3212</v>
      </c>
      <c r="P416" s="827"/>
      <c r="Q416" s="832">
        <v>803</v>
      </c>
    </row>
    <row r="417" spans="1:17" ht="14.45" customHeight="1" x14ac:dyDescent="0.2">
      <c r="A417" s="821" t="s">
        <v>575</v>
      </c>
      <c r="B417" s="822" t="s">
        <v>5116</v>
      </c>
      <c r="C417" s="822" t="s">
        <v>5034</v>
      </c>
      <c r="D417" s="822" t="s">
        <v>5124</v>
      </c>
      <c r="E417" s="822" t="s">
        <v>5125</v>
      </c>
      <c r="F417" s="831">
        <v>128</v>
      </c>
      <c r="G417" s="831">
        <v>32256</v>
      </c>
      <c r="H417" s="831">
        <v>1.0495217023491898</v>
      </c>
      <c r="I417" s="831">
        <v>252</v>
      </c>
      <c r="J417" s="831">
        <v>121</v>
      </c>
      <c r="K417" s="831">
        <v>30734</v>
      </c>
      <c r="L417" s="831">
        <v>1</v>
      </c>
      <c r="M417" s="831">
        <v>254</v>
      </c>
      <c r="N417" s="831">
        <v>123</v>
      </c>
      <c r="O417" s="831">
        <v>31365</v>
      </c>
      <c r="P417" s="827">
        <v>1.0205310080041647</v>
      </c>
      <c r="Q417" s="832">
        <v>255</v>
      </c>
    </row>
    <row r="418" spans="1:17" ht="14.45" customHeight="1" x14ac:dyDescent="0.2">
      <c r="A418" s="821" t="s">
        <v>575</v>
      </c>
      <c r="B418" s="822" t="s">
        <v>5116</v>
      </c>
      <c r="C418" s="822" t="s">
        <v>5034</v>
      </c>
      <c r="D418" s="822" t="s">
        <v>5126</v>
      </c>
      <c r="E418" s="822" t="s">
        <v>5127</v>
      </c>
      <c r="F418" s="831">
        <v>13</v>
      </c>
      <c r="G418" s="831">
        <v>1651</v>
      </c>
      <c r="H418" s="831">
        <v>0.59559884559884557</v>
      </c>
      <c r="I418" s="831">
        <v>127</v>
      </c>
      <c r="J418" s="831">
        <v>22</v>
      </c>
      <c r="K418" s="831">
        <v>2772</v>
      </c>
      <c r="L418" s="831">
        <v>1</v>
      </c>
      <c r="M418" s="831">
        <v>126</v>
      </c>
      <c r="N418" s="831">
        <v>9</v>
      </c>
      <c r="O418" s="831">
        <v>1143</v>
      </c>
      <c r="P418" s="827">
        <v>0.41233766233766234</v>
      </c>
      <c r="Q418" s="832">
        <v>127</v>
      </c>
    </row>
    <row r="419" spans="1:17" ht="14.45" customHeight="1" x14ac:dyDescent="0.2">
      <c r="A419" s="821" t="s">
        <v>575</v>
      </c>
      <c r="B419" s="822" t="s">
        <v>5116</v>
      </c>
      <c r="C419" s="822" t="s">
        <v>5034</v>
      </c>
      <c r="D419" s="822" t="s">
        <v>5137</v>
      </c>
      <c r="E419" s="822" t="s">
        <v>5138</v>
      </c>
      <c r="F419" s="831"/>
      <c r="G419" s="831"/>
      <c r="H419" s="831"/>
      <c r="I419" s="831"/>
      <c r="J419" s="831">
        <v>4</v>
      </c>
      <c r="K419" s="831">
        <v>1992</v>
      </c>
      <c r="L419" s="831">
        <v>1</v>
      </c>
      <c r="M419" s="831">
        <v>498</v>
      </c>
      <c r="N419" s="831"/>
      <c r="O419" s="831"/>
      <c r="P419" s="827"/>
      <c r="Q419" s="832"/>
    </row>
    <row r="420" spans="1:17" ht="14.45" customHeight="1" x14ac:dyDescent="0.2">
      <c r="A420" s="821" t="s">
        <v>575</v>
      </c>
      <c r="B420" s="822" t="s">
        <v>5116</v>
      </c>
      <c r="C420" s="822" t="s">
        <v>5034</v>
      </c>
      <c r="D420" s="822" t="s">
        <v>5139</v>
      </c>
      <c r="E420" s="822" t="s">
        <v>5140</v>
      </c>
      <c r="F420" s="831">
        <v>6</v>
      </c>
      <c r="G420" s="831">
        <v>4134</v>
      </c>
      <c r="H420" s="831">
        <v>1.1965267727930535</v>
      </c>
      <c r="I420" s="831">
        <v>689</v>
      </c>
      <c r="J420" s="831">
        <v>5</v>
      </c>
      <c r="K420" s="831">
        <v>3455</v>
      </c>
      <c r="L420" s="831">
        <v>1</v>
      </c>
      <c r="M420" s="831">
        <v>691</v>
      </c>
      <c r="N420" s="831"/>
      <c r="O420" s="831"/>
      <c r="P420" s="827"/>
      <c r="Q420" s="832"/>
    </row>
    <row r="421" spans="1:17" ht="14.45" customHeight="1" x14ac:dyDescent="0.2">
      <c r="A421" s="821" t="s">
        <v>575</v>
      </c>
      <c r="B421" s="822" t="s">
        <v>5116</v>
      </c>
      <c r="C421" s="822" t="s">
        <v>5034</v>
      </c>
      <c r="D421" s="822" t="s">
        <v>5141</v>
      </c>
      <c r="E421" s="822" t="s">
        <v>5138</v>
      </c>
      <c r="F421" s="831">
        <v>4</v>
      </c>
      <c r="G421" s="831">
        <v>2276</v>
      </c>
      <c r="H421" s="831">
        <v>0.28371977063076542</v>
      </c>
      <c r="I421" s="831">
        <v>569</v>
      </c>
      <c r="J421" s="831">
        <v>14</v>
      </c>
      <c r="K421" s="831">
        <v>8022</v>
      </c>
      <c r="L421" s="831">
        <v>1</v>
      </c>
      <c r="M421" s="831">
        <v>573</v>
      </c>
      <c r="N421" s="831">
        <v>8</v>
      </c>
      <c r="O421" s="831">
        <v>4608</v>
      </c>
      <c r="P421" s="827">
        <v>0.57442034405385189</v>
      </c>
      <c r="Q421" s="832">
        <v>576</v>
      </c>
    </row>
    <row r="422" spans="1:17" ht="14.45" customHeight="1" x14ac:dyDescent="0.2">
      <c r="A422" s="821" t="s">
        <v>575</v>
      </c>
      <c r="B422" s="822" t="s">
        <v>5116</v>
      </c>
      <c r="C422" s="822" t="s">
        <v>5034</v>
      </c>
      <c r="D422" s="822" t="s">
        <v>5142</v>
      </c>
      <c r="E422" s="822" t="s">
        <v>5140</v>
      </c>
      <c r="F422" s="831"/>
      <c r="G422" s="831"/>
      <c r="H422" s="831"/>
      <c r="I422" s="831"/>
      <c r="J422" s="831"/>
      <c r="K422" s="831"/>
      <c r="L422" s="831"/>
      <c r="M422" s="831"/>
      <c r="N422" s="831">
        <v>13</v>
      </c>
      <c r="O422" s="831">
        <v>9997</v>
      </c>
      <c r="P422" s="827"/>
      <c r="Q422" s="832">
        <v>769</v>
      </c>
    </row>
    <row r="423" spans="1:17" ht="14.45" customHeight="1" x14ac:dyDescent="0.2">
      <c r="A423" s="821" t="s">
        <v>575</v>
      </c>
      <c r="B423" s="822" t="s">
        <v>5116</v>
      </c>
      <c r="C423" s="822" t="s">
        <v>5034</v>
      </c>
      <c r="D423" s="822" t="s">
        <v>5160</v>
      </c>
      <c r="E423" s="822" t="s">
        <v>5161</v>
      </c>
      <c r="F423" s="831">
        <v>373</v>
      </c>
      <c r="G423" s="831">
        <v>305487</v>
      </c>
      <c r="H423" s="831">
        <v>1.2582614247173425</v>
      </c>
      <c r="I423" s="831">
        <v>819</v>
      </c>
      <c r="J423" s="831">
        <v>295</v>
      </c>
      <c r="K423" s="831">
        <v>242785</v>
      </c>
      <c r="L423" s="831">
        <v>1</v>
      </c>
      <c r="M423" s="831">
        <v>823</v>
      </c>
      <c r="N423" s="831">
        <v>336</v>
      </c>
      <c r="O423" s="831">
        <v>277536</v>
      </c>
      <c r="P423" s="827">
        <v>1.1431348724179831</v>
      </c>
      <c r="Q423" s="832">
        <v>826</v>
      </c>
    </row>
    <row r="424" spans="1:17" ht="14.45" customHeight="1" x14ac:dyDescent="0.2">
      <c r="A424" s="821" t="s">
        <v>575</v>
      </c>
      <c r="B424" s="822" t="s">
        <v>5116</v>
      </c>
      <c r="C424" s="822" t="s">
        <v>5034</v>
      </c>
      <c r="D424" s="822" t="s">
        <v>5128</v>
      </c>
      <c r="E424" s="822" t="s">
        <v>5101</v>
      </c>
      <c r="F424" s="831">
        <v>2</v>
      </c>
      <c r="G424" s="831">
        <v>928</v>
      </c>
      <c r="H424" s="831"/>
      <c r="I424" s="831">
        <v>464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575</v>
      </c>
      <c r="B425" s="822" t="s">
        <v>5116</v>
      </c>
      <c r="C425" s="822" t="s">
        <v>5034</v>
      </c>
      <c r="D425" s="822" t="s">
        <v>5143</v>
      </c>
      <c r="E425" s="822" t="s">
        <v>5103</v>
      </c>
      <c r="F425" s="831">
        <v>1</v>
      </c>
      <c r="G425" s="831">
        <v>447</v>
      </c>
      <c r="H425" s="831"/>
      <c r="I425" s="831">
        <v>447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575</v>
      </c>
      <c r="B426" s="822" t="s">
        <v>5116</v>
      </c>
      <c r="C426" s="822" t="s">
        <v>5034</v>
      </c>
      <c r="D426" s="822" t="s">
        <v>5144</v>
      </c>
      <c r="E426" s="822" t="s">
        <v>5099</v>
      </c>
      <c r="F426" s="831">
        <v>3</v>
      </c>
      <c r="G426" s="831">
        <v>2190</v>
      </c>
      <c r="H426" s="831">
        <v>1.489795918367347</v>
      </c>
      <c r="I426" s="831">
        <v>730</v>
      </c>
      <c r="J426" s="831">
        <v>2</v>
      </c>
      <c r="K426" s="831">
        <v>1470</v>
      </c>
      <c r="L426" s="831">
        <v>1</v>
      </c>
      <c r="M426" s="831">
        <v>735</v>
      </c>
      <c r="N426" s="831">
        <v>6</v>
      </c>
      <c r="O426" s="831">
        <v>4440</v>
      </c>
      <c r="P426" s="827">
        <v>3.0204081632653059</v>
      </c>
      <c r="Q426" s="832">
        <v>740</v>
      </c>
    </row>
    <row r="427" spans="1:17" ht="14.45" customHeight="1" x14ac:dyDescent="0.2">
      <c r="A427" s="821" t="s">
        <v>575</v>
      </c>
      <c r="B427" s="822" t="s">
        <v>5116</v>
      </c>
      <c r="C427" s="822" t="s">
        <v>5034</v>
      </c>
      <c r="D427" s="822" t="s">
        <v>5145</v>
      </c>
      <c r="E427" s="822" t="s">
        <v>5146</v>
      </c>
      <c r="F427" s="831">
        <v>1</v>
      </c>
      <c r="G427" s="831">
        <v>834</v>
      </c>
      <c r="H427" s="831"/>
      <c r="I427" s="831">
        <v>834</v>
      </c>
      <c r="J427" s="831"/>
      <c r="K427" s="831"/>
      <c r="L427" s="831"/>
      <c r="M427" s="831"/>
      <c r="N427" s="831">
        <v>6</v>
      </c>
      <c r="O427" s="831">
        <v>5046</v>
      </c>
      <c r="P427" s="827"/>
      <c r="Q427" s="832">
        <v>841</v>
      </c>
    </row>
    <row r="428" spans="1:17" ht="14.45" customHeight="1" x14ac:dyDescent="0.2">
      <c r="A428" s="821" t="s">
        <v>575</v>
      </c>
      <c r="B428" s="822" t="s">
        <v>5116</v>
      </c>
      <c r="C428" s="822" t="s">
        <v>5034</v>
      </c>
      <c r="D428" s="822" t="s">
        <v>5147</v>
      </c>
      <c r="E428" s="822" t="s">
        <v>5148</v>
      </c>
      <c r="F428" s="831">
        <v>49</v>
      </c>
      <c r="G428" s="831">
        <v>10535</v>
      </c>
      <c r="H428" s="831">
        <v>1.2448304383788256</v>
      </c>
      <c r="I428" s="831">
        <v>215</v>
      </c>
      <c r="J428" s="831">
        <v>39</v>
      </c>
      <c r="K428" s="831">
        <v>8463</v>
      </c>
      <c r="L428" s="831">
        <v>1</v>
      </c>
      <c r="M428" s="831">
        <v>217</v>
      </c>
      <c r="N428" s="831">
        <v>55</v>
      </c>
      <c r="O428" s="831">
        <v>12045</v>
      </c>
      <c r="P428" s="827">
        <v>1.4232541651896491</v>
      </c>
      <c r="Q428" s="832">
        <v>219</v>
      </c>
    </row>
    <row r="429" spans="1:17" ht="14.45" customHeight="1" x14ac:dyDescent="0.2">
      <c r="A429" s="821" t="s">
        <v>575</v>
      </c>
      <c r="B429" s="822" t="s">
        <v>5116</v>
      </c>
      <c r="C429" s="822" t="s">
        <v>5034</v>
      </c>
      <c r="D429" s="822" t="s">
        <v>5084</v>
      </c>
      <c r="E429" s="822" t="s">
        <v>5085</v>
      </c>
      <c r="F429" s="831">
        <v>1</v>
      </c>
      <c r="G429" s="831">
        <v>355</v>
      </c>
      <c r="H429" s="831"/>
      <c r="I429" s="831">
        <v>355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575</v>
      </c>
      <c r="B430" s="822" t="s">
        <v>5116</v>
      </c>
      <c r="C430" s="822" t="s">
        <v>5034</v>
      </c>
      <c r="D430" s="822" t="s">
        <v>5149</v>
      </c>
      <c r="E430" s="822" t="s">
        <v>5150</v>
      </c>
      <c r="F430" s="831">
        <v>568</v>
      </c>
      <c r="G430" s="831">
        <v>48848</v>
      </c>
      <c r="H430" s="831">
        <v>1.1445173383317713</v>
      </c>
      <c r="I430" s="831">
        <v>86</v>
      </c>
      <c r="J430" s="831">
        <v>485</v>
      </c>
      <c r="K430" s="831">
        <v>42680</v>
      </c>
      <c r="L430" s="831">
        <v>1</v>
      </c>
      <c r="M430" s="831">
        <v>88</v>
      </c>
      <c r="N430" s="831">
        <v>675</v>
      </c>
      <c r="O430" s="831">
        <v>60075</v>
      </c>
      <c r="P430" s="827">
        <v>1.4075679475164011</v>
      </c>
      <c r="Q430" s="832">
        <v>89</v>
      </c>
    </row>
    <row r="431" spans="1:17" ht="14.45" customHeight="1" x14ac:dyDescent="0.2">
      <c r="A431" s="821" t="s">
        <v>575</v>
      </c>
      <c r="B431" s="822" t="s">
        <v>5116</v>
      </c>
      <c r="C431" s="822" t="s">
        <v>5034</v>
      </c>
      <c r="D431" s="822" t="s">
        <v>5129</v>
      </c>
      <c r="E431" s="822" t="s">
        <v>5130</v>
      </c>
      <c r="F431" s="831">
        <v>2</v>
      </c>
      <c r="G431" s="831">
        <v>1440</v>
      </c>
      <c r="H431" s="831">
        <v>1.991701244813278</v>
      </c>
      <c r="I431" s="831">
        <v>720</v>
      </c>
      <c r="J431" s="831">
        <v>1</v>
      </c>
      <c r="K431" s="831">
        <v>723</v>
      </c>
      <c r="L431" s="831">
        <v>1</v>
      </c>
      <c r="M431" s="831">
        <v>723</v>
      </c>
      <c r="N431" s="831">
        <v>2</v>
      </c>
      <c r="O431" s="831">
        <v>1450</v>
      </c>
      <c r="P431" s="827">
        <v>2.0055325034578146</v>
      </c>
      <c r="Q431" s="832">
        <v>725</v>
      </c>
    </row>
    <row r="432" spans="1:17" ht="14.45" customHeight="1" x14ac:dyDescent="0.2">
      <c r="A432" s="821" t="s">
        <v>575</v>
      </c>
      <c r="B432" s="822" t="s">
        <v>5116</v>
      </c>
      <c r="C432" s="822" t="s">
        <v>5034</v>
      </c>
      <c r="D432" s="822" t="s">
        <v>5196</v>
      </c>
      <c r="E432" s="822" t="s">
        <v>5161</v>
      </c>
      <c r="F432" s="831">
        <v>134</v>
      </c>
      <c r="G432" s="831">
        <v>127702</v>
      </c>
      <c r="H432" s="831">
        <v>1.1417051103243572</v>
      </c>
      <c r="I432" s="831">
        <v>953</v>
      </c>
      <c r="J432" s="831">
        <v>117</v>
      </c>
      <c r="K432" s="831">
        <v>111852</v>
      </c>
      <c r="L432" s="831">
        <v>1</v>
      </c>
      <c r="M432" s="831">
        <v>956</v>
      </c>
      <c r="N432" s="831">
        <v>254</v>
      </c>
      <c r="O432" s="831">
        <v>243586</v>
      </c>
      <c r="P432" s="827">
        <v>2.1777527446983513</v>
      </c>
      <c r="Q432" s="832">
        <v>959</v>
      </c>
    </row>
    <row r="433" spans="1:17" ht="14.45" customHeight="1" x14ac:dyDescent="0.2">
      <c r="A433" s="821" t="s">
        <v>575</v>
      </c>
      <c r="B433" s="822" t="s">
        <v>5116</v>
      </c>
      <c r="C433" s="822" t="s">
        <v>5034</v>
      </c>
      <c r="D433" s="822" t="s">
        <v>5088</v>
      </c>
      <c r="E433" s="822" t="s">
        <v>5089</v>
      </c>
      <c r="F433" s="831">
        <v>6</v>
      </c>
      <c r="G433" s="831">
        <v>726</v>
      </c>
      <c r="H433" s="831">
        <v>0.59508196721311479</v>
      </c>
      <c r="I433" s="831">
        <v>121</v>
      </c>
      <c r="J433" s="831">
        <v>10</v>
      </c>
      <c r="K433" s="831">
        <v>1220</v>
      </c>
      <c r="L433" s="831">
        <v>1</v>
      </c>
      <c r="M433" s="831">
        <v>122</v>
      </c>
      <c r="N433" s="831">
        <v>8</v>
      </c>
      <c r="O433" s="831">
        <v>984</v>
      </c>
      <c r="P433" s="827">
        <v>0.80655737704918029</v>
      </c>
      <c r="Q433" s="832">
        <v>123</v>
      </c>
    </row>
    <row r="434" spans="1:17" ht="14.45" customHeight="1" x14ac:dyDescent="0.2">
      <c r="A434" s="821" t="s">
        <v>575</v>
      </c>
      <c r="B434" s="822" t="s">
        <v>5116</v>
      </c>
      <c r="C434" s="822" t="s">
        <v>5034</v>
      </c>
      <c r="D434" s="822" t="s">
        <v>5162</v>
      </c>
      <c r="E434" s="822" t="s">
        <v>5161</v>
      </c>
      <c r="F434" s="831">
        <v>29</v>
      </c>
      <c r="G434" s="831">
        <v>21634</v>
      </c>
      <c r="H434" s="831">
        <v>0.99732620320855614</v>
      </c>
      <c r="I434" s="831">
        <v>746</v>
      </c>
      <c r="J434" s="831">
        <v>29</v>
      </c>
      <c r="K434" s="831">
        <v>21692</v>
      </c>
      <c r="L434" s="831">
        <v>1</v>
      </c>
      <c r="M434" s="831">
        <v>748</v>
      </c>
      <c r="N434" s="831">
        <v>21</v>
      </c>
      <c r="O434" s="831">
        <v>15729</v>
      </c>
      <c r="P434" s="827">
        <v>0.72510602987276418</v>
      </c>
      <c r="Q434" s="832">
        <v>749</v>
      </c>
    </row>
    <row r="435" spans="1:17" ht="14.45" customHeight="1" x14ac:dyDescent="0.2">
      <c r="A435" s="821" t="s">
        <v>575</v>
      </c>
      <c r="B435" s="822" t="s">
        <v>5116</v>
      </c>
      <c r="C435" s="822" t="s">
        <v>5034</v>
      </c>
      <c r="D435" s="822" t="s">
        <v>5163</v>
      </c>
      <c r="E435" s="822" t="s">
        <v>5164</v>
      </c>
      <c r="F435" s="831">
        <v>266</v>
      </c>
      <c r="G435" s="831">
        <v>144704</v>
      </c>
      <c r="H435" s="831">
        <v>1.1992110453648914</v>
      </c>
      <c r="I435" s="831">
        <v>544</v>
      </c>
      <c r="J435" s="831">
        <v>221</v>
      </c>
      <c r="K435" s="831">
        <v>120666</v>
      </c>
      <c r="L435" s="831">
        <v>1</v>
      </c>
      <c r="M435" s="831">
        <v>546</v>
      </c>
      <c r="N435" s="831">
        <v>191</v>
      </c>
      <c r="O435" s="831">
        <v>104477</v>
      </c>
      <c r="P435" s="827">
        <v>0.8658362753385378</v>
      </c>
      <c r="Q435" s="832">
        <v>547</v>
      </c>
    </row>
    <row r="436" spans="1:17" ht="14.45" customHeight="1" x14ac:dyDescent="0.2">
      <c r="A436" s="821" t="s">
        <v>575</v>
      </c>
      <c r="B436" s="822" t="s">
        <v>5116</v>
      </c>
      <c r="C436" s="822" t="s">
        <v>5034</v>
      </c>
      <c r="D436" s="822" t="s">
        <v>5151</v>
      </c>
      <c r="E436" s="822" t="s">
        <v>5152</v>
      </c>
      <c r="F436" s="831"/>
      <c r="G436" s="831"/>
      <c r="H436" s="831"/>
      <c r="I436" s="831"/>
      <c r="J436" s="831"/>
      <c r="K436" s="831"/>
      <c r="L436" s="831"/>
      <c r="M436" s="831"/>
      <c r="N436" s="831">
        <v>1</v>
      </c>
      <c r="O436" s="831">
        <v>311</v>
      </c>
      <c r="P436" s="827"/>
      <c r="Q436" s="832">
        <v>311</v>
      </c>
    </row>
    <row r="437" spans="1:17" ht="14.45" customHeight="1" x14ac:dyDescent="0.2">
      <c r="A437" s="821" t="s">
        <v>575</v>
      </c>
      <c r="B437" s="822" t="s">
        <v>5116</v>
      </c>
      <c r="C437" s="822" t="s">
        <v>5034</v>
      </c>
      <c r="D437" s="822" t="s">
        <v>5153</v>
      </c>
      <c r="E437" s="822" t="s">
        <v>5148</v>
      </c>
      <c r="F437" s="831">
        <v>2</v>
      </c>
      <c r="G437" s="831">
        <v>358</v>
      </c>
      <c r="H437" s="831">
        <v>1</v>
      </c>
      <c r="I437" s="831">
        <v>179</v>
      </c>
      <c r="J437" s="831">
        <v>2</v>
      </c>
      <c r="K437" s="831">
        <v>358</v>
      </c>
      <c r="L437" s="831">
        <v>1</v>
      </c>
      <c r="M437" s="831">
        <v>179</v>
      </c>
      <c r="N437" s="831">
        <v>4</v>
      </c>
      <c r="O437" s="831">
        <v>720</v>
      </c>
      <c r="P437" s="827">
        <v>2.011173184357542</v>
      </c>
      <c r="Q437" s="832">
        <v>180</v>
      </c>
    </row>
    <row r="438" spans="1:17" ht="14.45" customHeight="1" x14ac:dyDescent="0.2">
      <c r="A438" s="821" t="s">
        <v>575</v>
      </c>
      <c r="B438" s="822" t="s">
        <v>5116</v>
      </c>
      <c r="C438" s="822" t="s">
        <v>5034</v>
      </c>
      <c r="D438" s="822" t="s">
        <v>5154</v>
      </c>
      <c r="E438" s="822" t="s">
        <v>5152</v>
      </c>
      <c r="F438" s="831">
        <v>8</v>
      </c>
      <c r="G438" s="831">
        <v>3048</v>
      </c>
      <c r="H438" s="831">
        <v>2.638961038961039</v>
      </c>
      <c r="I438" s="831">
        <v>381</v>
      </c>
      <c r="J438" s="831">
        <v>3</v>
      </c>
      <c r="K438" s="831">
        <v>1155</v>
      </c>
      <c r="L438" s="831">
        <v>1</v>
      </c>
      <c r="M438" s="831">
        <v>385</v>
      </c>
      <c r="N438" s="831">
        <v>21</v>
      </c>
      <c r="O438" s="831">
        <v>8148</v>
      </c>
      <c r="P438" s="827">
        <v>7.0545454545454547</v>
      </c>
      <c r="Q438" s="832">
        <v>388</v>
      </c>
    </row>
    <row r="439" spans="1:17" ht="14.45" customHeight="1" x14ac:dyDescent="0.2">
      <c r="A439" s="821" t="s">
        <v>575</v>
      </c>
      <c r="B439" s="822" t="s">
        <v>5116</v>
      </c>
      <c r="C439" s="822" t="s">
        <v>5034</v>
      </c>
      <c r="D439" s="822" t="s">
        <v>5098</v>
      </c>
      <c r="E439" s="822" t="s">
        <v>5099</v>
      </c>
      <c r="F439" s="831">
        <v>1</v>
      </c>
      <c r="G439" s="831">
        <v>620</v>
      </c>
      <c r="H439" s="831"/>
      <c r="I439" s="831">
        <v>620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575</v>
      </c>
      <c r="B440" s="822" t="s">
        <v>5116</v>
      </c>
      <c r="C440" s="822" t="s">
        <v>5034</v>
      </c>
      <c r="D440" s="822" t="s">
        <v>5197</v>
      </c>
      <c r="E440" s="822" t="s">
        <v>5198</v>
      </c>
      <c r="F440" s="831">
        <v>6</v>
      </c>
      <c r="G440" s="831">
        <v>600</v>
      </c>
      <c r="H440" s="831">
        <v>0.8571428571428571</v>
      </c>
      <c r="I440" s="831">
        <v>100</v>
      </c>
      <c r="J440" s="831">
        <v>7</v>
      </c>
      <c r="K440" s="831">
        <v>700</v>
      </c>
      <c r="L440" s="831">
        <v>1</v>
      </c>
      <c r="M440" s="831">
        <v>100</v>
      </c>
      <c r="N440" s="831">
        <v>3</v>
      </c>
      <c r="O440" s="831">
        <v>300</v>
      </c>
      <c r="P440" s="827">
        <v>0.42857142857142855</v>
      </c>
      <c r="Q440" s="832">
        <v>100</v>
      </c>
    </row>
    <row r="441" spans="1:17" ht="14.45" customHeight="1" x14ac:dyDescent="0.2">
      <c r="A441" s="821" t="s">
        <v>575</v>
      </c>
      <c r="B441" s="822" t="s">
        <v>5116</v>
      </c>
      <c r="C441" s="822" t="s">
        <v>5034</v>
      </c>
      <c r="D441" s="822" t="s">
        <v>5199</v>
      </c>
      <c r="E441" s="822" t="s">
        <v>5161</v>
      </c>
      <c r="F441" s="831">
        <v>40</v>
      </c>
      <c r="G441" s="831">
        <v>41440</v>
      </c>
      <c r="H441" s="831">
        <v>1.048582995951417</v>
      </c>
      <c r="I441" s="831">
        <v>1036</v>
      </c>
      <c r="J441" s="831">
        <v>38</v>
      </c>
      <c r="K441" s="831">
        <v>39520</v>
      </c>
      <c r="L441" s="831">
        <v>1</v>
      </c>
      <c r="M441" s="831">
        <v>1040</v>
      </c>
      <c r="N441" s="831">
        <v>51</v>
      </c>
      <c r="O441" s="831">
        <v>53193</v>
      </c>
      <c r="P441" s="827">
        <v>1.3459767206477733</v>
      </c>
      <c r="Q441" s="832">
        <v>1043</v>
      </c>
    </row>
    <row r="442" spans="1:17" ht="14.45" customHeight="1" x14ac:dyDescent="0.2">
      <c r="A442" s="821" t="s">
        <v>575</v>
      </c>
      <c r="B442" s="822" t="s">
        <v>5116</v>
      </c>
      <c r="C442" s="822" t="s">
        <v>5034</v>
      </c>
      <c r="D442" s="822" t="s">
        <v>5200</v>
      </c>
      <c r="E442" s="822" t="s">
        <v>5161</v>
      </c>
      <c r="F442" s="831"/>
      <c r="G442" s="831"/>
      <c r="H442" s="831"/>
      <c r="I442" s="831"/>
      <c r="J442" s="831">
        <v>5</v>
      </c>
      <c r="K442" s="831">
        <v>4405</v>
      </c>
      <c r="L442" s="831">
        <v>1</v>
      </c>
      <c r="M442" s="831">
        <v>881</v>
      </c>
      <c r="N442" s="831"/>
      <c r="O442" s="831"/>
      <c r="P442" s="827"/>
      <c r="Q442" s="832"/>
    </row>
    <row r="443" spans="1:17" ht="14.45" customHeight="1" x14ac:dyDescent="0.2">
      <c r="A443" s="821" t="s">
        <v>575</v>
      </c>
      <c r="B443" s="822" t="s">
        <v>5116</v>
      </c>
      <c r="C443" s="822" t="s">
        <v>5034</v>
      </c>
      <c r="D443" s="822" t="s">
        <v>5220</v>
      </c>
      <c r="E443" s="822" t="s">
        <v>5202</v>
      </c>
      <c r="F443" s="831"/>
      <c r="G443" s="831"/>
      <c r="H443" s="831"/>
      <c r="I443" s="831"/>
      <c r="J443" s="831">
        <v>19</v>
      </c>
      <c r="K443" s="831">
        <v>11571</v>
      </c>
      <c r="L443" s="831">
        <v>1</v>
      </c>
      <c r="M443" s="831">
        <v>609</v>
      </c>
      <c r="N443" s="831"/>
      <c r="O443" s="831"/>
      <c r="P443" s="827"/>
      <c r="Q443" s="832"/>
    </row>
    <row r="444" spans="1:17" ht="14.45" customHeight="1" x14ac:dyDescent="0.2">
      <c r="A444" s="821" t="s">
        <v>575</v>
      </c>
      <c r="B444" s="822" t="s">
        <v>5116</v>
      </c>
      <c r="C444" s="822" t="s">
        <v>5034</v>
      </c>
      <c r="D444" s="822" t="s">
        <v>5157</v>
      </c>
      <c r="E444" s="822" t="s">
        <v>5136</v>
      </c>
      <c r="F444" s="831"/>
      <c r="G444" s="831"/>
      <c r="H444" s="831"/>
      <c r="I444" s="831"/>
      <c r="J444" s="831">
        <v>6</v>
      </c>
      <c r="K444" s="831">
        <v>2454</v>
      </c>
      <c r="L444" s="831">
        <v>1</v>
      </c>
      <c r="M444" s="831">
        <v>409</v>
      </c>
      <c r="N444" s="831"/>
      <c r="O444" s="831"/>
      <c r="P444" s="827"/>
      <c r="Q444" s="832"/>
    </row>
    <row r="445" spans="1:17" ht="14.45" customHeight="1" x14ac:dyDescent="0.2">
      <c r="A445" s="821" t="s">
        <v>575</v>
      </c>
      <c r="B445" s="822" t="s">
        <v>5116</v>
      </c>
      <c r="C445" s="822" t="s">
        <v>5034</v>
      </c>
      <c r="D445" s="822" t="s">
        <v>5203</v>
      </c>
      <c r="E445" s="822" t="s">
        <v>5204</v>
      </c>
      <c r="F445" s="831">
        <v>2</v>
      </c>
      <c r="G445" s="831">
        <v>1250</v>
      </c>
      <c r="H445" s="831">
        <v>1.9936204146730463</v>
      </c>
      <c r="I445" s="831">
        <v>625</v>
      </c>
      <c r="J445" s="831">
        <v>1</v>
      </c>
      <c r="K445" s="831">
        <v>627</v>
      </c>
      <c r="L445" s="831">
        <v>1</v>
      </c>
      <c r="M445" s="831">
        <v>627</v>
      </c>
      <c r="N445" s="831">
        <v>6</v>
      </c>
      <c r="O445" s="831">
        <v>3780</v>
      </c>
      <c r="P445" s="827">
        <v>6.0287081339712918</v>
      </c>
      <c r="Q445" s="832">
        <v>630</v>
      </c>
    </row>
    <row r="446" spans="1:17" ht="14.45" customHeight="1" x14ac:dyDescent="0.2">
      <c r="A446" s="821" t="s">
        <v>575</v>
      </c>
      <c r="B446" s="822" t="s">
        <v>5116</v>
      </c>
      <c r="C446" s="822" t="s">
        <v>5034</v>
      </c>
      <c r="D446" s="822" t="s">
        <v>5205</v>
      </c>
      <c r="E446" s="822" t="s">
        <v>5204</v>
      </c>
      <c r="F446" s="831">
        <v>1</v>
      </c>
      <c r="G446" s="831">
        <v>539</v>
      </c>
      <c r="H446" s="831"/>
      <c r="I446" s="831">
        <v>539</v>
      </c>
      <c r="J446" s="831"/>
      <c r="K446" s="831"/>
      <c r="L446" s="831"/>
      <c r="M446" s="831"/>
      <c r="N446" s="831"/>
      <c r="O446" s="831"/>
      <c r="P446" s="827"/>
      <c r="Q446" s="832"/>
    </row>
    <row r="447" spans="1:17" ht="14.45" customHeight="1" x14ac:dyDescent="0.2">
      <c r="A447" s="821" t="s">
        <v>575</v>
      </c>
      <c r="B447" s="822" t="s">
        <v>5116</v>
      </c>
      <c r="C447" s="822" t="s">
        <v>5034</v>
      </c>
      <c r="D447" s="822" t="s">
        <v>5223</v>
      </c>
      <c r="E447" s="822" t="s">
        <v>5224</v>
      </c>
      <c r="F447" s="831">
        <v>1</v>
      </c>
      <c r="G447" s="831">
        <v>1381</v>
      </c>
      <c r="H447" s="831"/>
      <c r="I447" s="831">
        <v>1381</v>
      </c>
      <c r="J447" s="831"/>
      <c r="K447" s="831"/>
      <c r="L447" s="831"/>
      <c r="M447" s="831"/>
      <c r="N447" s="831"/>
      <c r="O447" s="831"/>
      <c r="P447" s="827"/>
      <c r="Q447" s="832"/>
    </row>
    <row r="448" spans="1:17" ht="14.45" customHeight="1" x14ac:dyDescent="0.2">
      <c r="A448" s="821" t="s">
        <v>575</v>
      </c>
      <c r="B448" s="822" t="s">
        <v>5116</v>
      </c>
      <c r="C448" s="822" t="s">
        <v>5034</v>
      </c>
      <c r="D448" s="822" t="s">
        <v>5225</v>
      </c>
      <c r="E448" s="822" t="s">
        <v>5202</v>
      </c>
      <c r="F448" s="831">
        <v>19</v>
      </c>
      <c r="G448" s="831">
        <v>16625</v>
      </c>
      <c r="H448" s="831"/>
      <c r="I448" s="831">
        <v>875</v>
      </c>
      <c r="J448" s="831"/>
      <c r="K448" s="831"/>
      <c r="L448" s="831"/>
      <c r="M448" s="831"/>
      <c r="N448" s="831"/>
      <c r="O448" s="831"/>
      <c r="P448" s="827"/>
      <c r="Q448" s="832"/>
    </row>
    <row r="449" spans="1:17" ht="14.45" customHeight="1" x14ac:dyDescent="0.2">
      <c r="A449" s="821" t="s">
        <v>575</v>
      </c>
      <c r="B449" s="822" t="s">
        <v>5116</v>
      </c>
      <c r="C449" s="822" t="s">
        <v>5034</v>
      </c>
      <c r="D449" s="822" t="s">
        <v>5226</v>
      </c>
      <c r="E449" s="822" t="s">
        <v>5227</v>
      </c>
      <c r="F449" s="831"/>
      <c r="G449" s="831"/>
      <c r="H449" s="831"/>
      <c r="I449" s="831"/>
      <c r="J449" s="831"/>
      <c r="K449" s="831"/>
      <c r="L449" s="831"/>
      <c r="M449" s="831"/>
      <c r="N449" s="831">
        <v>2</v>
      </c>
      <c r="O449" s="831">
        <v>728</v>
      </c>
      <c r="P449" s="827"/>
      <c r="Q449" s="832">
        <v>364</v>
      </c>
    </row>
    <row r="450" spans="1:17" ht="14.45" customHeight="1" x14ac:dyDescent="0.2">
      <c r="A450" s="821" t="s">
        <v>575</v>
      </c>
      <c r="B450" s="822" t="s">
        <v>5548</v>
      </c>
      <c r="C450" s="822" t="s">
        <v>5034</v>
      </c>
      <c r="D450" s="822" t="s">
        <v>5549</v>
      </c>
      <c r="E450" s="822" t="s">
        <v>5550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271</v>
      </c>
      <c r="P450" s="827"/>
      <c r="Q450" s="832">
        <v>271</v>
      </c>
    </row>
    <row r="451" spans="1:17" ht="14.45" customHeight="1" x14ac:dyDescent="0.2">
      <c r="A451" s="821" t="s">
        <v>575</v>
      </c>
      <c r="B451" s="822" t="s">
        <v>5548</v>
      </c>
      <c r="C451" s="822" t="s">
        <v>5034</v>
      </c>
      <c r="D451" s="822" t="s">
        <v>5258</v>
      </c>
      <c r="E451" s="822" t="s">
        <v>5259</v>
      </c>
      <c r="F451" s="831">
        <v>15</v>
      </c>
      <c r="G451" s="831">
        <v>12585</v>
      </c>
      <c r="H451" s="831">
        <v>1.0638207945900253</v>
      </c>
      <c r="I451" s="831">
        <v>839</v>
      </c>
      <c r="J451" s="831">
        <v>14</v>
      </c>
      <c r="K451" s="831">
        <v>11830</v>
      </c>
      <c r="L451" s="831">
        <v>1</v>
      </c>
      <c r="M451" s="831">
        <v>845</v>
      </c>
      <c r="N451" s="831">
        <v>8</v>
      </c>
      <c r="O451" s="831">
        <v>6810</v>
      </c>
      <c r="P451" s="827">
        <v>0.5756551141166526</v>
      </c>
      <c r="Q451" s="832">
        <v>851.25</v>
      </c>
    </row>
    <row r="452" spans="1:17" ht="14.45" customHeight="1" x14ac:dyDescent="0.2">
      <c r="A452" s="821" t="s">
        <v>575</v>
      </c>
      <c r="B452" s="822" t="s">
        <v>5548</v>
      </c>
      <c r="C452" s="822" t="s">
        <v>5034</v>
      </c>
      <c r="D452" s="822" t="s">
        <v>5546</v>
      </c>
      <c r="E452" s="822" t="s">
        <v>5547</v>
      </c>
      <c r="F452" s="831">
        <v>1</v>
      </c>
      <c r="G452" s="831">
        <v>2506</v>
      </c>
      <c r="H452" s="831"/>
      <c r="I452" s="831">
        <v>2506</v>
      </c>
      <c r="J452" s="831"/>
      <c r="K452" s="831"/>
      <c r="L452" s="831"/>
      <c r="M452" s="831"/>
      <c r="N452" s="831">
        <v>1</v>
      </c>
      <c r="O452" s="831">
        <v>2536</v>
      </c>
      <c r="P452" s="827"/>
      <c r="Q452" s="832">
        <v>2536</v>
      </c>
    </row>
    <row r="453" spans="1:17" ht="14.45" customHeight="1" x14ac:dyDescent="0.2">
      <c r="A453" s="821" t="s">
        <v>575</v>
      </c>
      <c r="B453" s="822" t="s">
        <v>5548</v>
      </c>
      <c r="C453" s="822" t="s">
        <v>5034</v>
      </c>
      <c r="D453" s="822" t="s">
        <v>5551</v>
      </c>
      <c r="E453" s="822" t="s">
        <v>5552</v>
      </c>
      <c r="F453" s="831"/>
      <c r="G453" s="831"/>
      <c r="H453" s="831"/>
      <c r="I453" s="831"/>
      <c r="J453" s="831"/>
      <c r="K453" s="831"/>
      <c r="L453" s="831"/>
      <c r="M453" s="831"/>
      <c r="N453" s="831">
        <v>1</v>
      </c>
      <c r="O453" s="831">
        <v>416</v>
      </c>
      <c r="P453" s="827"/>
      <c r="Q453" s="832">
        <v>416</v>
      </c>
    </row>
    <row r="454" spans="1:17" ht="14.45" customHeight="1" x14ac:dyDescent="0.2">
      <c r="A454" s="821" t="s">
        <v>575</v>
      </c>
      <c r="B454" s="822" t="s">
        <v>5548</v>
      </c>
      <c r="C454" s="822" t="s">
        <v>5034</v>
      </c>
      <c r="D454" s="822" t="s">
        <v>5553</v>
      </c>
      <c r="E454" s="822" t="s">
        <v>5554</v>
      </c>
      <c r="F454" s="831"/>
      <c r="G454" s="831"/>
      <c r="H454" s="831"/>
      <c r="I454" s="831"/>
      <c r="J454" s="831"/>
      <c r="K454" s="831"/>
      <c r="L454" s="831"/>
      <c r="M454" s="831"/>
      <c r="N454" s="831">
        <v>3</v>
      </c>
      <c r="O454" s="831">
        <v>264</v>
      </c>
      <c r="P454" s="827"/>
      <c r="Q454" s="832">
        <v>88</v>
      </c>
    </row>
    <row r="455" spans="1:17" ht="14.45" customHeight="1" x14ac:dyDescent="0.2">
      <c r="A455" s="821" t="s">
        <v>575</v>
      </c>
      <c r="B455" s="822" t="s">
        <v>5548</v>
      </c>
      <c r="C455" s="822" t="s">
        <v>5034</v>
      </c>
      <c r="D455" s="822" t="s">
        <v>5555</v>
      </c>
      <c r="E455" s="822" t="s">
        <v>5556</v>
      </c>
      <c r="F455" s="831"/>
      <c r="G455" s="831"/>
      <c r="H455" s="831"/>
      <c r="I455" s="831"/>
      <c r="J455" s="831"/>
      <c r="K455" s="831"/>
      <c r="L455" s="831"/>
      <c r="M455" s="831"/>
      <c r="N455" s="831">
        <v>1</v>
      </c>
      <c r="O455" s="831">
        <v>527</v>
      </c>
      <c r="P455" s="827"/>
      <c r="Q455" s="832">
        <v>527</v>
      </c>
    </row>
    <row r="456" spans="1:17" ht="14.45" customHeight="1" x14ac:dyDescent="0.2">
      <c r="A456" s="821" t="s">
        <v>575</v>
      </c>
      <c r="B456" s="822" t="s">
        <v>5033</v>
      </c>
      <c r="C456" s="822" t="s">
        <v>5038</v>
      </c>
      <c r="D456" s="822" t="s">
        <v>5557</v>
      </c>
      <c r="E456" s="822" t="s">
        <v>1510</v>
      </c>
      <c r="F456" s="831"/>
      <c r="G456" s="831"/>
      <c r="H456" s="831"/>
      <c r="I456" s="831"/>
      <c r="J456" s="831">
        <v>11.200000000000001</v>
      </c>
      <c r="K456" s="831">
        <v>12620.43</v>
      </c>
      <c r="L456" s="831">
        <v>1</v>
      </c>
      <c r="M456" s="831">
        <v>1126.824107142857</v>
      </c>
      <c r="N456" s="831">
        <v>1</v>
      </c>
      <c r="O456" s="831">
        <v>1134.8999999999999</v>
      </c>
      <c r="P456" s="827">
        <v>8.9925620600882841E-2</v>
      </c>
      <c r="Q456" s="832">
        <v>1134.8999999999999</v>
      </c>
    </row>
    <row r="457" spans="1:17" ht="14.45" customHeight="1" x14ac:dyDescent="0.2">
      <c r="A457" s="821" t="s">
        <v>575</v>
      </c>
      <c r="B457" s="822" t="s">
        <v>5033</v>
      </c>
      <c r="C457" s="822" t="s">
        <v>5038</v>
      </c>
      <c r="D457" s="822" t="s">
        <v>5558</v>
      </c>
      <c r="E457" s="822" t="s">
        <v>5559</v>
      </c>
      <c r="F457" s="831">
        <v>20</v>
      </c>
      <c r="G457" s="831">
        <v>14794</v>
      </c>
      <c r="H457" s="831"/>
      <c r="I457" s="831">
        <v>739.7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575</v>
      </c>
      <c r="B458" s="822" t="s">
        <v>5033</v>
      </c>
      <c r="C458" s="822" t="s">
        <v>5038</v>
      </c>
      <c r="D458" s="822" t="s">
        <v>5560</v>
      </c>
      <c r="E458" s="822" t="s">
        <v>1404</v>
      </c>
      <c r="F458" s="831">
        <v>41</v>
      </c>
      <c r="G458" s="831">
        <v>210531.97</v>
      </c>
      <c r="H458" s="831">
        <v>1.2050018470073502</v>
      </c>
      <c r="I458" s="831">
        <v>5134.9260975609759</v>
      </c>
      <c r="J458" s="831">
        <v>39</v>
      </c>
      <c r="K458" s="831">
        <v>174715.06</v>
      </c>
      <c r="L458" s="831">
        <v>1</v>
      </c>
      <c r="M458" s="831">
        <v>4479.873333333333</v>
      </c>
      <c r="N458" s="831"/>
      <c r="O458" s="831"/>
      <c r="P458" s="827"/>
      <c r="Q458" s="832"/>
    </row>
    <row r="459" spans="1:17" ht="14.45" customHeight="1" x14ac:dyDescent="0.2">
      <c r="A459" s="821" t="s">
        <v>575</v>
      </c>
      <c r="B459" s="822" t="s">
        <v>5033</v>
      </c>
      <c r="C459" s="822" t="s">
        <v>5038</v>
      </c>
      <c r="D459" s="822" t="s">
        <v>5561</v>
      </c>
      <c r="E459" s="822" t="s">
        <v>2701</v>
      </c>
      <c r="F459" s="831">
        <v>38</v>
      </c>
      <c r="G459" s="831">
        <v>3043.04</v>
      </c>
      <c r="H459" s="831"/>
      <c r="I459" s="831">
        <v>80.08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575</v>
      </c>
      <c r="B460" s="822" t="s">
        <v>5033</v>
      </c>
      <c r="C460" s="822" t="s">
        <v>5038</v>
      </c>
      <c r="D460" s="822" t="s">
        <v>5562</v>
      </c>
      <c r="E460" s="822" t="s">
        <v>2701</v>
      </c>
      <c r="F460" s="831"/>
      <c r="G460" s="831"/>
      <c r="H460" s="831"/>
      <c r="I460" s="831"/>
      <c r="J460" s="831">
        <v>0.6</v>
      </c>
      <c r="K460" s="831">
        <v>45.67</v>
      </c>
      <c r="L460" s="831">
        <v>1</v>
      </c>
      <c r="M460" s="831">
        <v>76.116666666666674</v>
      </c>
      <c r="N460" s="831"/>
      <c r="O460" s="831"/>
      <c r="P460" s="827"/>
      <c r="Q460" s="832"/>
    </row>
    <row r="461" spans="1:17" ht="14.45" customHeight="1" x14ac:dyDescent="0.2">
      <c r="A461" s="821" t="s">
        <v>575</v>
      </c>
      <c r="B461" s="822" t="s">
        <v>5033</v>
      </c>
      <c r="C461" s="822" t="s">
        <v>5038</v>
      </c>
      <c r="D461" s="822" t="s">
        <v>5563</v>
      </c>
      <c r="E461" s="822" t="s">
        <v>5564</v>
      </c>
      <c r="F461" s="831"/>
      <c r="G461" s="831"/>
      <c r="H461" s="831"/>
      <c r="I461" s="831"/>
      <c r="J461" s="831">
        <v>62.699999999999982</v>
      </c>
      <c r="K461" s="831">
        <v>23313.079999999998</v>
      </c>
      <c r="L461" s="831">
        <v>1</v>
      </c>
      <c r="M461" s="831">
        <v>371.81945773524728</v>
      </c>
      <c r="N461" s="831">
        <v>13.300000000000004</v>
      </c>
      <c r="O461" s="831">
        <v>4309.2</v>
      </c>
      <c r="P461" s="827">
        <v>0.18484044150322482</v>
      </c>
      <c r="Q461" s="832">
        <v>323.99999999999989</v>
      </c>
    </row>
    <row r="462" spans="1:17" ht="14.45" customHeight="1" x14ac:dyDescent="0.2">
      <c r="A462" s="821" t="s">
        <v>575</v>
      </c>
      <c r="B462" s="822" t="s">
        <v>5033</v>
      </c>
      <c r="C462" s="822" t="s">
        <v>5038</v>
      </c>
      <c r="D462" s="822" t="s">
        <v>5565</v>
      </c>
      <c r="E462" s="822" t="s">
        <v>844</v>
      </c>
      <c r="F462" s="831">
        <v>8</v>
      </c>
      <c r="G462" s="831">
        <v>5443.35</v>
      </c>
      <c r="H462" s="831">
        <v>0.64088571468938538</v>
      </c>
      <c r="I462" s="831">
        <v>680.41875000000005</v>
      </c>
      <c r="J462" s="831">
        <v>16</v>
      </c>
      <c r="K462" s="831">
        <v>8493.48</v>
      </c>
      <c r="L462" s="831">
        <v>1</v>
      </c>
      <c r="M462" s="831">
        <v>530.84249999999997</v>
      </c>
      <c r="N462" s="831">
        <v>3</v>
      </c>
      <c r="O462" s="831">
        <v>2071.38</v>
      </c>
      <c r="P462" s="827">
        <v>0.24387883411746425</v>
      </c>
      <c r="Q462" s="832">
        <v>690.46</v>
      </c>
    </row>
    <row r="463" spans="1:17" ht="14.45" customHeight="1" x14ac:dyDescent="0.2">
      <c r="A463" s="821" t="s">
        <v>575</v>
      </c>
      <c r="B463" s="822" t="s">
        <v>5033</v>
      </c>
      <c r="C463" s="822" t="s">
        <v>5038</v>
      </c>
      <c r="D463" s="822" t="s">
        <v>5566</v>
      </c>
      <c r="E463" s="822" t="s">
        <v>5567</v>
      </c>
      <c r="F463" s="831">
        <v>280</v>
      </c>
      <c r="G463" s="831">
        <v>14383.17</v>
      </c>
      <c r="H463" s="831">
        <v>1.6309520029754343</v>
      </c>
      <c r="I463" s="831">
        <v>51.368464285714289</v>
      </c>
      <c r="J463" s="831">
        <v>226.2</v>
      </c>
      <c r="K463" s="831">
        <v>8818.880000000001</v>
      </c>
      <c r="L463" s="831">
        <v>1</v>
      </c>
      <c r="M463" s="831">
        <v>38.987091069849697</v>
      </c>
      <c r="N463" s="831"/>
      <c r="O463" s="831"/>
      <c r="P463" s="827"/>
      <c r="Q463" s="832"/>
    </row>
    <row r="464" spans="1:17" ht="14.45" customHeight="1" x14ac:dyDescent="0.2">
      <c r="A464" s="821" t="s">
        <v>575</v>
      </c>
      <c r="B464" s="822" t="s">
        <v>5033</v>
      </c>
      <c r="C464" s="822" t="s">
        <v>5038</v>
      </c>
      <c r="D464" s="822" t="s">
        <v>5568</v>
      </c>
      <c r="E464" s="822" t="s">
        <v>5569</v>
      </c>
      <c r="F464" s="831"/>
      <c r="G464" s="831"/>
      <c r="H464" s="831"/>
      <c r="I464" s="831"/>
      <c r="J464" s="831">
        <v>0.1</v>
      </c>
      <c r="K464" s="831">
        <v>486.31</v>
      </c>
      <c r="L464" s="831">
        <v>1</v>
      </c>
      <c r="M464" s="831">
        <v>4863.0999999999995</v>
      </c>
      <c r="N464" s="831">
        <v>1.2</v>
      </c>
      <c r="O464" s="831">
        <v>5005.84</v>
      </c>
      <c r="P464" s="827">
        <v>10.293516481256813</v>
      </c>
      <c r="Q464" s="832">
        <v>4171.5333333333338</v>
      </c>
    </row>
    <row r="465" spans="1:17" ht="14.45" customHeight="1" x14ac:dyDescent="0.2">
      <c r="A465" s="821" t="s">
        <v>575</v>
      </c>
      <c r="B465" s="822" t="s">
        <v>5033</v>
      </c>
      <c r="C465" s="822" t="s">
        <v>5038</v>
      </c>
      <c r="D465" s="822" t="s">
        <v>5570</v>
      </c>
      <c r="E465" s="822" t="s">
        <v>5571</v>
      </c>
      <c r="F465" s="831">
        <v>21.75</v>
      </c>
      <c r="G465" s="831">
        <v>15047.05</v>
      </c>
      <c r="H465" s="831">
        <v>54.341097869266882</v>
      </c>
      <c r="I465" s="831">
        <v>691.8183908045977</v>
      </c>
      <c r="J465" s="831">
        <v>0.4</v>
      </c>
      <c r="K465" s="831">
        <v>276.89999999999998</v>
      </c>
      <c r="L465" s="831">
        <v>1</v>
      </c>
      <c r="M465" s="831">
        <v>692.24999999999989</v>
      </c>
      <c r="N465" s="831"/>
      <c r="O465" s="831"/>
      <c r="P465" s="827"/>
      <c r="Q465" s="832"/>
    </row>
    <row r="466" spans="1:17" ht="14.45" customHeight="1" x14ac:dyDescent="0.2">
      <c r="A466" s="821" t="s">
        <v>575</v>
      </c>
      <c r="B466" s="822" t="s">
        <v>5033</v>
      </c>
      <c r="C466" s="822" t="s">
        <v>5038</v>
      </c>
      <c r="D466" s="822" t="s">
        <v>5572</v>
      </c>
      <c r="E466" s="822" t="s">
        <v>2100</v>
      </c>
      <c r="F466" s="831">
        <v>44.199999999999996</v>
      </c>
      <c r="G466" s="831">
        <v>530992.39</v>
      </c>
      <c r="H466" s="831">
        <v>3.0580735334973852</v>
      </c>
      <c r="I466" s="831">
        <v>12013.402488687785</v>
      </c>
      <c r="J466" s="831">
        <v>56.499999999999993</v>
      </c>
      <c r="K466" s="831">
        <v>173636.24</v>
      </c>
      <c r="L466" s="831">
        <v>1</v>
      </c>
      <c r="M466" s="831">
        <v>3073.2077876106196</v>
      </c>
      <c r="N466" s="831">
        <v>28.899999999999988</v>
      </c>
      <c r="O466" s="831">
        <v>65534.229999999967</v>
      </c>
      <c r="P466" s="827">
        <v>0.37742253575636037</v>
      </c>
      <c r="Q466" s="832">
        <v>2267.6204152249134</v>
      </c>
    </row>
    <row r="467" spans="1:17" ht="14.45" customHeight="1" x14ac:dyDescent="0.2">
      <c r="A467" s="821" t="s">
        <v>575</v>
      </c>
      <c r="B467" s="822" t="s">
        <v>5033</v>
      </c>
      <c r="C467" s="822" t="s">
        <v>5038</v>
      </c>
      <c r="D467" s="822" t="s">
        <v>5573</v>
      </c>
      <c r="E467" s="822" t="s">
        <v>5574</v>
      </c>
      <c r="F467" s="831">
        <v>67</v>
      </c>
      <c r="G467" s="831">
        <v>156357.9</v>
      </c>
      <c r="H467" s="831"/>
      <c r="I467" s="831">
        <v>2333.6999999999998</v>
      </c>
      <c r="J467" s="831"/>
      <c r="K467" s="831"/>
      <c r="L467" s="831"/>
      <c r="M467" s="831"/>
      <c r="N467" s="831">
        <v>29.4</v>
      </c>
      <c r="O467" s="831">
        <v>9816.9500000000007</v>
      </c>
      <c r="P467" s="827"/>
      <c r="Q467" s="832">
        <v>333.90986394557825</v>
      </c>
    </row>
    <row r="468" spans="1:17" ht="14.45" customHeight="1" x14ac:dyDescent="0.2">
      <c r="A468" s="821" t="s">
        <v>575</v>
      </c>
      <c r="B468" s="822" t="s">
        <v>5033</v>
      </c>
      <c r="C468" s="822" t="s">
        <v>5038</v>
      </c>
      <c r="D468" s="822" t="s">
        <v>5575</v>
      </c>
      <c r="E468" s="822" t="s">
        <v>1393</v>
      </c>
      <c r="F468" s="831">
        <v>1</v>
      </c>
      <c r="G468" s="831">
        <v>5710.43</v>
      </c>
      <c r="H468" s="831"/>
      <c r="I468" s="831">
        <v>5710.43</v>
      </c>
      <c r="J468" s="831"/>
      <c r="K468" s="831"/>
      <c r="L468" s="831"/>
      <c r="M468" s="831"/>
      <c r="N468" s="831">
        <v>1</v>
      </c>
      <c r="O468" s="831">
        <v>5710.43</v>
      </c>
      <c r="P468" s="827"/>
      <c r="Q468" s="832">
        <v>5710.43</v>
      </c>
    </row>
    <row r="469" spans="1:17" ht="14.45" customHeight="1" x14ac:dyDescent="0.2">
      <c r="A469" s="821" t="s">
        <v>575</v>
      </c>
      <c r="B469" s="822" t="s">
        <v>5033</v>
      </c>
      <c r="C469" s="822" t="s">
        <v>5038</v>
      </c>
      <c r="D469" s="822" t="s">
        <v>5576</v>
      </c>
      <c r="E469" s="822" t="s">
        <v>1393</v>
      </c>
      <c r="F469" s="831">
        <v>15</v>
      </c>
      <c r="G469" s="831">
        <v>171313.05</v>
      </c>
      <c r="H469" s="831"/>
      <c r="I469" s="831">
        <v>11420.869999999999</v>
      </c>
      <c r="J469" s="831"/>
      <c r="K469" s="831"/>
      <c r="L469" s="831"/>
      <c r="M469" s="831"/>
      <c r="N469" s="831">
        <v>15</v>
      </c>
      <c r="O469" s="831">
        <v>171313.05000000002</v>
      </c>
      <c r="P469" s="827"/>
      <c r="Q469" s="832">
        <v>11420.87</v>
      </c>
    </row>
    <row r="470" spans="1:17" ht="14.45" customHeight="1" x14ac:dyDescent="0.2">
      <c r="A470" s="821" t="s">
        <v>575</v>
      </c>
      <c r="B470" s="822" t="s">
        <v>5033</v>
      </c>
      <c r="C470" s="822" t="s">
        <v>5038</v>
      </c>
      <c r="D470" s="822" t="s">
        <v>5577</v>
      </c>
      <c r="E470" s="822"/>
      <c r="F470" s="831">
        <v>0.5</v>
      </c>
      <c r="G470" s="831">
        <v>193.3</v>
      </c>
      <c r="H470" s="831"/>
      <c r="I470" s="831">
        <v>386.6</v>
      </c>
      <c r="J470" s="831"/>
      <c r="K470" s="831"/>
      <c r="L470" s="831"/>
      <c r="M470" s="831"/>
      <c r="N470" s="831"/>
      <c r="O470" s="831"/>
      <c r="P470" s="827"/>
      <c r="Q470" s="832"/>
    </row>
    <row r="471" spans="1:17" ht="14.45" customHeight="1" x14ac:dyDescent="0.2">
      <c r="A471" s="821" t="s">
        <v>575</v>
      </c>
      <c r="B471" s="822" t="s">
        <v>5033</v>
      </c>
      <c r="C471" s="822" t="s">
        <v>5038</v>
      </c>
      <c r="D471" s="822" t="s">
        <v>5578</v>
      </c>
      <c r="E471" s="822" t="s">
        <v>5579</v>
      </c>
      <c r="F471" s="831">
        <v>22</v>
      </c>
      <c r="G471" s="831">
        <v>849.42</v>
      </c>
      <c r="H471" s="831"/>
      <c r="I471" s="831">
        <v>38.61</v>
      </c>
      <c r="J471" s="831"/>
      <c r="K471" s="831"/>
      <c r="L471" s="831"/>
      <c r="M471" s="831"/>
      <c r="N471" s="831"/>
      <c r="O471" s="831"/>
      <c r="P471" s="827"/>
      <c r="Q471" s="832"/>
    </row>
    <row r="472" spans="1:17" ht="14.45" customHeight="1" x14ac:dyDescent="0.2">
      <c r="A472" s="821" t="s">
        <v>575</v>
      </c>
      <c r="B472" s="822" t="s">
        <v>5033</v>
      </c>
      <c r="C472" s="822" t="s">
        <v>5038</v>
      </c>
      <c r="D472" s="822" t="s">
        <v>5580</v>
      </c>
      <c r="E472" s="822" t="s">
        <v>1396</v>
      </c>
      <c r="F472" s="831">
        <v>73</v>
      </c>
      <c r="G472" s="831">
        <v>668553.71</v>
      </c>
      <c r="H472" s="831">
        <v>0.70911926020439275</v>
      </c>
      <c r="I472" s="831">
        <v>9158.2699999999986</v>
      </c>
      <c r="J472" s="831">
        <v>103</v>
      </c>
      <c r="K472" s="831">
        <v>942794.46000000008</v>
      </c>
      <c r="L472" s="831">
        <v>1</v>
      </c>
      <c r="M472" s="831">
        <v>9153.3442718446604</v>
      </c>
      <c r="N472" s="831">
        <v>66</v>
      </c>
      <c r="O472" s="831">
        <v>604445.82000000007</v>
      </c>
      <c r="P472" s="827">
        <v>0.64112152292451952</v>
      </c>
      <c r="Q472" s="832">
        <v>9158.27</v>
      </c>
    </row>
    <row r="473" spans="1:17" ht="14.45" customHeight="1" x14ac:dyDescent="0.2">
      <c r="A473" s="821" t="s">
        <v>575</v>
      </c>
      <c r="B473" s="822" t="s">
        <v>5033</v>
      </c>
      <c r="C473" s="822" t="s">
        <v>5038</v>
      </c>
      <c r="D473" s="822" t="s">
        <v>5581</v>
      </c>
      <c r="E473" s="822" t="s">
        <v>1396</v>
      </c>
      <c r="F473" s="831"/>
      <c r="G473" s="831"/>
      <c r="H473" s="831"/>
      <c r="I473" s="831"/>
      <c r="J473" s="831"/>
      <c r="K473" s="831"/>
      <c r="L473" s="831"/>
      <c r="M473" s="831"/>
      <c r="N473" s="831">
        <v>6</v>
      </c>
      <c r="O473" s="831">
        <v>104744.1</v>
      </c>
      <c r="P473" s="827"/>
      <c r="Q473" s="832">
        <v>17457.350000000002</v>
      </c>
    </row>
    <row r="474" spans="1:17" ht="14.45" customHeight="1" x14ac:dyDescent="0.2">
      <c r="A474" s="821" t="s">
        <v>575</v>
      </c>
      <c r="B474" s="822" t="s">
        <v>5033</v>
      </c>
      <c r="C474" s="822" t="s">
        <v>5038</v>
      </c>
      <c r="D474" s="822" t="s">
        <v>5582</v>
      </c>
      <c r="E474" s="822" t="s">
        <v>2117</v>
      </c>
      <c r="F474" s="831">
        <v>1.9</v>
      </c>
      <c r="G474" s="831">
        <v>425.03</v>
      </c>
      <c r="H474" s="831">
        <v>0.38450334720463175</v>
      </c>
      <c r="I474" s="831">
        <v>223.7</v>
      </c>
      <c r="J474" s="831">
        <v>5.4</v>
      </c>
      <c r="K474" s="831">
        <v>1105.4000000000001</v>
      </c>
      <c r="L474" s="831">
        <v>1</v>
      </c>
      <c r="M474" s="831">
        <v>204.7037037037037</v>
      </c>
      <c r="N474" s="831">
        <v>3.1999999999999997</v>
      </c>
      <c r="O474" s="831">
        <v>628.04999999999995</v>
      </c>
      <c r="P474" s="827">
        <v>0.56816537000180922</v>
      </c>
      <c r="Q474" s="832">
        <v>196.265625</v>
      </c>
    </row>
    <row r="475" spans="1:17" ht="14.45" customHeight="1" x14ac:dyDescent="0.2">
      <c r="A475" s="821" t="s">
        <v>575</v>
      </c>
      <c r="B475" s="822" t="s">
        <v>5033</v>
      </c>
      <c r="C475" s="822" t="s">
        <v>5038</v>
      </c>
      <c r="D475" s="822" t="s">
        <v>5583</v>
      </c>
      <c r="E475" s="822" t="s">
        <v>2829</v>
      </c>
      <c r="F475" s="831">
        <v>15</v>
      </c>
      <c r="G475" s="831">
        <v>643.20000000000005</v>
      </c>
      <c r="H475" s="831"/>
      <c r="I475" s="831">
        <v>42.88</v>
      </c>
      <c r="J475" s="831"/>
      <c r="K475" s="831"/>
      <c r="L475" s="831"/>
      <c r="M475" s="831"/>
      <c r="N475" s="831"/>
      <c r="O475" s="831"/>
      <c r="P475" s="827"/>
      <c r="Q475" s="832"/>
    </row>
    <row r="476" spans="1:17" ht="14.45" customHeight="1" x14ac:dyDescent="0.2">
      <c r="A476" s="821" t="s">
        <v>575</v>
      </c>
      <c r="B476" s="822" t="s">
        <v>5033</v>
      </c>
      <c r="C476" s="822" t="s">
        <v>5038</v>
      </c>
      <c r="D476" s="822" t="s">
        <v>5584</v>
      </c>
      <c r="E476" s="822" t="s">
        <v>5585</v>
      </c>
      <c r="F476" s="831">
        <v>26.4</v>
      </c>
      <c r="G476" s="831">
        <v>1131.99</v>
      </c>
      <c r="H476" s="831">
        <v>5.2798041044776118</v>
      </c>
      <c r="I476" s="831">
        <v>42.878409090909095</v>
      </c>
      <c r="J476" s="831">
        <v>5</v>
      </c>
      <c r="K476" s="831">
        <v>214.4</v>
      </c>
      <c r="L476" s="831">
        <v>1</v>
      </c>
      <c r="M476" s="831">
        <v>42.88</v>
      </c>
      <c r="N476" s="831">
        <v>12</v>
      </c>
      <c r="O476" s="831">
        <v>514.56000000000006</v>
      </c>
      <c r="P476" s="827">
        <v>2.4000000000000004</v>
      </c>
      <c r="Q476" s="832">
        <v>42.88</v>
      </c>
    </row>
    <row r="477" spans="1:17" ht="14.45" customHeight="1" x14ac:dyDescent="0.2">
      <c r="A477" s="821" t="s">
        <v>575</v>
      </c>
      <c r="B477" s="822" t="s">
        <v>5033</v>
      </c>
      <c r="C477" s="822" t="s">
        <v>5038</v>
      </c>
      <c r="D477" s="822" t="s">
        <v>5586</v>
      </c>
      <c r="E477" s="822" t="s">
        <v>2908</v>
      </c>
      <c r="F477" s="831">
        <v>190.3</v>
      </c>
      <c r="G477" s="831">
        <v>14678.050000000001</v>
      </c>
      <c r="H477" s="831"/>
      <c r="I477" s="831">
        <v>77.131108775617449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575</v>
      </c>
      <c r="B478" s="822" t="s">
        <v>5033</v>
      </c>
      <c r="C478" s="822" t="s">
        <v>5038</v>
      </c>
      <c r="D478" s="822" t="s">
        <v>5587</v>
      </c>
      <c r="E478" s="822" t="s">
        <v>5588</v>
      </c>
      <c r="F478" s="831">
        <v>100.5</v>
      </c>
      <c r="G478" s="831">
        <v>25740.33</v>
      </c>
      <c r="H478" s="831">
        <v>1.2920808107376862</v>
      </c>
      <c r="I478" s="831">
        <v>256.12268656716418</v>
      </c>
      <c r="J478" s="831">
        <v>109.7</v>
      </c>
      <c r="K478" s="831">
        <v>19921.610000000004</v>
      </c>
      <c r="L478" s="831">
        <v>1</v>
      </c>
      <c r="M478" s="831">
        <v>181.60082041932546</v>
      </c>
      <c r="N478" s="831">
        <v>84.199999999999989</v>
      </c>
      <c r="O478" s="831">
        <v>17153.359999999986</v>
      </c>
      <c r="P478" s="827">
        <v>0.86104285747989151</v>
      </c>
      <c r="Q478" s="832">
        <v>203.72161520190011</v>
      </c>
    </row>
    <row r="479" spans="1:17" ht="14.45" customHeight="1" x14ac:dyDescent="0.2">
      <c r="A479" s="821" t="s">
        <v>575</v>
      </c>
      <c r="B479" s="822" t="s">
        <v>5033</v>
      </c>
      <c r="C479" s="822" t="s">
        <v>5038</v>
      </c>
      <c r="D479" s="822" t="s">
        <v>5589</v>
      </c>
      <c r="E479" s="822" t="s">
        <v>5590</v>
      </c>
      <c r="F479" s="831"/>
      <c r="G479" s="831"/>
      <c r="H479" s="831"/>
      <c r="I479" s="831"/>
      <c r="J479" s="831">
        <v>0.6</v>
      </c>
      <c r="K479" s="831">
        <v>81.52</v>
      </c>
      <c r="L479" s="831">
        <v>1</v>
      </c>
      <c r="M479" s="831">
        <v>135.86666666666667</v>
      </c>
      <c r="N479" s="831"/>
      <c r="O479" s="831"/>
      <c r="P479" s="827"/>
      <c r="Q479" s="832"/>
    </row>
    <row r="480" spans="1:17" ht="14.45" customHeight="1" x14ac:dyDescent="0.2">
      <c r="A480" s="821" t="s">
        <v>575</v>
      </c>
      <c r="B480" s="822" t="s">
        <v>5033</v>
      </c>
      <c r="C480" s="822" t="s">
        <v>5038</v>
      </c>
      <c r="D480" s="822" t="s">
        <v>5591</v>
      </c>
      <c r="E480" s="822" t="s">
        <v>5592</v>
      </c>
      <c r="F480" s="831"/>
      <c r="G480" s="831"/>
      <c r="H480" s="831"/>
      <c r="I480" s="831"/>
      <c r="J480" s="831"/>
      <c r="K480" s="831"/>
      <c r="L480" s="831"/>
      <c r="M480" s="831"/>
      <c r="N480" s="831">
        <v>22</v>
      </c>
      <c r="O480" s="831">
        <v>648.34</v>
      </c>
      <c r="P480" s="827"/>
      <c r="Q480" s="832">
        <v>29.470000000000002</v>
      </c>
    </row>
    <row r="481" spans="1:17" ht="14.45" customHeight="1" x14ac:dyDescent="0.2">
      <c r="A481" s="821" t="s">
        <v>575</v>
      </c>
      <c r="B481" s="822" t="s">
        <v>5033</v>
      </c>
      <c r="C481" s="822" t="s">
        <v>5038</v>
      </c>
      <c r="D481" s="822" t="s">
        <v>5593</v>
      </c>
      <c r="E481" s="822" t="s">
        <v>5592</v>
      </c>
      <c r="F481" s="831"/>
      <c r="G481" s="831"/>
      <c r="H481" s="831"/>
      <c r="I481" s="831"/>
      <c r="J481" s="831">
        <v>37</v>
      </c>
      <c r="K481" s="831">
        <v>4844.1099999999997</v>
      </c>
      <c r="L481" s="831">
        <v>1</v>
      </c>
      <c r="M481" s="831">
        <v>130.92189189189187</v>
      </c>
      <c r="N481" s="831">
        <v>30.600000000000005</v>
      </c>
      <c r="O481" s="831">
        <v>1803.0900000000001</v>
      </c>
      <c r="P481" s="827">
        <v>0.37222317412280076</v>
      </c>
      <c r="Q481" s="832">
        <v>58.924509803921566</v>
      </c>
    </row>
    <row r="482" spans="1:17" ht="14.45" customHeight="1" x14ac:dyDescent="0.2">
      <c r="A482" s="821" t="s">
        <v>575</v>
      </c>
      <c r="B482" s="822" t="s">
        <v>5033</v>
      </c>
      <c r="C482" s="822" t="s">
        <v>5038</v>
      </c>
      <c r="D482" s="822" t="s">
        <v>5594</v>
      </c>
      <c r="E482" s="822" t="s">
        <v>5595</v>
      </c>
      <c r="F482" s="831">
        <v>0.60000000000000009</v>
      </c>
      <c r="G482" s="831">
        <v>1958.24</v>
      </c>
      <c r="H482" s="831"/>
      <c r="I482" s="831">
        <v>3263.7333333333327</v>
      </c>
      <c r="J482" s="831"/>
      <c r="K482" s="831"/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575</v>
      </c>
      <c r="B483" s="822" t="s">
        <v>5033</v>
      </c>
      <c r="C483" s="822" t="s">
        <v>5038</v>
      </c>
      <c r="D483" s="822" t="s">
        <v>5596</v>
      </c>
      <c r="E483" s="822" t="s">
        <v>1188</v>
      </c>
      <c r="F483" s="831"/>
      <c r="G483" s="831"/>
      <c r="H483" s="831"/>
      <c r="I483" s="831"/>
      <c r="J483" s="831"/>
      <c r="K483" s="831"/>
      <c r="L483" s="831"/>
      <c r="M483" s="831"/>
      <c r="N483" s="831">
        <v>0.6</v>
      </c>
      <c r="O483" s="831">
        <v>736.63</v>
      </c>
      <c r="P483" s="827"/>
      <c r="Q483" s="832">
        <v>1227.7166666666667</v>
      </c>
    </row>
    <row r="484" spans="1:17" ht="14.45" customHeight="1" x14ac:dyDescent="0.2">
      <c r="A484" s="821" t="s">
        <v>575</v>
      </c>
      <c r="B484" s="822" t="s">
        <v>5033</v>
      </c>
      <c r="C484" s="822" t="s">
        <v>5038</v>
      </c>
      <c r="D484" s="822" t="s">
        <v>5597</v>
      </c>
      <c r="E484" s="822" t="s">
        <v>5598</v>
      </c>
      <c r="F484" s="831">
        <v>4</v>
      </c>
      <c r="G484" s="831">
        <v>876.8</v>
      </c>
      <c r="H484" s="831">
        <v>1.1428571428571428</v>
      </c>
      <c r="I484" s="831">
        <v>219.2</v>
      </c>
      <c r="J484" s="831">
        <v>3.5</v>
      </c>
      <c r="K484" s="831">
        <v>767.2</v>
      </c>
      <c r="L484" s="831">
        <v>1</v>
      </c>
      <c r="M484" s="831">
        <v>219.20000000000002</v>
      </c>
      <c r="N484" s="831"/>
      <c r="O484" s="831"/>
      <c r="P484" s="827"/>
      <c r="Q484" s="832"/>
    </row>
    <row r="485" spans="1:17" ht="14.45" customHeight="1" x14ac:dyDescent="0.2">
      <c r="A485" s="821" t="s">
        <v>575</v>
      </c>
      <c r="B485" s="822" t="s">
        <v>5033</v>
      </c>
      <c r="C485" s="822" t="s">
        <v>5038</v>
      </c>
      <c r="D485" s="822" t="s">
        <v>5599</v>
      </c>
      <c r="E485" s="822" t="s">
        <v>5600</v>
      </c>
      <c r="F485" s="831">
        <v>3</v>
      </c>
      <c r="G485" s="831">
        <v>32558.760000000002</v>
      </c>
      <c r="H485" s="831">
        <v>1.5264017552413456</v>
      </c>
      <c r="I485" s="831">
        <v>10852.92</v>
      </c>
      <c r="J485" s="831">
        <v>2</v>
      </c>
      <c r="K485" s="831">
        <v>21330.400000000001</v>
      </c>
      <c r="L485" s="831">
        <v>1</v>
      </c>
      <c r="M485" s="831">
        <v>10665.2</v>
      </c>
      <c r="N485" s="831"/>
      <c r="O485" s="831"/>
      <c r="P485" s="827"/>
      <c r="Q485" s="832"/>
    </row>
    <row r="486" spans="1:17" ht="14.45" customHeight="1" x14ac:dyDescent="0.2">
      <c r="A486" s="821" t="s">
        <v>575</v>
      </c>
      <c r="B486" s="822" t="s">
        <v>5033</v>
      </c>
      <c r="C486" s="822" t="s">
        <v>5038</v>
      </c>
      <c r="D486" s="822" t="s">
        <v>5601</v>
      </c>
      <c r="E486" s="822" t="s">
        <v>5602</v>
      </c>
      <c r="F486" s="831">
        <v>1.5</v>
      </c>
      <c r="G486" s="831">
        <v>643.79999999999995</v>
      </c>
      <c r="H486" s="831">
        <v>0.54309406713175801</v>
      </c>
      <c r="I486" s="831">
        <v>429.2</v>
      </c>
      <c r="J486" s="831">
        <v>3.6999999999999997</v>
      </c>
      <c r="K486" s="831">
        <v>1185.43</v>
      </c>
      <c r="L486" s="831">
        <v>1</v>
      </c>
      <c r="M486" s="831">
        <v>320.38648648648655</v>
      </c>
      <c r="N486" s="831"/>
      <c r="O486" s="831"/>
      <c r="P486" s="827"/>
      <c r="Q486" s="832"/>
    </row>
    <row r="487" spans="1:17" ht="14.45" customHeight="1" x14ac:dyDescent="0.2">
      <c r="A487" s="821" t="s">
        <v>575</v>
      </c>
      <c r="B487" s="822" t="s">
        <v>5033</v>
      </c>
      <c r="C487" s="822" t="s">
        <v>5038</v>
      </c>
      <c r="D487" s="822" t="s">
        <v>5603</v>
      </c>
      <c r="E487" s="822"/>
      <c r="F487" s="831">
        <v>21</v>
      </c>
      <c r="G487" s="831">
        <v>1380.75</v>
      </c>
      <c r="H487" s="831"/>
      <c r="I487" s="831">
        <v>65.75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575</v>
      </c>
      <c r="B488" s="822" t="s">
        <v>5033</v>
      </c>
      <c r="C488" s="822" t="s">
        <v>5038</v>
      </c>
      <c r="D488" s="822" t="s">
        <v>5604</v>
      </c>
      <c r="E488" s="822" t="s">
        <v>5605</v>
      </c>
      <c r="F488" s="831">
        <v>82.6</v>
      </c>
      <c r="G488" s="831">
        <v>6407.52</v>
      </c>
      <c r="H488" s="831">
        <v>3.4365520348400662</v>
      </c>
      <c r="I488" s="831">
        <v>77.572881355932211</v>
      </c>
      <c r="J488" s="831">
        <v>31.7</v>
      </c>
      <c r="K488" s="831">
        <v>1864.52</v>
      </c>
      <c r="L488" s="831">
        <v>1</v>
      </c>
      <c r="M488" s="831">
        <v>58.817665615141955</v>
      </c>
      <c r="N488" s="831">
        <v>10.999999999999998</v>
      </c>
      <c r="O488" s="831">
        <v>646.36</v>
      </c>
      <c r="P488" s="827">
        <v>0.34666294810460602</v>
      </c>
      <c r="Q488" s="832">
        <v>58.760000000000012</v>
      </c>
    </row>
    <row r="489" spans="1:17" ht="14.45" customHeight="1" x14ac:dyDescent="0.2">
      <c r="A489" s="821" t="s">
        <v>575</v>
      </c>
      <c r="B489" s="822" t="s">
        <v>5033</v>
      </c>
      <c r="C489" s="822" t="s">
        <v>5038</v>
      </c>
      <c r="D489" s="822" t="s">
        <v>5606</v>
      </c>
      <c r="E489" s="822" t="s">
        <v>5607</v>
      </c>
      <c r="F489" s="831">
        <v>416</v>
      </c>
      <c r="G489" s="831">
        <v>18358.079999999998</v>
      </c>
      <c r="H489" s="831">
        <v>138.66666666666666</v>
      </c>
      <c r="I489" s="831">
        <v>44.129999999999995</v>
      </c>
      <c r="J489" s="831">
        <v>3</v>
      </c>
      <c r="K489" s="831">
        <v>132.38999999999999</v>
      </c>
      <c r="L489" s="831">
        <v>1</v>
      </c>
      <c r="M489" s="831">
        <v>44.129999999999995</v>
      </c>
      <c r="N489" s="831"/>
      <c r="O489" s="831"/>
      <c r="P489" s="827"/>
      <c r="Q489" s="832"/>
    </row>
    <row r="490" spans="1:17" ht="14.45" customHeight="1" x14ac:dyDescent="0.2">
      <c r="A490" s="821" t="s">
        <v>575</v>
      </c>
      <c r="B490" s="822" t="s">
        <v>5033</v>
      </c>
      <c r="C490" s="822" t="s">
        <v>5038</v>
      </c>
      <c r="D490" s="822" t="s">
        <v>5608</v>
      </c>
      <c r="E490" s="822" t="s">
        <v>5609</v>
      </c>
      <c r="F490" s="831"/>
      <c r="G490" s="831"/>
      <c r="H490" s="831"/>
      <c r="I490" s="831"/>
      <c r="J490" s="831">
        <v>10.210000000000001</v>
      </c>
      <c r="K490" s="831">
        <v>6914.4899999999989</v>
      </c>
      <c r="L490" s="831">
        <v>1</v>
      </c>
      <c r="M490" s="831">
        <v>677.22722820763943</v>
      </c>
      <c r="N490" s="831">
        <v>3.9699999999999984</v>
      </c>
      <c r="O490" s="831">
        <v>2827.7099999999996</v>
      </c>
      <c r="P490" s="827">
        <v>0.40895423957515303</v>
      </c>
      <c r="Q490" s="832">
        <v>712.2695214105795</v>
      </c>
    </row>
    <row r="491" spans="1:17" ht="14.45" customHeight="1" x14ac:dyDescent="0.2">
      <c r="A491" s="821" t="s">
        <v>575</v>
      </c>
      <c r="B491" s="822" t="s">
        <v>5033</v>
      </c>
      <c r="C491" s="822" t="s">
        <v>5038</v>
      </c>
      <c r="D491" s="822" t="s">
        <v>5610</v>
      </c>
      <c r="E491" s="822" t="s">
        <v>5611</v>
      </c>
      <c r="F491" s="831">
        <v>1.9</v>
      </c>
      <c r="G491" s="831">
        <v>2340.41</v>
      </c>
      <c r="H491" s="831"/>
      <c r="I491" s="831">
        <v>1231.7947368421053</v>
      </c>
      <c r="J491" s="831"/>
      <c r="K491" s="831"/>
      <c r="L491" s="831"/>
      <c r="M491" s="831"/>
      <c r="N491" s="831"/>
      <c r="O491" s="831"/>
      <c r="P491" s="827"/>
      <c r="Q491" s="832"/>
    </row>
    <row r="492" spans="1:17" ht="14.45" customHeight="1" x14ac:dyDescent="0.2">
      <c r="A492" s="821" t="s">
        <v>575</v>
      </c>
      <c r="B492" s="822" t="s">
        <v>5033</v>
      </c>
      <c r="C492" s="822" t="s">
        <v>5038</v>
      </c>
      <c r="D492" s="822" t="s">
        <v>5612</v>
      </c>
      <c r="E492" s="822" t="s">
        <v>5613</v>
      </c>
      <c r="F492" s="831"/>
      <c r="G492" s="831"/>
      <c r="H492" s="831"/>
      <c r="I492" s="831"/>
      <c r="J492" s="831">
        <v>0.2</v>
      </c>
      <c r="K492" s="831">
        <v>326.37</v>
      </c>
      <c r="L492" s="831">
        <v>1</v>
      </c>
      <c r="M492" s="831">
        <v>1631.85</v>
      </c>
      <c r="N492" s="831"/>
      <c r="O492" s="831"/>
      <c r="P492" s="827"/>
      <c r="Q492" s="832"/>
    </row>
    <row r="493" spans="1:17" ht="14.45" customHeight="1" x14ac:dyDescent="0.2">
      <c r="A493" s="821" t="s">
        <v>575</v>
      </c>
      <c r="B493" s="822" t="s">
        <v>5033</v>
      </c>
      <c r="C493" s="822" t="s">
        <v>5038</v>
      </c>
      <c r="D493" s="822" t="s">
        <v>5614</v>
      </c>
      <c r="E493" s="822" t="s">
        <v>5615</v>
      </c>
      <c r="F493" s="831">
        <v>10.3</v>
      </c>
      <c r="G493" s="831">
        <v>5909.43</v>
      </c>
      <c r="H493" s="831"/>
      <c r="I493" s="831">
        <v>573.73106796116508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575</v>
      </c>
      <c r="B494" s="822" t="s">
        <v>5033</v>
      </c>
      <c r="C494" s="822" t="s">
        <v>5038</v>
      </c>
      <c r="D494" s="822" t="s">
        <v>5616</v>
      </c>
      <c r="E494" s="822"/>
      <c r="F494" s="831">
        <v>569.20000000000005</v>
      </c>
      <c r="G494" s="831">
        <v>52645.3</v>
      </c>
      <c r="H494" s="831"/>
      <c r="I494" s="831">
        <v>92.48998594518622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575</v>
      </c>
      <c r="B495" s="822" t="s">
        <v>5033</v>
      </c>
      <c r="C495" s="822" t="s">
        <v>5038</v>
      </c>
      <c r="D495" s="822" t="s">
        <v>5617</v>
      </c>
      <c r="E495" s="822" t="s">
        <v>5618</v>
      </c>
      <c r="F495" s="831">
        <v>83</v>
      </c>
      <c r="G495" s="831">
        <v>106850.88</v>
      </c>
      <c r="H495" s="831">
        <v>0.9651162790697676</v>
      </c>
      <c r="I495" s="831">
        <v>1287.3600000000001</v>
      </c>
      <c r="J495" s="831">
        <v>86</v>
      </c>
      <c r="K495" s="831">
        <v>110712.95999999999</v>
      </c>
      <c r="L495" s="831">
        <v>1</v>
      </c>
      <c r="M495" s="831">
        <v>1287.3599999999999</v>
      </c>
      <c r="N495" s="831"/>
      <c r="O495" s="831"/>
      <c r="P495" s="827"/>
      <c r="Q495" s="832"/>
    </row>
    <row r="496" spans="1:17" ht="14.45" customHeight="1" x14ac:dyDescent="0.2">
      <c r="A496" s="821" t="s">
        <v>575</v>
      </c>
      <c r="B496" s="822" t="s">
        <v>5033</v>
      </c>
      <c r="C496" s="822" t="s">
        <v>5038</v>
      </c>
      <c r="D496" s="822" t="s">
        <v>5619</v>
      </c>
      <c r="E496" s="822" t="s">
        <v>5620</v>
      </c>
      <c r="F496" s="831">
        <v>2.2000000000000002</v>
      </c>
      <c r="G496" s="831">
        <v>3590.09</v>
      </c>
      <c r="H496" s="831">
        <v>0.25581191526353669</v>
      </c>
      <c r="I496" s="831">
        <v>1631.8590909090908</v>
      </c>
      <c r="J496" s="831">
        <v>8.6000000000000014</v>
      </c>
      <c r="K496" s="831">
        <v>14034.099999999999</v>
      </c>
      <c r="L496" s="831">
        <v>1</v>
      </c>
      <c r="M496" s="831">
        <v>1631.8720930232553</v>
      </c>
      <c r="N496" s="831"/>
      <c r="O496" s="831"/>
      <c r="P496" s="827"/>
      <c r="Q496" s="832"/>
    </row>
    <row r="497" spans="1:17" ht="14.45" customHeight="1" x14ac:dyDescent="0.2">
      <c r="A497" s="821" t="s">
        <v>575</v>
      </c>
      <c r="B497" s="822" t="s">
        <v>5033</v>
      </c>
      <c r="C497" s="822" t="s">
        <v>5038</v>
      </c>
      <c r="D497" s="822" t="s">
        <v>5621</v>
      </c>
      <c r="E497" s="822"/>
      <c r="F497" s="831">
        <v>1.7</v>
      </c>
      <c r="G497" s="831">
        <v>1170.55</v>
      </c>
      <c r="H497" s="831"/>
      <c r="I497" s="831">
        <v>688.55882352941171</v>
      </c>
      <c r="J497" s="831"/>
      <c r="K497" s="831"/>
      <c r="L497" s="831"/>
      <c r="M497" s="831"/>
      <c r="N497" s="831"/>
      <c r="O497" s="831"/>
      <c r="P497" s="827"/>
      <c r="Q497" s="832"/>
    </row>
    <row r="498" spans="1:17" ht="14.45" customHeight="1" x14ac:dyDescent="0.2">
      <c r="A498" s="821" t="s">
        <v>575</v>
      </c>
      <c r="B498" s="822" t="s">
        <v>5033</v>
      </c>
      <c r="C498" s="822" t="s">
        <v>5038</v>
      </c>
      <c r="D498" s="822" t="s">
        <v>5622</v>
      </c>
      <c r="E498" s="822" t="s">
        <v>5623</v>
      </c>
      <c r="F498" s="831">
        <v>40.200000000000003</v>
      </c>
      <c r="G498" s="831">
        <v>4405.92</v>
      </c>
      <c r="H498" s="831">
        <v>20.100000000000001</v>
      </c>
      <c r="I498" s="831">
        <v>109.6</v>
      </c>
      <c r="J498" s="831">
        <v>2</v>
      </c>
      <c r="K498" s="831">
        <v>219.2</v>
      </c>
      <c r="L498" s="831">
        <v>1</v>
      </c>
      <c r="M498" s="831">
        <v>109.6</v>
      </c>
      <c r="N498" s="831"/>
      <c r="O498" s="831"/>
      <c r="P498" s="827"/>
      <c r="Q498" s="832"/>
    </row>
    <row r="499" spans="1:17" ht="14.45" customHeight="1" x14ac:dyDescent="0.2">
      <c r="A499" s="821" t="s">
        <v>575</v>
      </c>
      <c r="B499" s="822" t="s">
        <v>5033</v>
      </c>
      <c r="C499" s="822" t="s">
        <v>5038</v>
      </c>
      <c r="D499" s="822" t="s">
        <v>5624</v>
      </c>
      <c r="E499" s="822" t="s">
        <v>5623</v>
      </c>
      <c r="F499" s="831">
        <v>40</v>
      </c>
      <c r="G499" s="831">
        <v>8768</v>
      </c>
      <c r="H499" s="831">
        <v>13.333333333333336</v>
      </c>
      <c r="I499" s="831">
        <v>219.2</v>
      </c>
      <c r="J499" s="831">
        <v>3</v>
      </c>
      <c r="K499" s="831">
        <v>657.59999999999991</v>
      </c>
      <c r="L499" s="831">
        <v>1</v>
      </c>
      <c r="M499" s="831">
        <v>219.19999999999996</v>
      </c>
      <c r="N499" s="831"/>
      <c r="O499" s="831"/>
      <c r="P499" s="827"/>
      <c r="Q499" s="832"/>
    </row>
    <row r="500" spans="1:17" ht="14.45" customHeight="1" x14ac:dyDescent="0.2">
      <c r="A500" s="821" t="s">
        <v>575</v>
      </c>
      <c r="B500" s="822" t="s">
        <v>5033</v>
      </c>
      <c r="C500" s="822" t="s">
        <v>5038</v>
      </c>
      <c r="D500" s="822" t="s">
        <v>5625</v>
      </c>
      <c r="E500" s="822" t="s">
        <v>5626</v>
      </c>
      <c r="F500" s="831">
        <v>43.05</v>
      </c>
      <c r="G500" s="831">
        <v>32755.450000000004</v>
      </c>
      <c r="H500" s="831">
        <v>5.5854543160278443</v>
      </c>
      <c r="I500" s="831">
        <v>760.86991869918711</v>
      </c>
      <c r="J500" s="831">
        <v>19.949999999999996</v>
      </c>
      <c r="K500" s="831">
        <v>5864.4199999999992</v>
      </c>
      <c r="L500" s="831">
        <v>1</v>
      </c>
      <c r="M500" s="831">
        <v>293.95588972431079</v>
      </c>
      <c r="N500" s="831">
        <v>13.799999999999999</v>
      </c>
      <c r="O500" s="831">
        <v>9323.869999999999</v>
      </c>
      <c r="P500" s="827">
        <v>1.5899048840294523</v>
      </c>
      <c r="Q500" s="832">
        <v>675.64275362318836</v>
      </c>
    </row>
    <row r="501" spans="1:17" ht="14.45" customHeight="1" x14ac:dyDescent="0.2">
      <c r="A501" s="821" t="s">
        <v>575</v>
      </c>
      <c r="B501" s="822" t="s">
        <v>5033</v>
      </c>
      <c r="C501" s="822" t="s">
        <v>5038</v>
      </c>
      <c r="D501" s="822" t="s">
        <v>5627</v>
      </c>
      <c r="E501" s="822" t="s">
        <v>5628</v>
      </c>
      <c r="F501" s="831"/>
      <c r="G501" s="831"/>
      <c r="H501" s="831"/>
      <c r="I501" s="831"/>
      <c r="J501" s="831">
        <v>4</v>
      </c>
      <c r="K501" s="831">
        <v>3275.12</v>
      </c>
      <c r="L501" s="831">
        <v>1</v>
      </c>
      <c r="M501" s="831">
        <v>818.78</v>
      </c>
      <c r="N501" s="831"/>
      <c r="O501" s="831"/>
      <c r="P501" s="827"/>
      <c r="Q501" s="832"/>
    </row>
    <row r="502" spans="1:17" ht="14.45" customHeight="1" x14ac:dyDescent="0.2">
      <c r="A502" s="821" t="s">
        <v>575</v>
      </c>
      <c r="B502" s="822" t="s">
        <v>5033</v>
      </c>
      <c r="C502" s="822" t="s">
        <v>5038</v>
      </c>
      <c r="D502" s="822" t="s">
        <v>5629</v>
      </c>
      <c r="E502" s="822" t="s">
        <v>2164</v>
      </c>
      <c r="F502" s="831">
        <v>94.5</v>
      </c>
      <c r="G502" s="831">
        <v>34881.22</v>
      </c>
      <c r="H502" s="831">
        <v>2.1095194177252687</v>
      </c>
      <c r="I502" s="831">
        <v>369.11343915343917</v>
      </c>
      <c r="J502" s="831">
        <v>109.50000000000004</v>
      </c>
      <c r="K502" s="831">
        <v>16535.150000000012</v>
      </c>
      <c r="L502" s="831">
        <v>1</v>
      </c>
      <c r="M502" s="831">
        <v>151.00593607305942</v>
      </c>
      <c r="N502" s="831">
        <v>33</v>
      </c>
      <c r="O502" s="831">
        <v>10531.439999999999</v>
      </c>
      <c r="P502" s="827">
        <v>0.63691227476013168</v>
      </c>
      <c r="Q502" s="832">
        <v>319.13454545454539</v>
      </c>
    </row>
    <row r="503" spans="1:17" ht="14.45" customHeight="1" x14ac:dyDescent="0.2">
      <c r="A503" s="821" t="s">
        <v>575</v>
      </c>
      <c r="B503" s="822" t="s">
        <v>5033</v>
      </c>
      <c r="C503" s="822" t="s">
        <v>5038</v>
      </c>
      <c r="D503" s="822" t="s">
        <v>5630</v>
      </c>
      <c r="E503" s="822" t="s">
        <v>2150</v>
      </c>
      <c r="F503" s="831">
        <v>79</v>
      </c>
      <c r="G503" s="831">
        <v>16152.560000000001</v>
      </c>
      <c r="H503" s="831">
        <v>2.0772298389533965</v>
      </c>
      <c r="I503" s="831">
        <v>204.46278481012661</v>
      </c>
      <c r="J503" s="831">
        <v>147.05000000000001</v>
      </c>
      <c r="K503" s="831">
        <v>7776.01</v>
      </c>
      <c r="L503" s="831">
        <v>1</v>
      </c>
      <c r="M503" s="831">
        <v>52.880040802448143</v>
      </c>
      <c r="N503" s="831">
        <v>13</v>
      </c>
      <c r="O503" s="831">
        <v>687.8</v>
      </c>
      <c r="P503" s="827">
        <v>8.8451532341136382E-2</v>
      </c>
      <c r="Q503" s="832">
        <v>52.907692307692301</v>
      </c>
    </row>
    <row r="504" spans="1:17" ht="14.45" customHeight="1" x14ac:dyDescent="0.2">
      <c r="A504" s="821" t="s">
        <v>575</v>
      </c>
      <c r="B504" s="822" t="s">
        <v>5033</v>
      </c>
      <c r="C504" s="822" t="s">
        <v>5038</v>
      </c>
      <c r="D504" s="822" t="s">
        <v>5631</v>
      </c>
      <c r="E504" s="822" t="s">
        <v>2175</v>
      </c>
      <c r="F504" s="831"/>
      <c r="G504" s="831"/>
      <c r="H504" s="831"/>
      <c r="I504" s="831"/>
      <c r="J504" s="831"/>
      <c r="K504" s="831"/>
      <c r="L504" s="831"/>
      <c r="M504" s="831"/>
      <c r="N504" s="831">
        <v>0.2</v>
      </c>
      <c r="O504" s="831">
        <v>106.72</v>
      </c>
      <c r="P504" s="827"/>
      <c r="Q504" s="832">
        <v>533.59999999999991</v>
      </c>
    </row>
    <row r="505" spans="1:17" ht="14.45" customHeight="1" x14ac:dyDescent="0.2">
      <c r="A505" s="821" t="s">
        <v>575</v>
      </c>
      <c r="B505" s="822" t="s">
        <v>5033</v>
      </c>
      <c r="C505" s="822" t="s">
        <v>5038</v>
      </c>
      <c r="D505" s="822" t="s">
        <v>5632</v>
      </c>
      <c r="E505" s="822" t="s">
        <v>5633</v>
      </c>
      <c r="F505" s="831">
        <v>58</v>
      </c>
      <c r="G505" s="831">
        <v>473054.96</v>
      </c>
      <c r="H505" s="831">
        <v>2.9550605623332897</v>
      </c>
      <c r="I505" s="831">
        <v>8156.1200000000008</v>
      </c>
      <c r="J505" s="831">
        <v>44.1</v>
      </c>
      <c r="K505" s="831">
        <v>160083</v>
      </c>
      <c r="L505" s="831">
        <v>1</v>
      </c>
      <c r="M505" s="831">
        <v>3630</v>
      </c>
      <c r="N505" s="831">
        <v>62</v>
      </c>
      <c r="O505" s="831">
        <v>225060</v>
      </c>
      <c r="P505" s="827">
        <v>1.4058956916099774</v>
      </c>
      <c r="Q505" s="832">
        <v>3630</v>
      </c>
    </row>
    <row r="506" spans="1:17" ht="14.45" customHeight="1" x14ac:dyDescent="0.2">
      <c r="A506" s="821" t="s">
        <v>575</v>
      </c>
      <c r="B506" s="822" t="s">
        <v>5033</v>
      </c>
      <c r="C506" s="822" t="s">
        <v>5038</v>
      </c>
      <c r="D506" s="822" t="s">
        <v>5634</v>
      </c>
      <c r="E506" s="822" t="s">
        <v>1390</v>
      </c>
      <c r="F506" s="831">
        <v>17</v>
      </c>
      <c r="G506" s="831">
        <v>53937.26</v>
      </c>
      <c r="H506" s="831">
        <v>0.94505142153887556</v>
      </c>
      <c r="I506" s="831">
        <v>3172.78</v>
      </c>
      <c r="J506" s="831">
        <v>22</v>
      </c>
      <c r="K506" s="831">
        <v>57073.36</v>
      </c>
      <c r="L506" s="831">
        <v>1</v>
      </c>
      <c r="M506" s="831">
        <v>2594.2436363636366</v>
      </c>
      <c r="N506" s="831">
        <v>2</v>
      </c>
      <c r="O506" s="831">
        <v>6345.56</v>
      </c>
      <c r="P506" s="827">
        <v>0.11118252018104419</v>
      </c>
      <c r="Q506" s="832">
        <v>3172.78</v>
      </c>
    </row>
    <row r="507" spans="1:17" ht="14.45" customHeight="1" x14ac:dyDescent="0.2">
      <c r="A507" s="821" t="s">
        <v>575</v>
      </c>
      <c r="B507" s="822" t="s">
        <v>5033</v>
      </c>
      <c r="C507" s="822" t="s">
        <v>5038</v>
      </c>
      <c r="D507" s="822" t="s">
        <v>5635</v>
      </c>
      <c r="E507" s="822" t="s">
        <v>2164</v>
      </c>
      <c r="F507" s="831"/>
      <c r="G507" s="831"/>
      <c r="H507" s="831"/>
      <c r="I507" s="831"/>
      <c r="J507" s="831">
        <v>11.2</v>
      </c>
      <c r="K507" s="831">
        <v>3603.9500000000003</v>
      </c>
      <c r="L507" s="831">
        <v>1</v>
      </c>
      <c r="M507" s="831">
        <v>321.78125000000006</v>
      </c>
      <c r="N507" s="831">
        <v>9.8999999999999986</v>
      </c>
      <c r="O507" s="831">
        <v>6459.1099999999979</v>
      </c>
      <c r="P507" s="827">
        <v>1.7922307468194612</v>
      </c>
      <c r="Q507" s="832">
        <v>652.43535353535344</v>
      </c>
    </row>
    <row r="508" spans="1:17" ht="14.45" customHeight="1" x14ac:dyDescent="0.2">
      <c r="A508" s="821" t="s">
        <v>575</v>
      </c>
      <c r="B508" s="822" t="s">
        <v>5033</v>
      </c>
      <c r="C508" s="822" t="s">
        <v>5038</v>
      </c>
      <c r="D508" s="822" t="s">
        <v>5636</v>
      </c>
      <c r="E508" s="822" t="s">
        <v>5637</v>
      </c>
      <c r="F508" s="831">
        <v>0</v>
      </c>
      <c r="G508" s="831">
        <v>0</v>
      </c>
      <c r="H508" s="831"/>
      <c r="I508" s="831"/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575</v>
      </c>
      <c r="B509" s="822" t="s">
        <v>5033</v>
      </c>
      <c r="C509" s="822" t="s">
        <v>5038</v>
      </c>
      <c r="D509" s="822" t="s">
        <v>5638</v>
      </c>
      <c r="E509" s="822" t="s">
        <v>1390</v>
      </c>
      <c r="F509" s="831">
        <v>6</v>
      </c>
      <c r="G509" s="831">
        <v>38073.42</v>
      </c>
      <c r="H509" s="831">
        <v>0.375</v>
      </c>
      <c r="I509" s="831">
        <v>6345.57</v>
      </c>
      <c r="J509" s="831">
        <v>16</v>
      </c>
      <c r="K509" s="831">
        <v>101529.12</v>
      </c>
      <c r="L509" s="831">
        <v>1</v>
      </c>
      <c r="M509" s="831">
        <v>6345.57</v>
      </c>
      <c r="N509" s="831"/>
      <c r="O509" s="831"/>
      <c r="P509" s="827"/>
      <c r="Q509" s="832"/>
    </row>
    <row r="510" spans="1:17" ht="14.45" customHeight="1" x14ac:dyDescent="0.2">
      <c r="A510" s="821" t="s">
        <v>575</v>
      </c>
      <c r="B510" s="822" t="s">
        <v>5033</v>
      </c>
      <c r="C510" s="822" t="s">
        <v>5038</v>
      </c>
      <c r="D510" s="822" t="s">
        <v>5639</v>
      </c>
      <c r="E510" s="822" t="s">
        <v>5640</v>
      </c>
      <c r="F510" s="831"/>
      <c r="G510" s="831"/>
      <c r="H510" s="831"/>
      <c r="I510" s="831"/>
      <c r="J510" s="831">
        <v>1.6</v>
      </c>
      <c r="K510" s="831">
        <v>934.32000000000016</v>
      </c>
      <c r="L510" s="831">
        <v>1</v>
      </c>
      <c r="M510" s="831">
        <v>583.95000000000005</v>
      </c>
      <c r="N510" s="831">
        <v>154.69999999999999</v>
      </c>
      <c r="O510" s="831">
        <v>68865.91</v>
      </c>
      <c r="P510" s="827">
        <v>73.706984758969085</v>
      </c>
      <c r="Q510" s="832">
        <v>445.15778926955403</v>
      </c>
    </row>
    <row r="511" spans="1:17" ht="14.45" customHeight="1" x14ac:dyDescent="0.2">
      <c r="A511" s="821" t="s">
        <v>575</v>
      </c>
      <c r="B511" s="822" t="s">
        <v>5033</v>
      </c>
      <c r="C511" s="822" t="s">
        <v>5038</v>
      </c>
      <c r="D511" s="822" t="s">
        <v>5641</v>
      </c>
      <c r="E511" s="822" t="s">
        <v>2121</v>
      </c>
      <c r="F511" s="831">
        <v>222.60000000000002</v>
      </c>
      <c r="G511" s="831">
        <v>14635.95</v>
      </c>
      <c r="H511" s="831">
        <v>2.7012269621612837</v>
      </c>
      <c r="I511" s="831">
        <v>65.75</v>
      </c>
      <c r="J511" s="831">
        <v>203</v>
      </c>
      <c r="K511" s="831">
        <v>5418.2600000000011</v>
      </c>
      <c r="L511" s="831">
        <v>1</v>
      </c>
      <c r="M511" s="831">
        <v>26.690935960591137</v>
      </c>
      <c r="N511" s="831">
        <v>298</v>
      </c>
      <c r="O511" s="831">
        <v>8782.0600000000013</v>
      </c>
      <c r="P511" s="827">
        <v>1.6208266122334476</v>
      </c>
      <c r="Q511" s="832">
        <v>29.470000000000006</v>
      </c>
    </row>
    <row r="512" spans="1:17" ht="14.45" customHeight="1" x14ac:dyDescent="0.2">
      <c r="A512" s="821" t="s">
        <v>575</v>
      </c>
      <c r="B512" s="822" t="s">
        <v>5033</v>
      </c>
      <c r="C512" s="822" t="s">
        <v>5038</v>
      </c>
      <c r="D512" s="822" t="s">
        <v>5642</v>
      </c>
      <c r="E512" s="822" t="s">
        <v>5643</v>
      </c>
      <c r="F512" s="831"/>
      <c r="G512" s="831"/>
      <c r="H512" s="831"/>
      <c r="I512" s="831"/>
      <c r="J512" s="831">
        <v>0.8</v>
      </c>
      <c r="K512" s="831">
        <v>631.88</v>
      </c>
      <c r="L512" s="831">
        <v>1</v>
      </c>
      <c r="M512" s="831">
        <v>789.84999999999991</v>
      </c>
      <c r="N512" s="831"/>
      <c r="O512" s="831"/>
      <c r="P512" s="827"/>
      <c r="Q512" s="832"/>
    </row>
    <row r="513" spans="1:17" ht="14.45" customHeight="1" x14ac:dyDescent="0.2">
      <c r="A513" s="821" t="s">
        <v>575</v>
      </c>
      <c r="B513" s="822" t="s">
        <v>5033</v>
      </c>
      <c r="C513" s="822" t="s">
        <v>5038</v>
      </c>
      <c r="D513" s="822" t="s">
        <v>5644</v>
      </c>
      <c r="E513" s="822"/>
      <c r="F513" s="831"/>
      <c r="G513" s="831"/>
      <c r="H513" s="831"/>
      <c r="I513" s="831"/>
      <c r="J513" s="831">
        <v>0.51999999999999991</v>
      </c>
      <c r="K513" s="831">
        <v>5190.6899999999996</v>
      </c>
      <c r="L513" s="831">
        <v>1</v>
      </c>
      <c r="M513" s="831">
        <v>9982.0961538461543</v>
      </c>
      <c r="N513" s="831"/>
      <c r="O513" s="831"/>
      <c r="P513" s="827"/>
      <c r="Q513" s="832"/>
    </row>
    <row r="514" spans="1:17" ht="14.45" customHeight="1" x14ac:dyDescent="0.2">
      <c r="A514" s="821" t="s">
        <v>575</v>
      </c>
      <c r="B514" s="822" t="s">
        <v>5033</v>
      </c>
      <c r="C514" s="822" t="s">
        <v>5038</v>
      </c>
      <c r="D514" s="822" t="s">
        <v>5645</v>
      </c>
      <c r="E514" s="822" t="s">
        <v>2108</v>
      </c>
      <c r="F514" s="831"/>
      <c r="G514" s="831"/>
      <c r="H514" s="831"/>
      <c r="I514" s="831"/>
      <c r="J514" s="831"/>
      <c r="K514" s="831"/>
      <c r="L514" s="831"/>
      <c r="M514" s="831"/>
      <c r="N514" s="831">
        <v>1.4</v>
      </c>
      <c r="O514" s="831">
        <v>583.52</v>
      </c>
      <c r="P514" s="827"/>
      <c r="Q514" s="832">
        <v>416.8</v>
      </c>
    </row>
    <row r="515" spans="1:17" ht="14.45" customHeight="1" x14ac:dyDescent="0.2">
      <c r="A515" s="821" t="s">
        <v>575</v>
      </c>
      <c r="B515" s="822" t="s">
        <v>5033</v>
      </c>
      <c r="C515" s="822" t="s">
        <v>5038</v>
      </c>
      <c r="D515" s="822" t="s">
        <v>5646</v>
      </c>
      <c r="E515" s="822" t="s">
        <v>2114</v>
      </c>
      <c r="F515" s="831">
        <v>113.5</v>
      </c>
      <c r="G515" s="831">
        <v>225086.67</v>
      </c>
      <c r="H515" s="831">
        <v>4.5588180073241125</v>
      </c>
      <c r="I515" s="831">
        <v>1983.1424669603525</v>
      </c>
      <c r="J515" s="831">
        <v>107.59999999999995</v>
      </c>
      <c r="K515" s="831">
        <v>49373.909999999989</v>
      </c>
      <c r="L515" s="831">
        <v>1</v>
      </c>
      <c r="M515" s="831">
        <v>458.86533457249084</v>
      </c>
      <c r="N515" s="831">
        <v>59.100000000000016</v>
      </c>
      <c r="O515" s="831">
        <v>70369.240000000005</v>
      </c>
      <c r="P515" s="827">
        <v>1.4252312608015048</v>
      </c>
      <c r="Q515" s="832">
        <v>1190.6808798646359</v>
      </c>
    </row>
    <row r="516" spans="1:17" ht="14.45" customHeight="1" x14ac:dyDescent="0.2">
      <c r="A516" s="821" t="s">
        <v>575</v>
      </c>
      <c r="B516" s="822" t="s">
        <v>5033</v>
      </c>
      <c r="C516" s="822" t="s">
        <v>5038</v>
      </c>
      <c r="D516" s="822" t="s">
        <v>5647</v>
      </c>
      <c r="E516" s="822" t="s">
        <v>5648</v>
      </c>
      <c r="F516" s="831">
        <v>29</v>
      </c>
      <c r="G516" s="831">
        <v>223524.4</v>
      </c>
      <c r="H516" s="831">
        <v>47.975669225089717</v>
      </c>
      <c r="I516" s="831">
        <v>7707.7379310344822</v>
      </c>
      <c r="J516" s="831">
        <v>4</v>
      </c>
      <c r="K516" s="831">
        <v>4659.12</v>
      </c>
      <c r="L516" s="831">
        <v>1</v>
      </c>
      <c r="M516" s="831">
        <v>1164.78</v>
      </c>
      <c r="N516" s="831">
        <v>12</v>
      </c>
      <c r="O516" s="831">
        <v>13214.52</v>
      </c>
      <c r="P516" s="827">
        <v>2.8362695101220834</v>
      </c>
      <c r="Q516" s="832">
        <v>1101.21</v>
      </c>
    </row>
    <row r="517" spans="1:17" ht="14.45" customHeight="1" x14ac:dyDescent="0.2">
      <c r="A517" s="821" t="s">
        <v>575</v>
      </c>
      <c r="B517" s="822" t="s">
        <v>5033</v>
      </c>
      <c r="C517" s="822" t="s">
        <v>5038</v>
      </c>
      <c r="D517" s="822" t="s">
        <v>5649</v>
      </c>
      <c r="E517" s="822" t="s">
        <v>5650</v>
      </c>
      <c r="F517" s="831">
        <v>3.4</v>
      </c>
      <c r="G517" s="831">
        <v>11096.74</v>
      </c>
      <c r="H517" s="831">
        <v>0.21466225738215017</v>
      </c>
      <c r="I517" s="831">
        <v>3263.7470588235296</v>
      </c>
      <c r="J517" s="831">
        <v>46.3</v>
      </c>
      <c r="K517" s="831">
        <v>51693.94999999999</v>
      </c>
      <c r="L517" s="831">
        <v>1</v>
      </c>
      <c r="M517" s="831">
        <v>1116.4999999999998</v>
      </c>
      <c r="N517" s="831"/>
      <c r="O517" s="831"/>
      <c r="P517" s="827"/>
      <c r="Q517" s="832"/>
    </row>
    <row r="518" spans="1:17" ht="14.45" customHeight="1" x14ac:dyDescent="0.2">
      <c r="A518" s="821" t="s">
        <v>575</v>
      </c>
      <c r="B518" s="822" t="s">
        <v>5033</v>
      </c>
      <c r="C518" s="822" t="s">
        <v>5038</v>
      </c>
      <c r="D518" s="822" t="s">
        <v>5651</v>
      </c>
      <c r="E518" s="822" t="s">
        <v>5652</v>
      </c>
      <c r="F518" s="831"/>
      <c r="G518" s="831"/>
      <c r="H518" s="831"/>
      <c r="I518" s="831"/>
      <c r="J518" s="831">
        <v>11</v>
      </c>
      <c r="K518" s="831">
        <v>124784.37999999999</v>
      </c>
      <c r="L518" s="831">
        <v>1</v>
      </c>
      <c r="M518" s="831">
        <v>11344.034545454544</v>
      </c>
      <c r="N518" s="831"/>
      <c r="O518" s="831"/>
      <c r="P518" s="827"/>
      <c r="Q518" s="832"/>
    </row>
    <row r="519" spans="1:17" ht="14.45" customHeight="1" x14ac:dyDescent="0.2">
      <c r="A519" s="821" t="s">
        <v>575</v>
      </c>
      <c r="B519" s="822" t="s">
        <v>5033</v>
      </c>
      <c r="C519" s="822" t="s">
        <v>5038</v>
      </c>
      <c r="D519" s="822" t="s">
        <v>5653</v>
      </c>
      <c r="E519" s="822" t="s">
        <v>5654</v>
      </c>
      <c r="F519" s="831">
        <v>0.8</v>
      </c>
      <c r="G519" s="831">
        <v>156.72</v>
      </c>
      <c r="H519" s="831"/>
      <c r="I519" s="831">
        <v>195.89999999999998</v>
      </c>
      <c r="J519" s="831"/>
      <c r="K519" s="831"/>
      <c r="L519" s="831"/>
      <c r="M519" s="831"/>
      <c r="N519" s="831"/>
      <c r="O519" s="831"/>
      <c r="P519" s="827"/>
      <c r="Q519" s="832"/>
    </row>
    <row r="520" spans="1:17" ht="14.45" customHeight="1" x14ac:dyDescent="0.2">
      <c r="A520" s="821" t="s">
        <v>575</v>
      </c>
      <c r="B520" s="822" t="s">
        <v>5033</v>
      </c>
      <c r="C520" s="822" t="s">
        <v>5038</v>
      </c>
      <c r="D520" s="822" t="s">
        <v>5655</v>
      </c>
      <c r="E520" s="822" t="s">
        <v>5656</v>
      </c>
      <c r="F520" s="831">
        <v>4</v>
      </c>
      <c r="G520" s="831">
        <v>12691.12</v>
      </c>
      <c r="H520" s="831"/>
      <c r="I520" s="831">
        <v>3172.78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575</v>
      </c>
      <c r="B521" s="822" t="s">
        <v>5033</v>
      </c>
      <c r="C521" s="822" t="s">
        <v>5038</v>
      </c>
      <c r="D521" s="822" t="s">
        <v>5657</v>
      </c>
      <c r="E521" s="822" t="s">
        <v>2134</v>
      </c>
      <c r="F521" s="831"/>
      <c r="G521" s="831"/>
      <c r="H521" s="831"/>
      <c r="I521" s="831"/>
      <c r="J521" s="831">
        <v>9</v>
      </c>
      <c r="K521" s="831">
        <v>1386</v>
      </c>
      <c r="L521" s="831">
        <v>1</v>
      </c>
      <c r="M521" s="831">
        <v>154</v>
      </c>
      <c r="N521" s="831">
        <v>15.399999999999999</v>
      </c>
      <c r="O521" s="831">
        <v>2320.7800000000002</v>
      </c>
      <c r="P521" s="827">
        <v>1.6744444444444446</v>
      </c>
      <c r="Q521" s="832">
        <v>150.70000000000002</v>
      </c>
    </row>
    <row r="522" spans="1:17" ht="14.45" customHeight="1" x14ac:dyDescent="0.2">
      <c r="A522" s="821" t="s">
        <v>575</v>
      </c>
      <c r="B522" s="822" t="s">
        <v>5033</v>
      </c>
      <c r="C522" s="822" t="s">
        <v>5038</v>
      </c>
      <c r="D522" s="822" t="s">
        <v>5658</v>
      </c>
      <c r="E522" s="822" t="s">
        <v>2134</v>
      </c>
      <c r="F522" s="831">
        <v>1.4</v>
      </c>
      <c r="G522" s="831">
        <v>1121.1199999999999</v>
      </c>
      <c r="H522" s="831">
        <v>0.4080776902581425</v>
      </c>
      <c r="I522" s="831">
        <v>800.8</v>
      </c>
      <c r="J522" s="831">
        <v>10.450000000000003</v>
      </c>
      <c r="K522" s="831">
        <v>2747.3199999999997</v>
      </c>
      <c r="L522" s="831">
        <v>1</v>
      </c>
      <c r="M522" s="831">
        <v>262.90143540669845</v>
      </c>
      <c r="N522" s="831">
        <v>4.9999999999999991</v>
      </c>
      <c r="O522" s="831">
        <v>1320.0000000000002</v>
      </c>
      <c r="P522" s="827">
        <v>0.48046823813753053</v>
      </c>
      <c r="Q522" s="832">
        <v>264.00000000000011</v>
      </c>
    </row>
    <row r="523" spans="1:17" ht="14.45" customHeight="1" x14ac:dyDescent="0.2">
      <c r="A523" s="821" t="s">
        <v>575</v>
      </c>
      <c r="B523" s="822" t="s">
        <v>5033</v>
      </c>
      <c r="C523" s="822" t="s">
        <v>5038</v>
      </c>
      <c r="D523" s="822" t="s">
        <v>5659</v>
      </c>
      <c r="E523" s="822" t="s">
        <v>2125</v>
      </c>
      <c r="F523" s="831"/>
      <c r="G523" s="831"/>
      <c r="H523" s="831"/>
      <c r="I523" s="831"/>
      <c r="J523" s="831"/>
      <c r="K523" s="831"/>
      <c r="L523" s="831"/>
      <c r="M523" s="831"/>
      <c r="N523" s="831">
        <v>3.8999999999999995</v>
      </c>
      <c r="O523" s="831">
        <v>546.12</v>
      </c>
      <c r="P523" s="827"/>
      <c r="Q523" s="832">
        <v>140.03076923076924</v>
      </c>
    </row>
    <row r="524" spans="1:17" ht="14.45" customHeight="1" x14ac:dyDescent="0.2">
      <c r="A524" s="821" t="s">
        <v>575</v>
      </c>
      <c r="B524" s="822" t="s">
        <v>5033</v>
      </c>
      <c r="C524" s="822" t="s">
        <v>5038</v>
      </c>
      <c r="D524" s="822" t="s">
        <v>5660</v>
      </c>
      <c r="E524" s="822" t="s">
        <v>2150</v>
      </c>
      <c r="F524" s="831">
        <v>0</v>
      </c>
      <c r="G524" s="831">
        <v>0</v>
      </c>
      <c r="H524" s="831">
        <v>0</v>
      </c>
      <c r="I524" s="831"/>
      <c r="J524" s="831">
        <v>28</v>
      </c>
      <c r="K524" s="831">
        <v>934.92</v>
      </c>
      <c r="L524" s="831">
        <v>1</v>
      </c>
      <c r="M524" s="831">
        <v>33.39</v>
      </c>
      <c r="N524" s="831">
        <v>16</v>
      </c>
      <c r="O524" s="831">
        <v>534.2399999999999</v>
      </c>
      <c r="P524" s="827">
        <v>0.5714285714285714</v>
      </c>
      <c r="Q524" s="832">
        <v>33.389999999999993</v>
      </c>
    </row>
    <row r="525" spans="1:17" ht="14.45" customHeight="1" x14ac:dyDescent="0.2">
      <c r="A525" s="821" t="s">
        <v>575</v>
      </c>
      <c r="B525" s="822" t="s">
        <v>5033</v>
      </c>
      <c r="C525" s="822" t="s">
        <v>5038</v>
      </c>
      <c r="D525" s="822" t="s">
        <v>5661</v>
      </c>
      <c r="E525" s="822" t="s">
        <v>5662</v>
      </c>
      <c r="F525" s="831">
        <v>3.5999999999999996</v>
      </c>
      <c r="G525" s="831">
        <v>878.8599999999999</v>
      </c>
      <c r="H525" s="831">
        <v>1.9967283880495281</v>
      </c>
      <c r="I525" s="831">
        <v>244.12777777777777</v>
      </c>
      <c r="J525" s="831">
        <v>3.3000000000000003</v>
      </c>
      <c r="K525" s="831">
        <v>440.15000000000003</v>
      </c>
      <c r="L525" s="831">
        <v>1</v>
      </c>
      <c r="M525" s="831">
        <v>133.37878787878788</v>
      </c>
      <c r="N525" s="831">
        <v>4.4000000000000004</v>
      </c>
      <c r="O525" s="831">
        <v>576.68999999999994</v>
      </c>
      <c r="P525" s="827">
        <v>1.3102124275815061</v>
      </c>
      <c r="Q525" s="832">
        <v>131.06590909090906</v>
      </c>
    </row>
    <row r="526" spans="1:17" ht="14.45" customHeight="1" x14ac:dyDescent="0.2">
      <c r="A526" s="821" t="s">
        <v>575</v>
      </c>
      <c r="B526" s="822" t="s">
        <v>5033</v>
      </c>
      <c r="C526" s="822" t="s">
        <v>5038</v>
      </c>
      <c r="D526" s="822" t="s">
        <v>5663</v>
      </c>
      <c r="E526" s="822" t="s">
        <v>1510</v>
      </c>
      <c r="F526" s="831">
        <v>1</v>
      </c>
      <c r="G526" s="831">
        <v>7132.1</v>
      </c>
      <c r="H526" s="831"/>
      <c r="I526" s="831">
        <v>7132.1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575</v>
      </c>
      <c r="B527" s="822" t="s">
        <v>5033</v>
      </c>
      <c r="C527" s="822" t="s">
        <v>5038</v>
      </c>
      <c r="D527" s="822" t="s">
        <v>5664</v>
      </c>
      <c r="E527" s="822" t="s">
        <v>2140</v>
      </c>
      <c r="F527" s="831">
        <v>16.7</v>
      </c>
      <c r="G527" s="831">
        <v>11797.56</v>
      </c>
      <c r="H527" s="831">
        <v>1.5007498940989248</v>
      </c>
      <c r="I527" s="831">
        <v>706.44071856287428</v>
      </c>
      <c r="J527" s="831">
        <v>13.999999999999996</v>
      </c>
      <c r="K527" s="831">
        <v>7861.1100000000006</v>
      </c>
      <c r="L527" s="831">
        <v>1</v>
      </c>
      <c r="M527" s="831">
        <v>561.50785714285735</v>
      </c>
      <c r="N527" s="831">
        <v>5.33</v>
      </c>
      <c r="O527" s="831">
        <v>3221.23</v>
      </c>
      <c r="P527" s="827">
        <v>0.40976783176930481</v>
      </c>
      <c r="Q527" s="832">
        <v>604.35834896810502</v>
      </c>
    </row>
    <row r="528" spans="1:17" ht="14.45" customHeight="1" x14ac:dyDescent="0.2">
      <c r="A528" s="821" t="s">
        <v>575</v>
      </c>
      <c r="B528" s="822" t="s">
        <v>5033</v>
      </c>
      <c r="C528" s="822" t="s">
        <v>5038</v>
      </c>
      <c r="D528" s="822" t="s">
        <v>5665</v>
      </c>
      <c r="E528" s="822" t="s">
        <v>5666</v>
      </c>
      <c r="F528" s="831">
        <v>193.2</v>
      </c>
      <c r="G528" s="831">
        <v>586465.21</v>
      </c>
      <c r="H528" s="831">
        <v>4.6258838801928333</v>
      </c>
      <c r="I528" s="831">
        <v>3035.5342132505175</v>
      </c>
      <c r="J528" s="831">
        <v>107.29999999999997</v>
      </c>
      <c r="K528" s="831">
        <v>126779.05999999998</v>
      </c>
      <c r="L528" s="831">
        <v>1</v>
      </c>
      <c r="M528" s="831">
        <v>1181.5383038210625</v>
      </c>
      <c r="N528" s="831">
        <v>18.500000000000007</v>
      </c>
      <c r="O528" s="831">
        <v>39878.60000000002</v>
      </c>
      <c r="P528" s="827">
        <v>0.31455194572352901</v>
      </c>
      <c r="Q528" s="832">
        <v>2155.6000000000004</v>
      </c>
    </row>
    <row r="529" spans="1:17" ht="14.45" customHeight="1" x14ac:dyDescent="0.2">
      <c r="A529" s="821" t="s">
        <v>575</v>
      </c>
      <c r="B529" s="822" t="s">
        <v>5033</v>
      </c>
      <c r="C529" s="822" t="s">
        <v>5038</v>
      </c>
      <c r="D529" s="822" t="s">
        <v>5667</v>
      </c>
      <c r="E529" s="822" t="s">
        <v>5668</v>
      </c>
      <c r="F529" s="831">
        <v>112</v>
      </c>
      <c r="G529" s="831">
        <v>261374.4</v>
      </c>
      <c r="H529" s="831"/>
      <c r="I529" s="831">
        <v>2333.6999999999998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575</v>
      </c>
      <c r="B530" s="822" t="s">
        <v>5033</v>
      </c>
      <c r="C530" s="822" t="s">
        <v>5038</v>
      </c>
      <c r="D530" s="822" t="s">
        <v>5669</v>
      </c>
      <c r="E530" s="822" t="s">
        <v>5670</v>
      </c>
      <c r="F530" s="831">
        <v>22</v>
      </c>
      <c r="G530" s="831">
        <v>50878.8</v>
      </c>
      <c r="H530" s="831">
        <v>13.723172695420915</v>
      </c>
      <c r="I530" s="831">
        <v>2312.6727272727276</v>
      </c>
      <c r="J530" s="831">
        <v>31</v>
      </c>
      <c r="K530" s="831">
        <v>3707.51</v>
      </c>
      <c r="L530" s="831">
        <v>1</v>
      </c>
      <c r="M530" s="831">
        <v>119.59709677419356</v>
      </c>
      <c r="N530" s="831"/>
      <c r="O530" s="831"/>
      <c r="P530" s="827"/>
      <c r="Q530" s="832"/>
    </row>
    <row r="531" spans="1:17" ht="14.45" customHeight="1" x14ac:dyDescent="0.2">
      <c r="A531" s="821" t="s">
        <v>575</v>
      </c>
      <c r="B531" s="822" t="s">
        <v>5033</v>
      </c>
      <c r="C531" s="822" t="s">
        <v>5038</v>
      </c>
      <c r="D531" s="822" t="s">
        <v>5671</v>
      </c>
      <c r="E531" s="822" t="s">
        <v>1472</v>
      </c>
      <c r="F531" s="831"/>
      <c r="G531" s="831"/>
      <c r="H531" s="831"/>
      <c r="I531" s="831"/>
      <c r="J531" s="831">
        <v>57</v>
      </c>
      <c r="K531" s="831">
        <v>5271.93</v>
      </c>
      <c r="L531" s="831">
        <v>1</v>
      </c>
      <c r="M531" s="831">
        <v>92.490000000000009</v>
      </c>
      <c r="N531" s="831">
        <v>124.4</v>
      </c>
      <c r="O531" s="831">
        <v>11505.699999999993</v>
      </c>
      <c r="P531" s="827">
        <v>2.1824455180550562</v>
      </c>
      <c r="Q531" s="832">
        <v>92.489549839228232</v>
      </c>
    </row>
    <row r="532" spans="1:17" ht="14.45" customHeight="1" x14ac:dyDescent="0.2">
      <c r="A532" s="821" t="s">
        <v>575</v>
      </c>
      <c r="B532" s="822" t="s">
        <v>5033</v>
      </c>
      <c r="C532" s="822" t="s">
        <v>5038</v>
      </c>
      <c r="D532" s="822" t="s">
        <v>5672</v>
      </c>
      <c r="E532" s="822" t="s">
        <v>1404</v>
      </c>
      <c r="F532" s="831">
        <v>10</v>
      </c>
      <c r="G532" s="831">
        <v>99240</v>
      </c>
      <c r="H532" s="831">
        <v>0.39472384206782474</v>
      </c>
      <c r="I532" s="831">
        <v>9924</v>
      </c>
      <c r="J532" s="831">
        <v>26</v>
      </c>
      <c r="K532" s="831">
        <v>251416.28</v>
      </c>
      <c r="L532" s="831">
        <v>1</v>
      </c>
      <c r="M532" s="831">
        <v>9669.8569230769226</v>
      </c>
      <c r="N532" s="831"/>
      <c r="O532" s="831"/>
      <c r="P532" s="827"/>
      <c r="Q532" s="832"/>
    </row>
    <row r="533" spans="1:17" ht="14.45" customHeight="1" x14ac:dyDescent="0.2">
      <c r="A533" s="821" t="s">
        <v>575</v>
      </c>
      <c r="B533" s="822" t="s">
        <v>5033</v>
      </c>
      <c r="C533" s="822" t="s">
        <v>5038</v>
      </c>
      <c r="D533" s="822" t="s">
        <v>5673</v>
      </c>
      <c r="E533" s="822" t="s">
        <v>1508</v>
      </c>
      <c r="F533" s="831"/>
      <c r="G533" s="831"/>
      <c r="H533" s="831"/>
      <c r="I533" s="831"/>
      <c r="J533" s="831">
        <v>1</v>
      </c>
      <c r="K533" s="831">
        <v>22125.68</v>
      </c>
      <c r="L533" s="831">
        <v>1</v>
      </c>
      <c r="M533" s="831">
        <v>22125.68</v>
      </c>
      <c r="N533" s="831">
        <v>9</v>
      </c>
      <c r="O533" s="831">
        <v>194492.7</v>
      </c>
      <c r="P533" s="827">
        <v>8.7903603414674709</v>
      </c>
      <c r="Q533" s="832">
        <v>21610.300000000003</v>
      </c>
    </row>
    <row r="534" spans="1:17" ht="14.45" customHeight="1" x14ac:dyDescent="0.2">
      <c r="A534" s="821" t="s">
        <v>575</v>
      </c>
      <c r="B534" s="822" t="s">
        <v>5033</v>
      </c>
      <c r="C534" s="822" t="s">
        <v>5038</v>
      </c>
      <c r="D534" s="822" t="s">
        <v>5674</v>
      </c>
      <c r="E534" s="822" t="s">
        <v>5675</v>
      </c>
      <c r="F534" s="831"/>
      <c r="G534" s="831"/>
      <c r="H534" s="831"/>
      <c r="I534" s="831"/>
      <c r="J534" s="831">
        <v>81.8</v>
      </c>
      <c r="K534" s="831">
        <v>36806.729999999996</v>
      </c>
      <c r="L534" s="831">
        <v>1</v>
      </c>
      <c r="M534" s="831">
        <v>449.96002444987772</v>
      </c>
      <c r="N534" s="831"/>
      <c r="O534" s="831"/>
      <c r="P534" s="827"/>
      <c r="Q534" s="832"/>
    </row>
    <row r="535" spans="1:17" ht="14.45" customHeight="1" x14ac:dyDescent="0.2">
      <c r="A535" s="821" t="s">
        <v>575</v>
      </c>
      <c r="B535" s="822" t="s">
        <v>5033</v>
      </c>
      <c r="C535" s="822" t="s">
        <v>5038</v>
      </c>
      <c r="D535" s="822" t="s">
        <v>5676</v>
      </c>
      <c r="E535" s="822" t="s">
        <v>5677</v>
      </c>
      <c r="F535" s="831">
        <v>4</v>
      </c>
      <c r="G535" s="831">
        <v>842.28</v>
      </c>
      <c r="H535" s="831"/>
      <c r="I535" s="831">
        <v>210.57</v>
      </c>
      <c r="J535" s="831"/>
      <c r="K535" s="831"/>
      <c r="L535" s="831"/>
      <c r="M535" s="831"/>
      <c r="N535" s="831">
        <v>8</v>
      </c>
      <c r="O535" s="831">
        <v>1145.5999999999999</v>
      </c>
      <c r="P535" s="827"/>
      <c r="Q535" s="832">
        <v>143.19999999999999</v>
      </c>
    </row>
    <row r="536" spans="1:17" ht="14.45" customHeight="1" x14ac:dyDescent="0.2">
      <c r="A536" s="821" t="s">
        <v>575</v>
      </c>
      <c r="B536" s="822" t="s">
        <v>5033</v>
      </c>
      <c r="C536" s="822" t="s">
        <v>5038</v>
      </c>
      <c r="D536" s="822" t="s">
        <v>5678</v>
      </c>
      <c r="E536" s="822" t="s">
        <v>1407</v>
      </c>
      <c r="F536" s="831">
        <v>7</v>
      </c>
      <c r="G536" s="831">
        <v>15645</v>
      </c>
      <c r="H536" s="831">
        <v>1.75</v>
      </c>
      <c r="I536" s="831">
        <v>2235</v>
      </c>
      <c r="J536" s="831">
        <v>4</v>
      </c>
      <c r="K536" s="831">
        <v>8940</v>
      </c>
      <c r="L536" s="831">
        <v>1</v>
      </c>
      <c r="M536" s="831">
        <v>2235</v>
      </c>
      <c r="N536" s="831">
        <v>4</v>
      </c>
      <c r="O536" s="831">
        <v>8940</v>
      </c>
      <c r="P536" s="827">
        <v>1</v>
      </c>
      <c r="Q536" s="832">
        <v>2235</v>
      </c>
    </row>
    <row r="537" spans="1:17" ht="14.45" customHeight="1" x14ac:dyDescent="0.2">
      <c r="A537" s="821" t="s">
        <v>575</v>
      </c>
      <c r="B537" s="822" t="s">
        <v>5033</v>
      </c>
      <c r="C537" s="822" t="s">
        <v>5038</v>
      </c>
      <c r="D537" s="822" t="s">
        <v>5679</v>
      </c>
      <c r="E537" s="822"/>
      <c r="F537" s="831"/>
      <c r="G537" s="831"/>
      <c r="H537" s="831"/>
      <c r="I537" s="831"/>
      <c r="J537" s="831">
        <v>2.4</v>
      </c>
      <c r="K537" s="831">
        <v>69517.2</v>
      </c>
      <c r="L537" s="831">
        <v>1</v>
      </c>
      <c r="M537" s="831">
        <v>28965.5</v>
      </c>
      <c r="N537" s="831"/>
      <c r="O537" s="831"/>
      <c r="P537" s="827"/>
      <c r="Q537" s="832"/>
    </row>
    <row r="538" spans="1:17" ht="14.45" customHeight="1" x14ac:dyDescent="0.2">
      <c r="A538" s="821" t="s">
        <v>575</v>
      </c>
      <c r="B538" s="822" t="s">
        <v>5033</v>
      </c>
      <c r="C538" s="822" t="s">
        <v>5038</v>
      </c>
      <c r="D538" s="822" t="s">
        <v>5680</v>
      </c>
      <c r="E538" s="822" t="s">
        <v>5652</v>
      </c>
      <c r="F538" s="831"/>
      <c r="G538" s="831"/>
      <c r="H538" s="831"/>
      <c r="I538" s="831"/>
      <c r="J538" s="831">
        <v>4</v>
      </c>
      <c r="K538" s="831">
        <v>99559.4</v>
      </c>
      <c r="L538" s="831">
        <v>1</v>
      </c>
      <c r="M538" s="831">
        <v>24889.85</v>
      </c>
      <c r="N538" s="831"/>
      <c r="O538" s="831"/>
      <c r="P538" s="827"/>
      <c r="Q538" s="832"/>
    </row>
    <row r="539" spans="1:17" ht="14.45" customHeight="1" x14ac:dyDescent="0.2">
      <c r="A539" s="821" t="s">
        <v>575</v>
      </c>
      <c r="B539" s="822" t="s">
        <v>5033</v>
      </c>
      <c r="C539" s="822" t="s">
        <v>5038</v>
      </c>
      <c r="D539" s="822" t="s">
        <v>5681</v>
      </c>
      <c r="E539" s="822" t="s">
        <v>5628</v>
      </c>
      <c r="F539" s="831"/>
      <c r="G539" s="831"/>
      <c r="H539" s="831"/>
      <c r="I539" s="831"/>
      <c r="J539" s="831">
        <v>8</v>
      </c>
      <c r="K539" s="831">
        <v>2114.88</v>
      </c>
      <c r="L539" s="831">
        <v>1</v>
      </c>
      <c r="M539" s="831">
        <v>264.36</v>
      </c>
      <c r="N539" s="831">
        <v>10</v>
      </c>
      <c r="O539" s="831">
        <v>2841.9</v>
      </c>
      <c r="P539" s="827">
        <v>1.3437641852019973</v>
      </c>
      <c r="Q539" s="832">
        <v>284.19</v>
      </c>
    </row>
    <row r="540" spans="1:17" ht="14.45" customHeight="1" x14ac:dyDescent="0.2">
      <c r="A540" s="821" t="s">
        <v>575</v>
      </c>
      <c r="B540" s="822" t="s">
        <v>5033</v>
      </c>
      <c r="C540" s="822" t="s">
        <v>5038</v>
      </c>
      <c r="D540" s="822" t="s">
        <v>5682</v>
      </c>
      <c r="E540" s="822" t="s">
        <v>5683</v>
      </c>
      <c r="F540" s="831"/>
      <c r="G540" s="831"/>
      <c r="H540" s="831"/>
      <c r="I540" s="831"/>
      <c r="J540" s="831"/>
      <c r="K540" s="831"/>
      <c r="L540" s="831"/>
      <c r="M540" s="831"/>
      <c r="N540" s="831">
        <v>3.4</v>
      </c>
      <c r="O540" s="831">
        <v>23015.45</v>
      </c>
      <c r="P540" s="827"/>
      <c r="Q540" s="832">
        <v>6769.25</v>
      </c>
    </row>
    <row r="541" spans="1:17" ht="14.45" customHeight="1" x14ac:dyDescent="0.2">
      <c r="A541" s="821" t="s">
        <v>575</v>
      </c>
      <c r="B541" s="822" t="s">
        <v>5033</v>
      </c>
      <c r="C541" s="822" t="s">
        <v>5038</v>
      </c>
      <c r="D541" s="822" t="s">
        <v>5684</v>
      </c>
      <c r="E541" s="822" t="s">
        <v>1390</v>
      </c>
      <c r="F541" s="831"/>
      <c r="G541" s="831"/>
      <c r="H541" s="831"/>
      <c r="I541" s="831"/>
      <c r="J541" s="831">
        <v>3</v>
      </c>
      <c r="K541" s="831">
        <v>19036.71</v>
      </c>
      <c r="L541" s="831">
        <v>1</v>
      </c>
      <c r="M541" s="831">
        <v>6345.57</v>
      </c>
      <c r="N541" s="831">
        <v>14</v>
      </c>
      <c r="O541" s="831">
        <v>88837.98</v>
      </c>
      <c r="P541" s="827">
        <v>4.666666666666667</v>
      </c>
      <c r="Q541" s="832">
        <v>6345.57</v>
      </c>
    </row>
    <row r="542" spans="1:17" ht="14.45" customHeight="1" x14ac:dyDescent="0.2">
      <c r="A542" s="821" t="s">
        <v>575</v>
      </c>
      <c r="B542" s="822" t="s">
        <v>5033</v>
      </c>
      <c r="C542" s="822" t="s">
        <v>5038</v>
      </c>
      <c r="D542" s="822" t="s">
        <v>5685</v>
      </c>
      <c r="E542" s="822" t="s">
        <v>1410</v>
      </c>
      <c r="F542" s="831"/>
      <c r="G542" s="831"/>
      <c r="H542" s="831"/>
      <c r="I542" s="831"/>
      <c r="J542" s="831">
        <v>120</v>
      </c>
      <c r="K542" s="831">
        <v>154483.19999999995</v>
      </c>
      <c r="L542" s="831">
        <v>1</v>
      </c>
      <c r="M542" s="831">
        <v>1287.3599999999997</v>
      </c>
      <c r="N542" s="831">
        <v>211</v>
      </c>
      <c r="O542" s="831">
        <v>271632.95999999973</v>
      </c>
      <c r="P542" s="827">
        <v>1.7583333333333322</v>
      </c>
      <c r="Q542" s="832">
        <v>1287.3599999999988</v>
      </c>
    </row>
    <row r="543" spans="1:17" ht="14.45" customHeight="1" x14ac:dyDescent="0.2">
      <c r="A543" s="821" t="s">
        <v>575</v>
      </c>
      <c r="B543" s="822" t="s">
        <v>5033</v>
      </c>
      <c r="C543" s="822" t="s">
        <v>5038</v>
      </c>
      <c r="D543" s="822" t="s">
        <v>5686</v>
      </c>
      <c r="E543" s="822" t="s">
        <v>1399</v>
      </c>
      <c r="F543" s="831"/>
      <c r="G543" s="831"/>
      <c r="H543" s="831"/>
      <c r="I543" s="831"/>
      <c r="J543" s="831"/>
      <c r="K543" s="831"/>
      <c r="L543" s="831"/>
      <c r="M543" s="831"/>
      <c r="N543" s="831">
        <v>28</v>
      </c>
      <c r="O543" s="831">
        <v>36046.079999999994</v>
      </c>
      <c r="P543" s="827"/>
      <c r="Q543" s="832">
        <v>1287.3599999999999</v>
      </c>
    </row>
    <row r="544" spans="1:17" ht="14.45" customHeight="1" x14ac:dyDescent="0.2">
      <c r="A544" s="821" t="s">
        <v>575</v>
      </c>
      <c r="B544" s="822" t="s">
        <v>5033</v>
      </c>
      <c r="C544" s="822" t="s">
        <v>5038</v>
      </c>
      <c r="D544" s="822" t="s">
        <v>5687</v>
      </c>
      <c r="E544" s="822" t="s">
        <v>708</v>
      </c>
      <c r="F544" s="831"/>
      <c r="G544" s="831"/>
      <c r="H544" s="831"/>
      <c r="I544" s="831"/>
      <c r="J544" s="831"/>
      <c r="K544" s="831"/>
      <c r="L544" s="831"/>
      <c r="M544" s="831"/>
      <c r="N544" s="831">
        <v>160.9</v>
      </c>
      <c r="O544" s="831">
        <v>42910.33</v>
      </c>
      <c r="P544" s="827"/>
      <c r="Q544" s="832">
        <v>266.68943443132383</v>
      </c>
    </row>
    <row r="545" spans="1:17" ht="14.45" customHeight="1" x14ac:dyDescent="0.2">
      <c r="A545" s="821" t="s">
        <v>575</v>
      </c>
      <c r="B545" s="822" t="s">
        <v>5033</v>
      </c>
      <c r="C545" s="822" t="s">
        <v>5038</v>
      </c>
      <c r="D545" s="822" t="s">
        <v>5688</v>
      </c>
      <c r="E545" s="822" t="s">
        <v>1404</v>
      </c>
      <c r="F545" s="831"/>
      <c r="G545" s="831"/>
      <c r="H545" s="831"/>
      <c r="I545" s="831"/>
      <c r="J545" s="831">
        <v>7</v>
      </c>
      <c r="K545" s="831">
        <v>64934.520000000004</v>
      </c>
      <c r="L545" s="831">
        <v>1</v>
      </c>
      <c r="M545" s="831">
        <v>9276.36</v>
      </c>
      <c r="N545" s="831">
        <v>20</v>
      </c>
      <c r="O545" s="831">
        <v>192003.6</v>
      </c>
      <c r="P545" s="827">
        <v>2.9568802541390928</v>
      </c>
      <c r="Q545" s="832">
        <v>9600.18</v>
      </c>
    </row>
    <row r="546" spans="1:17" ht="14.45" customHeight="1" x14ac:dyDescent="0.2">
      <c r="A546" s="821" t="s">
        <v>575</v>
      </c>
      <c r="B546" s="822" t="s">
        <v>5033</v>
      </c>
      <c r="C546" s="822" t="s">
        <v>5038</v>
      </c>
      <c r="D546" s="822" t="s">
        <v>5689</v>
      </c>
      <c r="E546" s="822" t="s">
        <v>5690</v>
      </c>
      <c r="F546" s="831"/>
      <c r="G546" s="831"/>
      <c r="H546" s="831"/>
      <c r="I546" s="831"/>
      <c r="J546" s="831">
        <v>3.3000000000000003</v>
      </c>
      <c r="K546" s="831">
        <v>2050.09</v>
      </c>
      <c r="L546" s="831">
        <v>1</v>
      </c>
      <c r="M546" s="831">
        <v>621.23939393939395</v>
      </c>
      <c r="N546" s="831">
        <v>9.5</v>
      </c>
      <c r="O546" s="831">
        <v>6497.72</v>
      </c>
      <c r="P546" s="827">
        <v>3.1694803642766902</v>
      </c>
      <c r="Q546" s="832">
        <v>683.97052631578947</v>
      </c>
    </row>
    <row r="547" spans="1:17" ht="14.45" customHeight="1" x14ac:dyDescent="0.2">
      <c r="A547" s="821" t="s">
        <v>575</v>
      </c>
      <c r="B547" s="822" t="s">
        <v>5033</v>
      </c>
      <c r="C547" s="822" t="s">
        <v>5038</v>
      </c>
      <c r="D547" s="822" t="s">
        <v>5691</v>
      </c>
      <c r="E547" s="822" t="s">
        <v>1404</v>
      </c>
      <c r="F547" s="831"/>
      <c r="G547" s="831"/>
      <c r="H547" s="831"/>
      <c r="I547" s="831"/>
      <c r="J547" s="831">
        <v>1</v>
      </c>
      <c r="K547" s="831">
        <v>4988.09</v>
      </c>
      <c r="L547" s="831">
        <v>1</v>
      </c>
      <c r="M547" s="831">
        <v>4988.09</v>
      </c>
      <c r="N547" s="831">
        <v>83</v>
      </c>
      <c r="O547" s="831">
        <v>397915.61000000004</v>
      </c>
      <c r="P547" s="827">
        <v>79.773141623346817</v>
      </c>
      <c r="Q547" s="832">
        <v>4794.1639759036152</v>
      </c>
    </row>
    <row r="548" spans="1:17" ht="14.45" customHeight="1" x14ac:dyDescent="0.2">
      <c r="A548" s="821" t="s">
        <v>575</v>
      </c>
      <c r="B548" s="822" t="s">
        <v>5033</v>
      </c>
      <c r="C548" s="822" t="s">
        <v>5038</v>
      </c>
      <c r="D548" s="822" t="s">
        <v>5692</v>
      </c>
      <c r="E548" s="822" t="s">
        <v>1472</v>
      </c>
      <c r="F548" s="831"/>
      <c r="G548" s="831"/>
      <c r="H548" s="831"/>
      <c r="I548" s="831"/>
      <c r="J548" s="831"/>
      <c r="K548" s="831"/>
      <c r="L548" s="831"/>
      <c r="M548" s="831"/>
      <c r="N548" s="831">
        <v>2</v>
      </c>
      <c r="O548" s="831">
        <v>184.98</v>
      </c>
      <c r="P548" s="827"/>
      <c r="Q548" s="832">
        <v>92.49</v>
      </c>
    </row>
    <row r="549" spans="1:17" ht="14.45" customHeight="1" x14ac:dyDescent="0.2">
      <c r="A549" s="821" t="s">
        <v>575</v>
      </c>
      <c r="B549" s="822" t="s">
        <v>5033</v>
      </c>
      <c r="C549" s="822" t="s">
        <v>5038</v>
      </c>
      <c r="D549" s="822" t="s">
        <v>5693</v>
      </c>
      <c r="E549" s="822" t="s">
        <v>1481</v>
      </c>
      <c r="F549" s="831"/>
      <c r="G549" s="831"/>
      <c r="H549" s="831"/>
      <c r="I549" s="831"/>
      <c r="J549" s="831"/>
      <c r="K549" s="831"/>
      <c r="L549" s="831"/>
      <c r="M549" s="831"/>
      <c r="N549" s="831">
        <v>22.250000000000004</v>
      </c>
      <c r="O549" s="831">
        <v>10214.600000000002</v>
      </c>
      <c r="P549" s="827"/>
      <c r="Q549" s="832">
        <v>459.08314606741578</v>
      </c>
    </row>
    <row r="550" spans="1:17" ht="14.45" customHeight="1" x14ac:dyDescent="0.2">
      <c r="A550" s="821" t="s">
        <v>575</v>
      </c>
      <c r="B550" s="822" t="s">
        <v>5033</v>
      </c>
      <c r="C550" s="822" t="s">
        <v>5038</v>
      </c>
      <c r="D550" s="822" t="s">
        <v>5694</v>
      </c>
      <c r="E550" s="822" t="s">
        <v>1479</v>
      </c>
      <c r="F550" s="831"/>
      <c r="G550" s="831"/>
      <c r="H550" s="831"/>
      <c r="I550" s="831"/>
      <c r="J550" s="831"/>
      <c r="K550" s="831"/>
      <c r="L550" s="831"/>
      <c r="M550" s="831"/>
      <c r="N550" s="831">
        <v>71.59999999999998</v>
      </c>
      <c r="O550" s="831">
        <v>59081.119999999988</v>
      </c>
      <c r="P550" s="827"/>
      <c r="Q550" s="832">
        <v>825.15530726256986</v>
      </c>
    </row>
    <row r="551" spans="1:17" ht="14.45" customHeight="1" x14ac:dyDescent="0.2">
      <c r="A551" s="821" t="s">
        <v>575</v>
      </c>
      <c r="B551" s="822" t="s">
        <v>5033</v>
      </c>
      <c r="C551" s="822" t="s">
        <v>5038</v>
      </c>
      <c r="D551" s="822" t="s">
        <v>5695</v>
      </c>
      <c r="E551" s="822" t="s">
        <v>1390</v>
      </c>
      <c r="F551" s="831"/>
      <c r="G551" s="831"/>
      <c r="H551" s="831"/>
      <c r="I551" s="831"/>
      <c r="J551" s="831"/>
      <c r="K551" s="831"/>
      <c r="L551" s="831"/>
      <c r="M551" s="831"/>
      <c r="N551" s="831">
        <v>33</v>
      </c>
      <c r="O551" s="831">
        <v>104701.73999999999</v>
      </c>
      <c r="P551" s="827"/>
      <c r="Q551" s="832">
        <v>3172.7799999999997</v>
      </c>
    </row>
    <row r="552" spans="1:17" ht="14.45" customHeight="1" x14ac:dyDescent="0.2">
      <c r="A552" s="821" t="s">
        <v>575</v>
      </c>
      <c r="B552" s="822" t="s">
        <v>5033</v>
      </c>
      <c r="C552" s="822" t="s">
        <v>5038</v>
      </c>
      <c r="D552" s="822" t="s">
        <v>5696</v>
      </c>
      <c r="E552" s="822" t="s">
        <v>1481</v>
      </c>
      <c r="F552" s="831"/>
      <c r="G552" s="831"/>
      <c r="H552" s="831"/>
      <c r="I552" s="831"/>
      <c r="J552" s="831"/>
      <c r="K552" s="831"/>
      <c r="L552" s="831"/>
      <c r="M552" s="831"/>
      <c r="N552" s="831">
        <v>1.3</v>
      </c>
      <c r="O552" s="831">
        <v>245.01</v>
      </c>
      <c r="P552" s="827"/>
      <c r="Q552" s="832">
        <v>188.46923076923076</v>
      </c>
    </row>
    <row r="553" spans="1:17" ht="14.45" customHeight="1" x14ac:dyDescent="0.2">
      <c r="A553" s="821" t="s">
        <v>575</v>
      </c>
      <c r="B553" s="822" t="s">
        <v>5033</v>
      </c>
      <c r="C553" s="822" t="s">
        <v>5038</v>
      </c>
      <c r="D553" s="822" t="s">
        <v>5697</v>
      </c>
      <c r="E553" s="822" t="s">
        <v>1393</v>
      </c>
      <c r="F553" s="831">
        <v>2</v>
      </c>
      <c r="G553" s="831">
        <v>5710.44</v>
      </c>
      <c r="H553" s="831"/>
      <c r="I553" s="831">
        <v>2855.22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x14ac:dyDescent="0.2">
      <c r="A554" s="821" t="s">
        <v>575</v>
      </c>
      <c r="B554" s="822" t="s">
        <v>5033</v>
      </c>
      <c r="C554" s="822" t="s">
        <v>5038</v>
      </c>
      <c r="D554" s="822" t="s">
        <v>5698</v>
      </c>
      <c r="E554" s="822" t="s">
        <v>5677</v>
      </c>
      <c r="F554" s="831">
        <v>31</v>
      </c>
      <c r="G554" s="831">
        <v>13055.96</v>
      </c>
      <c r="H554" s="831"/>
      <c r="I554" s="831">
        <v>421.15999999999997</v>
      </c>
      <c r="J554" s="831"/>
      <c r="K554" s="831"/>
      <c r="L554" s="831"/>
      <c r="M554" s="831"/>
      <c r="N554" s="831"/>
      <c r="O554" s="831"/>
      <c r="P554" s="827"/>
      <c r="Q554" s="832"/>
    </row>
    <row r="555" spans="1:17" ht="14.45" customHeight="1" x14ac:dyDescent="0.2">
      <c r="A555" s="821" t="s">
        <v>575</v>
      </c>
      <c r="B555" s="822" t="s">
        <v>5033</v>
      </c>
      <c r="C555" s="822" t="s">
        <v>5699</v>
      </c>
      <c r="D555" s="822" t="s">
        <v>5700</v>
      </c>
      <c r="E555" s="822" t="s">
        <v>5701</v>
      </c>
      <c r="F555" s="831">
        <v>1</v>
      </c>
      <c r="G555" s="831">
        <v>1406.61</v>
      </c>
      <c r="H555" s="831">
        <v>0.98965046576421911</v>
      </c>
      <c r="I555" s="831">
        <v>1406.61</v>
      </c>
      <c r="J555" s="831">
        <v>1</v>
      </c>
      <c r="K555" s="831">
        <v>1421.32</v>
      </c>
      <c r="L555" s="831">
        <v>1</v>
      </c>
      <c r="M555" s="831">
        <v>1421.32</v>
      </c>
      <c r="N555" s="831"/>
      <c r="O555" s="831"/>
      <c r="P555" s="827"/>
      <c r="Q555" s="832"/>
    </row>
    <row r="556" spans="1:17" ht="14.45" customHeight="1" x14ac:dyDescent="0.2">
      <c r="A556" s="821" t="s">
        <v>575</v>
      </c>
      <c r="B556" s="822" t="s">
        <v>5033</v>
      </c>
      <c r="C556" s="822" t="s">
        <v>5699</v>
      </c>
      <c r="D556" s="822" t="s">
        <v>5702</v>
      </c>
      <c r="E556" s="822" t="s">
        <v>5703</v>
      </c>
      <c r="F556" s="831">
        <v>178</v>
      </c>
      <c r="G556" s="831">
        <v>384403.45999999996</v>
      </c>
      <c r="H556" s="831">
        <v>1.4229396988458891</v>
      </c>
      <c r="I556" s="831">
        <v>2159.5699999999997</v>
      </c>
      <c r="J556" s="831">
        <v>124</v>
      </c>
      <c r="K556" s="831">
        <v>270147.40000000002</v>
      </c>
      <c r="L556" s="831">
        <v>1</v>
      </c>
      <c r="M556" s="831">
        <v>2178.6080645161292</v>
      </c>
      <c r="N556" s="831">
        <v>103</v>
      </c>
      <c r="O556" s="831">
        <v>227761.19</v>
      </c>
      <c r="P556" s="827">
        <v>0.8430996929824236</v>
      </c>
      <c r="Q556" s="832">
        <v>2211.2736893203883</v>
      </c>
    </row>
    <row r="557" spans="1:17" ht="14.45" customHeight="1" x14ac:dyDescent="0.2">
      <c r="A557" s="821" t="s">
        <v>575</v>
      </c>
      <c r="B557" s="822" t="s">
        <v>5033</v>
      </c>
      <c r="C557" s="822" t="s">
        <v>5699</v>
      </c>
      <c r="D557" s="822" t="s">
        <v>5704</v>
      </c>
      <c r="E557" s="822" t="s">
        <v>5705</v>
      </c>
      <c r="F557" s="831">
        <v>218</v>
      </c>
      <c r="G557" s="831">
        <v>575770.69999999995</v>
      </c>
      <c r="H557" s="831">
        <v>0.61765702465499495</v>
      </c>
      <c r="I557" s="831">
        <v>2641.1499999999996</v>
      </c>
      <c r="J557" s="831">
        <v>350</v>
      </c>
      <c r="K557" s="831">
        <v>932185.14000000013</v>
      </c>
      <c r="L557" s="831">
        <v>1</v>
      </c>
      <c r="M557" s="831">
        <v>2663.3861142857145</v>
      </c>
      <c r="N557" s="831">
        <v>234</v>
      </c>
      <c r="O557" s="831">
        <v>631720.23000000021</v>
      </c>
      <c r="P557" s="827">
        <v>0.67767678639459983</v>
      </c>
      <c r="Q557" s="832">
        <v>2699.6591025641037</v>
      </c>
    </row>
    <row r="558" spans="1:17" ht="14.45" customHeight="1" x14ac:dyDescent="0.2">
      <c r="A558" s="821" t="s">
        <v>575</v>
      </c>
      <c r="B558" s="822" t="s">
        <v>5033</v>
      </c>
      <c r="C558" s="822" t="s">
        <v>5699</v>
      </c>
      <c r="D558" s="822" t="s">
        <v>5706</v>
      </c>
      <c r="E558" s="822" t="s">
        <v>5705</v>
      </c>
      <c r="F558" s="831"/>
      <c r="G558" s="831"/>
      <c r="H558" s="831"/>
      <c r="I558" s="831"/>
      <c r="J558" s="831"/>
      <c r="K558" s="831"/>
      <c r="L558" s="831"/>
      <c r="M558" s="831"/>
      <c r="N558" s="831">
        <v>1</v>
      </c>
      <c r="O558" s="831">
        <v>1700.09</v>
      </c>
      <c r="P558" s="827"/>
      <c r="Q558" s="832">
        <v>1700.09</v>
      </c>
    </row>
    <row r="559" spans="1:17" ht="14.45" customHeight="1" x14ac:dyDescent="0.2">
      <c r="A559" s="821" t="s">
        <v>575</v>
      </c>
      <c r="B559" s="822" t="s">
        <v>5033</v>
      </c>
      <c r="C559" s="822" t="s">
        <v>5699</v>
      </c>
      <c r="D559" s="822" t="s">
        <v>5707</v>
      </c>
      <c r="E559" s="822" t="s">
        <v>5708</v>
      </c>
      <c r="F559" s="831"/>
      <c r="G559" s="831"/>
      <c r="H559" s="831"/>
      <c r="I559" s="831"/>
      <c r="J559" s="831">
        <v>1</v>
      </c>
      <c r="K559" s="831">
        <v>2177.8000000000002</v>
      </c>
      <c r="L559" s="831">
        <v>1</v>
      </c>
      <c r="M559" s="831">
        <v>2177.8000000000002</v>
      </c>
      <c r="N559" s="831">
        <v>8</v>
      </c>
      <c r="O559" s="831">
        <v>17675.34</v>
      </c>
      <c r="P559" s="827">
        <v>8.1161447332170074</v>
      </c>
      <c r="Q559" s="832">
        <v>2209.4175</v>
      </c>
    </row>
    <row r="560" spans="1:17" ht="14.45" customHeight="1" x14ac:dyDescent="0.2">
      <c r="A560" s="821" t="s">
        <v>575</v>
      </c>
      <c r="B560" s="822" t="s">
        <v>5033</v>
      </c>
      <c r="C560" s="822" t="s">
        <v>5699</v>
      </c>
      <c r="D560" s="822" t="s">
        <v>5709</v>
      </c>
      <c r="E560" s="822" t="s">
        <v>5710</v>
      </c>
      <c r="F560" s="831">
        <v>32</v>
      </c>
      <c r="G560" s="831">
        <v>284875.52000000002</v>
      </c>
      <c r="H560" s="831">
        <v>0.81501612434398296</v>
      </c>
      <c r="I560" s="831">
        <v>8902.36</v>
      </c>
      <c r="J560" s="831">
        <v>39</v>
      </c>
      <c r="K560" s="831">
        <v>349533.60000000003</v>
      </c>
      <c r="L560" s="831">
        <v>1</v>
      </c>
      <c r="M560" s="831">
        <v>8962.4000000000015</v>
      </c>
      <c r="N560" s="831">
        <v>13</v>
      </c>
      <c r="O560" s="831">
        <v>117909.59</v>
      </c>
      <c r="P560" s="827">
        <v>0.33733406459350401</v>
      </c>
      <c r="Q560" s="832">
        <v>9069.9684615384613</v>
      </c>
    </row>
    <row r="561" spans="1:17" ht="14.45" customHeight="1" x14ac:dyDescent="0.2">
      <c r="A561" s="821" t="s">
        <v>575</v>
      </c>
      <c r="B561" s="822" t="s">
        <v>5033</v>
      </c>
      <c r="C561" s="822" t="s">
        <v>5699</v>
      </c>
      <c r="D561" s="822" t="s">
        <v>5711</v>
      </c>
      <c r="E561" s="822" t="s">
        <v>5712</v>
      </c>
      <c r="F561" s="831">
        <v>46</v>
      </c>
      <c r="G561" s="831">
        <v>474220.89999999997</v>
      </c>
      <c r="H561" s="831">
        <v>1.0914571304799057</v>
      </c>
      <c r="I561" s="831">
        <v>10309.15</v>
      </c>
      <c r="J561" s="831">
        <v>42</v>
      </c>
      <c r="K561" s="831">
        <v>434484.22</v>
      </c>
      <c r="L561" s="831">
        <v>1</v>
      </c>
      <c r="M561" s="831">
        <v>10344.86238095238</v>
      </c>
      <c r="N561" s="831">
        <v>21</v>
      </c>
      <c r="O561" s="831">
        <v>218354.21999999997</v>
      </c>
      <c r="P561" s="827">
        <v>0.50255960964474145</v>
      </c>
      <c r="Q561" s="832">
        <v>10397.819999999998</v>
      </c>
    </row>
    <row r="562" spans="1:17" ht="14.45" customHeight="1" x14ac:dyDescent="0.2">
      <c r="A562" s="821" t="s">
        <v>575</v>
      </c>
      <c r="B562" s="822" t="s">
        <v>5033</v>
      </c>
      <c r="C562" s="822" t="s">
        <v>5699</v>
      </c>
      <c r="D562" s="822" t="s">
        <v>5713</v>
      </c>
      <c r="E562" s="822" t="s">
        <v>5714</v>
      </c>
      <c r="F562" s="831">
        <v>181</v>
      </c>
      <c r="G562" s="831">
        <v>219301.41</v>
      </c>
      <c r="H562" s="831">
        <v>0.84453471327287322</v>
      </c>
      <c r="I562" s="831">
        <v>1211.6100000000001</v>
      </c>
      <c r="J562" s="831">
        <v>212</v>
      </c>
      <c r="K562" s="831">
        <v>259671.28000000003</v>
      </c>
      <c r="L562" s="831">
        <v>1</v>
      </c>
      <c r="M562" s="831">
        <v>1224.8645283018868</v>
      </c>
      <c r="N562" s="831">
        <v>173</v>
      </c>
      <c r="O562" s="831">
        <v>215354.09000000005</v>
      </c>
      <c r="P562" s="827">
        <v>0.82933349425473635</v>
      </c>
      <c r="Q562" s="832">
        <v>1244.821329479769</v>
      </c>
    </row>
    <row r="563" spans="1:17" ht="14.45" customHeight="1" x14ac:dyDescent="0.2">
      <c r="A563" s="821" t="s">
        <v>575</v>
      </c>
      <c r="B563" s="822" t="s">
        <v>5033</v>
      </c>
      <c r="C563" s="822" t="s">
        <v>5699</v>
      </c>
      <c r="D563" s="822" t="s">
        <v>5715</v>
      </c>
      <c r="E563" s="822" t="s">
        <v>5716</v>
      </c>
      <c r="F563" s="831">
        <v>72</v>
      </c>
      <c r="G563" s="831">
        <v>17683.919999999998</v>
      </c>
      <c r="H563" s="831">
        <v>1.6078863527255269</v>
      </c>
      <c r="I563" s="831">
        <v>245.60999999999999</v>
      </c>
      <c r="J563" s="831">
        <v>44</v>
      </c>
      <c r="K563" s="831">
        <v>10998.24</v>
      </c>
      <c r="L563" s="831">
        <v>1</v>
      </c>
      <c r="M563" s="831">
        <v>249.96</v>
      </c>
      <c r="N563" s="831">
        <v>18</v>
      </c>
      <c r="O563" s="831">
        <v>4518.6000000000004</v>
      </c>
      <c r="P563" s="827">
        <v>0.4108475537904247</v>
      </c>
      <c r="Q563" s="832">
        <v>251.03333333333336</v>
      </c>
    </row>
    <row r="564" spans="1:17" ht="14.45" customHeight="1" x14ac:dyDescent="0.2">
      <c r="A564" s="821" t="s">
        <v>575</v>
      </c>
      <c r="B564" s="822" t="s">
        <v>5033</v>
      </c>
      <c r="C564" s="822" t="s">
        <v>5699</v>
      </c>
      <c r="D564" s="822" t="s">
        <v>5717</v>
      </c>
      <c r="E564" s="822" t="s">
        <v>5718</v>
      </c>
      <c r="F564" s="831">
        <v>3</v>
      </c>
      <c r="G564" s="831">
        <v>7923.4500000000007</v>
      </c>
      <c r="H564" s="831"/>
      <c r="I564" s="831">
        <v>2641.15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575</v>
      </c>
      <c r="B565" s="822" t="s">
        <v>5033</v>
      </c>
      <c r="C565" s="822" t="s">
        <v>5061</v>
      </c>
      <c r="D565" s="822" t="s">
        <v>5719</v>
      </c>
      <c r="E565" s="822" t="s">
        <v>5720</v>
      </c>
      <c r="F565" s="831">
        <v>30</v>
      </c>
      <c r="G565" s="831">
        <v>9899.4000000000015</v>
      </c>
      <c r="H565" s="831">
        <v>30.000000000000004</v>
      </c>
      <c r="I565" s="831">
        <v>329.98000000000008</v>
      </c>
      <c r="J565" s="831">
        <v>1</v>
      </c>
      <c r="K565" s="831">
        <v>329.98</v>
      </c>
      <c r="L565" s="831">
        <v>1</v>
      </c>
      <c r="M565" s="831">
        <v>329.98</v>
      </c>
      <c r="N565" s="831">
        <v>24</v>
      </c>
      <c r="O565" s="831">
        <v>6760.56</v>
      </c>
      <c r="P565" s="827">
        <v>20.487787138614461</v>
      </c>
      <c r="Q565" s="832">
        <v>281.69</v>
      </c>
    </row>
    <row r="566" spans="1:17" ht="14.45" customHeight="1" x14ac:dyDescent="0.2">
      <c r="A566" s="821" t="s">
        <v>575</v>
      </c>
      <c r="B566" s="822" t="s">
        <v>5033</v>
      </c>
      <c r="C566" s="822" t="s">
        <v>5061</v>
      </c>
      <c r="D566" s="822" t="s">
        <v>5721</v>
      </c>
      <c r="E566" s="822" t="s">
        <v>5720</v>
      </c>
      <c r="F566" s="831">
        <v>6</v>
      </c>
      <c r="G566" s="831">
        <v>2600.46</v>
      </c>
      <c r="H566" s="831">
        <v>2</v>
      </c>
      <c r="I566" s="831">
        <v>433.41</v>
      </c>
      <c r="J566" s="831">
        <v>3</v>
      </c>
      <c r="K566" s="831">
        <v>1300.23</v>
      </c>
      <c r="L566" s="831">
        <v>1</v>
      </c>
      <c r="M566" s="831">
        <v>433.41</v>
      </c>
      <c r="N566" s="831">
        <v>3</v>
      </c>
      <c r="O566" s="831">
        <v>1111.17</v>
      </c>
      <c r="P566" s="827">
        <v>0.85459495627696647</v>
      </c>
      <c r="Q566" s="832">
        <v>370.39000000000004</v>
      </c>
    </row>
    <row r="567" spans="1:17" ht="14.45" customHeight="1" x14ac:dyDescent="0.2">
      <c r="A567" s="821" t="s">
        <v>575</v>
      </c>
      <c r="B567" s="822" t="s">
        <v>5033</v>
      </c>
      <c r="C567" s="822" t="s">
        <v>5061</v>
      </c>
      <c r="D567" s="822" t="s">
        <v>5722</v>
      </c>
      <c r="E567" s="822" t="s">
        <v>5723</v>
      </c>
      <c r="F567" s="831">
        <v>2</v>
      </c>
      <c r="G567" s="831">
        <v>2870.72</v>
      </c>
      <c r="H567" s="831"/>
      <c r="I567" s="831">
        <v>1435.36</v>
      </c>
      <c r="J567" s="831"/>
      <c r="K567" s="831"/>
      <c r="L567" s="831"/>
      <c r="M567" s="831"/>
      <c r="N567" s="831"/>
      <c r="O567" s="831"/>
      <c r="P567" s="827"/>
      <c r="Q567" s="832"/>
    </row>
    <row r="568" spans="1:17" ht="14.45" customHeight="1" x14ac:dyDescent="0.2">
      <c r="A568" s="821" t="s">
        <v>575</v>
      </c>
      <c r="B568" s="822" t="s">
        <v>5033</v>
      </c>
      <c r="C568" s="822" t="s">
        <v>5061</v>
      </c>
      <c r="D568" s="822" t="s">
        <v>5724</v>
      </c>
      <c r="E568" s="822" t="s">
        <v>5725</v>
      </c>
      <c r="F568" s="831"/>
      <c r="G568" s="831"/>
      <c r="H568" s="831"/>
      <c r="I568" s="831"/>
      <c r="J568" s="831"/>
      <c r="K568" s="831"/>
      <c r="L568" s="831"/>
      <c r="M568" s="831"/>
      <c r="N568" s="831">
        <v>0.1</v>
      </c>
      <c r="O568" s="831">
        <v>107.18</v>
      </c>
      <c r="P568" s="827"/>
      <c r="Q568" s="832">
        <v>1071.8</v>
      </c>
    </row>
    <row r="569" spans="1:17" ht="14.45" customHeight="1" x14ac:dyDescent="0.2">
      <c r="A569" s="821" t="s">
        <v>575</v>
      </c>
      <c r="B569" s="822" t="s">
        <v>5033</v>
      </c>
      <c r="C569" s="822" t="s">
        <v>5061</v>
      </c>
      <c r="D569" s="822" t="s">
        <v>5726</v>
      </c>
      <c r="E569" s="822" t="s">
        <v>5727</v>
      </c>
      <c r="F569" s="831"/>
      <c r="G569" s="831"/>
      <c r="H569" s="831"/>
      <c r="I569" s="831"/>
      <c r="J569" s="831"/>
      <c r="K569" s="831"/>
      <c r="L569" s="831"/>
      <c r="M569" s="831"/>
      <c r="N569" s="831">
        <v>5</v>
      </c>
      <c r="O569" s="831">
        <v>371.85</v>
      </c>
      <c r="P569" s="827"/>
      <c r="Q569" s="832">
        <v>74.37</v>
      </c>
    </row>
    <row r="570" spans="1:17" ht="14.45" customHeight="1" x14ac:dyDescent="0.2">
      <c r="A570" s="821" t="s">
        <v>575</v>
      </c>
      <c r="B570" s="822" t="s">
        <v>5033</v>
      </c>
      <c r="C570" s="822" t="s">
        <v>5061</v>
      </c>
      <c r="D570" s="822" t="s">
        <v>5728</v>
      </c>
      <c r="E570" s="822" t="s">
        <v>5729</v>
      </c>
      <c r="F570" s="831">
        <v>0.2</v>
      </c>
      <c r="G570" s="831">
        <v>27.58</v>
      </c>
      <c r="H570" s="831"/>
      <c r="I570" s="831">
        <v>137.89999999999998</v>
      </c>
      <c r="J570" s="831"/>
      <c r="K570" s="831"/>
      <c r="L570" s="831"/>
      <c r="M570" s="831"/>
      <c r="N570" s="831"/>
      <c r="O570" s="831"/>
      <c r="P570" s="827"/>
      <c r="Q570" s="832"/>
    </row>
    <row r="571" spans="1:17" ht="14.45" customHeight="1" x14ac:dyDescent="0.2">
      <c r="A571" s="821" t="s">
        <v>575</v>
      </c>
      <c r="B571" s="822" t="s">
        <v>5033</v>
      </c>
      <c r="C571" s="822" t="s">
        <v>5061</v>
      </c>
      <c r="D571" s="822" t="s">
        <v>5730</v>
      </c>
      <c r="E571" s="822" t="s">
        <v>5729</v>
      </c>
      <c r="F571" s="831">
        <v>4.5</v>
      </c>
      <c r="G571" s="831">
        <v>2833.1400000000003</v>
      </c>
      <c r="H571" s="831">
        <v>5.6249925546488777</v>
      </c>
      <c r="I571" s="831">
        <v>629.5866666666667</v>
      </c>
      <c r="J571" s="831">
        <v>0.8</v>
      </c>
      <c r="K571" s="831">
        <v>503.67</v>
      </c>
      <c r="L571" s="831">
        <v>1</v>
      </c>
      <c r="M571" s="831">
        <v>629.58749999999998</v>
      </c>
      <c r="N571" s="831">
        <v>0.4</v>
      </c>
      <c r="O571" s="831">
        <v>251.83</v>
      </c>
      <c r="P571" s="827">
        <v>0.49999007286516967</v>
      </c>
      <c r="Q571" s="832">
        <v>629.57500000000005</v>
      </c>
    </row>
    <row r="572" spans="1:17" ht="14.45" customHeight="1" x14ac:dyDescent="0.2">
      <c r="A572" s="821" t="s">
        <v>575</v>
      </c>
      <c r="B572" s="822" t="s">
        <v>5033</v>
      </c>
      <c r="C572" s="822" t="s">
        <v>5061</v>
      </c>
      <c r="D572" s="822" t="s">
        <v>5731</v>
      </c>
      <c r="E572" s="822" t="s">
        <v>5732</v>
      </c>
      <c r="F572" s="831"/>
      <c r="G572" s="831"/>
      <c r="H572" s="831"/>
      <c r="I572" s="831"/>
      <c r="J572" s="831">
        <v>2</v>
      </c>
      <c r="K572" s="831">
        <v>2339.6999999999998</v>
      </c>
      <c r="L572" s="831">
        <v>1</v>
      </c>
      <c r="M572" s="831">
        <v>1169.8499999999999</v>
      </c>
      <c r="N572" s="831"/>
      <c r="O572" s="831"/>
      <c r="P572" s="827"/>
      <c r="Q572" s="832"/>
    </row>
    <row r="573" spans="1:17" ht="14.45" customHeight="1" x14ac:dyDescent="0.2">
      <c r="A573" s="821" t="s">
        <v>575</v>
      </c>
      <c r="B573" s="822" t="s">
        <v>5033</v>
      </c>
      <c r="C573" s="822" t="s">
        <v>5061</v>
      </c>
      <c r="D573" s="822" t="s">
        <v>5733</v>
      </c>
      <c r="E573" s="822" t="s">
        <v>5734</v>
      </c>
      <c r="F573" s="831"/>
      <c r="G573" s="831"/>
      <c r="H573" s="831"/>
      <c r="I573" s="831"/>
      <c r="J573" s="831">
        <v>12</v>
      </c>
      <c r="K573" s="831">
        <v>12411.48</v>
      </c>
      <c r="L573" s="831">
        <v>1</v>
      </c>
      <c r="M573" s="831">
        <v>1034.29</v>
      </c>
      <c r="N573" s="831"/>
      <c r="O573" s="831"/>
      <c r="P573" s="827"/>
      <c r="Q573" s="832"/>
    </row>
    <row r="574" spans="1:17" ht="14.45" customHeight="1" x14ac:dyDescent="0.2">
      <c r="A574" s="821" t="s">
        <v>575</v>
      </c>
      <c r="B574" s="822" t="s">
        <v>5033</v>
      </c>
      <c r="C574" s="822" t="s">
        <v>5061</v>
      </c>
      <c r="D574" s="822" t="s">
        <v>5735</v>
      </c>
      <c r="E574" s="822" t="s">
        <v>5736</v>
      </c>
      <c r="F574" s="831"/>
      <c r="G574" s="831"/>
      <c r="H574" s="831"/>
      <c r="I574" s="831"/>
      <c r="J574" s="831">
        <v>2</v>
      </c>
      <c r="K574" s="831">
        <v>1374</v>
      </c>
      <c r="L574" s="831">
        <v>1</v>
      </c>
      <c r="M574" s="831">
        <v>687</v>
      </c>
      <c r="N574" s="831">
        <v>2</v>
      </c>
      <c r="O574" s="831">
        <v>1374</v>
      </c>
      <c r="P574" s="827">
        <v>1</v>
      </c>
      <c r="Q574" s="832">
        <v>687</v>
      </c>
    </row>
    <row r="575" spans="1:17" ht="14.45" customHeight="1" x14ac:dyDescent="0.2">
      <c r="A575" s="821" t="s">
        <v>575</v>
      </c>
      <c r="B575" s="822" t="s">
        <v>5033</v>
      </c>
      <c r="C575" s="822" t="s">
        <v>5061</v>
      </c>
      <c r="D575" s="822" t="s">
        <v>5737</v>
      </c>
      <c r="E575" s="822" t="s">
        <v>5727</v>
      </c>
      <c r="F575" s="831">
        <v>1</v>
      </c>
      <c r="G575" s="831">
        <v>69.02</v>
      </c>
      <c r="H575" s="831"/>
      <c r="I575" s="831">
        <v>69.02</v>
      </c>
      <c r="J575" s="831"/>
      <c r="K575" s="831"/>
      <c r="L575" s="831"/>
      <c r="M575" s="831"/>
      <c r="N575" s="831">
        <v>5</v>
      </c>
      <c r="O575" s="831">
        <v>294.85000000000002</v>
      </c>
      <c r="P575" s="827"/>
      <c r="Q575" s="832">
        <v>58.970000000000006</v>
      </c>
    </row>
    <row r="576" spans="1:17" ht="14.45" customHeight="1" x14ac:dyDescent="0.2">
      <c r="A576" s="821" t="s">
        <v>575</v>
      </c>
      <c r="B576" s="822" t="s">
        <v>5033</v>
      </c>
      <c r="C576" s="822" t="s">
        <v>5061</v>
      </c>
      <c r="D576" s="822" t="s">
        <v>5738</v>
      </c>
      <c r="E576" s="822" t="s">
        <v>5727</v>
      </c>
      <c r="F576" s="831">
        <v>10</v>
      </c>
      <c r="G576" s="831">
        <v>849.8</v>
      </c>
      <c r="H576" s="831"/>
      <c r="I576" s="831">
        <v>84.97999999999999</v>
      </c>
      <c r="J576" s="831"/>
      <c r="K576" s="831"/>
      <c r="L576" s="831"/>
      <c r="M576" s="831"/>
      <c r="N576" s="831">
        <v>2</v>
      </c>
      <c r="O576" s="831">
        <v>145.22</v>
      </c>
      <c r="P576" s="827"/>
      <c r="Q576" s="832">
        <v>72.61</v>
      </c>
    </row>
    <row r="577" spans="1:17" ht="14.45" customHeight="1" x14ac:dyDescent="0.2">
      <c r="A577" s="821" t="s">
        <v>575</v>
      </c>
      <c r="B577" s="822" t="s">
        <v>5033</v>
      </c>
      <c r="C577" s="822" t="s">
        <v>5061</v>
      </c>
      <c r="D577" s="822" t="s">
        <v>5739</v>
      </c>
      <c r="E577" s="822" t="s">
        <v>5740</v>
      </c>
      <c r="F577" s="831"/>
      <c r="G577" s="831"/>
      <c r="H577" s="831"/>
      <c r="I577" s="831"/>
      <c r="J577" s="831"/>
      <c r="K577" s="831"/>
      <c r="L577" s="831"/>
      <c r="M577" s="831"/>
      <c r="N577" s="831">
        <v>6</v>
      </c>
      <c r="O577" s="831">
        <v>1440</v>
      </c>
      <c r="P577" s="827"/>
      <c r="Q577" s="832">
        <v>240</v>
      </c>
    </row>
    <row r="578" spans="1:17" ht="14.45" customHeight="1" x14ac:dyDescent="0.2">
      <c r="A578" s="821" t="s">
        <v>575</v>
      </c>
      <c r="B578" s="822" t="s">
        <v>5033</v>
      </c>
      <c r="C578" s="822" t="s">
        <v>5061</v>
      </c>
      <c r="D578" s="822" t="s">
        <v>5741</v>
      </c>
      <c r="E578" s="822" t="s">
        <v>5742</v>
      </c>
      <c r="F578" s="831"/>
      <c r="G578" s="831"/>
      <c r="H578" s="831"/>
      <c r="I578" s="831"/>
      <c r="J578" s="831"/>
      <c r="K578" s="831"/>
      <c r="L578" s="831"/>
      <c r="M578" s="831"/>
      <c r="N578" s="831">
        <v>1</v>
      </c>
      <c r="O578" s="831">
        <v>2943.96</v>
      </c>
      <c r="P578" s="827"/>
      <c r="Q578" s="832">
        <v>2943.96</v>
      </c>
    </row>
    <row r="579" spans="1:17" ht="14.45" customHeight="1" x14ac:dyDescent="0.2">
      <c r="A579" s="821" t="s">
        <v>575</v>
      </c>
      <c r="B579" s="822" t="s">
        <v>5033</v>
      </c>
      <c r="C579" s="822" t="s">
        <v>5061</v>
      </c>
      <c r="D579" s="822" t="s">
        <v>5743</v>
      </c>
      <c r="E579" s="822" t="s">
        <v>5744</v>
      </c>
      <c r="F579" s="831"/>
      <c r="G579" s="831"/>
      <c r="H579" s="831"/>
      <c r="I579" s="831"/>
      <c r="J579" s="831">
        <v>1</v>
      </c>
      <c r="K579" s="831">
        <v>6307.7</v>
      </c>
      <c r="L579" s="831">
        <v>1</v>
      </c>
      <c r="M579" s="831">
        <v>6307.7</v>
      </c>
      <c r="N579" s="831">
        <v>1</v>
      </c>
      <c r="O579" s="831">
        <v>4730.8999999999996</v>
      </c>
      <c r="P579" s="827">
        <v>0.75001981704900356</v>
      </c>
      <c r="Q579" s="832">
        <v>4730.8999999999996</v>
      </c>
    </row>
    <row r="580" spans="1:17" ht="14.45" customHeight="1" x14ac:dyDescent="0.2">
      <c r="A580" s="821" t="s">
        <v>575</v>
      </c>
      <c r="B580" s="822" t="s">
        <v>5033</v>
      </c>
      <c r="C580" s="822" t="s">
        <v>5061</v>
      </c>
      <c r="D580" s="822" t="s">
        <v>5745</v>
      </c>
      <c r="E580" s="822" t="s">
        <v>5746</v>
      </c>
      <c r="F580" s="831"/>
      <c r="G580" s="831"/>
      <c r="H580" s="831"/>
      <c r="I580" s="831"/>
      <c r="J580" s="831">
        <v>1</v>
      </c>
      <c r="K580" s="831">
        <v>265.31</v>
      </c>
      <c r="L580" s="831">
        <v>1</v>
      </c>
      <c r="M580" s="831">
        <v>265.31</v>
      </c>
      <c r="N580" s="831">
        <v>1</v>
      </c>
      <c r="O580" s="831">
        <v>226.12</v>
      </c>
      <c r="P580" s="827">
        <v>0.85228600505069541</v>
      </c>
      <c r="Q580" s="832">
        <v>226.12</v>
      </c>
    </row>
    <row r="581" spans="1:17" ht="14.45" customHeight="1" x14ac:dyDescent="0.2">
      <c r="A581" s="821" t="s">
        <v>575</v>
      </c>
      <c r="B581" s="822" t="s">
        <v>5033</v>
      </c>
      <c r="C581" s="822" t="s">
        <v>5061</v>
      </c>
      <c r="D581" s="822" t="s">
        <v>5747</v>
      </c>
      <c r="E581" s="822" t="s">
        <v>5727</v>
      </c>
      <c r="F581" s="831"/>
      <c r="G581" s="831"/>
      <c r="H581" s="831"/>
      <c r="I581" s="831"/>
      <c r="J581" s="831">
        <v>10</v>
      </c>
      <c r="K581" s="831">
        <v>963.8</v>
      </c>
      <c r="L581" s="831">
        <v>1</v>
      </c>
      <c r="M581" s="831">
        <v>96.38</v>
      </c>
      <c r="N581" s="831"/>
      <c r="O581" s="831"/>
      <c r="P581" s="827"/>
      <c r="Q581" s="832"/>
    </row>
    <row r="582" spans="1:17" ht="14.45" customHeight="1" x14ac:dyDescent="0.2">
      <c r="A582" s="821" t="s">
        <v>575</v>
      </c>
      <c r="B582" s="822" t="s">
        <v>5033</v>
      </c>
      <c r="C582" s="822" t="s">
        <v>5061</v>
      </c>
      <c r="D582" s="822" t="s">
        <v>5748</v>
      </c>
      <c r="E582" s="822" t="s">
        <v>5727</v>
      </c>
      <c r="F582" s="831">
        <v>1</v>
      </c>
      <c r="G582" s="831">
        <v>114</v>
      </c>
      <c r="H582" s="831"/>
      <c r="I582" s="831">
        <v>114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575</v>
      </c>
      <c r="B583" s="822" t="s">
        <v>5033</v>
      </c>
      <c r="C583" s="822" t="s">
        <v>5061</v>
      </c>
      <c r="D583" s="822" t="s">
        <v>5749</v>
      </c>
      <c r="E583" s="822" t="s">
        <v>5727</v>
      </c>
      <c r="F583" s="831">
        <v>1</v>
      </c>
      <c r="G583" s="831">
        <v>90.16</v>
      </c>
      <c r="H583" s="831"/>
      <c r="I583" s="831">
        <v>90.16</v>
      </c>
      <c r="J583" s="831"/>
      <c r="K583" s="831"/>
      <c r="L583" s="831"/>
      <c r="M583" s="831"/>
      <c r="N583" s="831"/>
      <c r="O583" s="831"/>
      <c r="P583" s="827"/>
      <c r="Q583" s="832"/>
    </row>
    <row r="584" spans="1:17" ht="14.45" customHeight="1" x14ac:dyDescent="0.2">
      <c r="A584" s="821" t="s">
        <v>575</v>
      </c>
      <c r="B584" s="822" t="s">
        <v>5033</v>
      </c>
      <c r="C584" s="822" t="s">
        <v>5061</v>
      </c>
      <c r="D584" s="822" t="s">
        <v>5750</v>
      </c>
      <c r="E584" s="822" t="s">
        <v>5751</v>
      </c>
      <c r="F584" s="831"/>
      <c r="G584" s="831"/>
      <c r="H584" s="831"/>
      <c r="I584" s="831"/>
      <c r="J584" s="831"/>
      <c r="K584" s="831"/>
      <c r="L584" s="831"/>
      <c r="M584" s="831"/>
      <c r="N584" s="831">
        <v>1</v>
      </c>
      <c r="O584" s="831">
        <v>4990</v>
      </c>
      <c r="P584" s="827"/>
      <c r="Q584" s="832">
        <v>4990</v>
      </c>
    </row>
    <row r="585" spans="1:17" ht="14.45" customHeight="1" x14ac:dyDescent="0.2">
      <c r="A585" s="821" t="s">
        <v>575</v>
      </c>
      <c r="B585" s="822" t="s">
        <v>5033</v>
      </c>
      <c r="C585" s="822" t="s">
        <v>5061</v>
      </c>
      <c r="D585" s="822" t="s">
        <v>5752</v>
      </c>
      <c r="E585" s="822" t="s">
        <v>5753</v>
      </c>
      <c r="F585" s="831"/>
      <c r="G585" s="831"/>
      <c r="H585" s="831"/>
      <c r="I585" s="831"/>
      <c r="J585" s="831">
        <v>3</v>
      </c>
      <c r="K585" s="831">
        <v>4458.45</v>
      </c>
      <c r="L585" s="831">
        <v>1</v>
      </c>
      <c r="M585" s="831">
        <v>1486.1499999999999</v>
      </c>
      <c r="N585" s="831">
        <v>3</v>
      </c>
      <c r="O585" s="831">
        <v>3810.12</v>
      </c>
      <c r="P585" s="827">
        <v>0.8545839921945968</v>
      </c>
      <c r="Q585" s="832">
        <v>1270.04</v>
      </c>
    </row>
    <row r="586" spans="1:17" ht="14.45" customHeight="1" x14ac:dyDescent="0.2">
      <c r="A586" s="821" t="s">
        <v>575</v>
      </c>
      <c r="B586" s="822" t="s">
        <v>5033</v>
      </c>
      <c r="C586" s="822" t="s">
        <v>5061</v>
      </c>
      <c r="D586" s="822" t="s">
        <v>5754</v>
      </c>
      <c r="E586" s="822" t="s">
        <v>5755</v>
      </c>
      <c r="F586" s="831">
        <v>2</v>
      </c>
      <c r="G586" s="831">
        <v>2495.56</v>
      </c>
      <c r="H586" s="831"/>
      <c r="I586" s="831">
        <v>1247.78</v>
      </c>
      <c r="J586" s="831"/>
      <c r="K586" s="831"/>
      <c r="L586" s="831"/>
      <c r="M586" s="831"/>
      <c r="N586" s="831">
        <v>2</v>
      </c>
      <c r="O586" s="831">
        <v>2132.66</v>
      </c>
      <c r="P586" s="827"/>
      <c r="Q586" s="832">
        <v>1066.33</v>
      </c>
    </row>
    <row r="587" spans="1:17" ht="14.45" customHeight="1" x14ac:dyDescent="0.2">
      <c r="A587" s="821" t="s">
        <v>575</v>
      </c>
      <c r="B587" s="822" t="s">
        <v>5033</v>
      </c>
      <c r="C587" s="822" t="s">
        <v>5061</v>
      </c>
      <c r="D587" s="822" t="s">
        <v>5756</v>
      </c>
      <c r="E587" s="822" t="s">
        <v>5755</v>
      </c>
      <c r="F587" s="831">
        <v>7</v>
      </c>
      <c r="G587" s="831">
        <v>9953.23</v>
      </c>
      <c r="H587" s="831">
        <v>1.7499999999999998</v>
      </c>
      <c r="I587" s="831">
        <v>1421.8899999999999</v>
      </c>
      <c r="J587" s="831">
        <v>4</v>
      </c>
      <c r="K587" s="831">
        <v>5687.56</v>
      </c>
      <c r="L587" s="831">
        <v>1</v>
      </c>
      <c r="M587" s="831">
        <v>1421.89</v>
      </c>
      <c r="N587" s="831">
        <v>7</v>
      </c>
      <c r="O587" s="831">
        <v>8508.2200000000012</v>
      </c>
      <c r="P587" s="827">
        <v>1.4959349879385888</v>
      </c>
      <c r="Q587" s="832">
        <v>1215.4600000000003</v>
      </c>
    </row>
    <row r="588" spans="1:17" ht="14.45" customHeight="1" x14ac:dyDescent="0.2">
      <c r="A588" s="821" t="s">
        <v>575</v>
      </c>
      <c r="B588" s="822" t="s">
        <v>5033</v>
      </c>
      <c r="C588" s="822" t="s">
        <v>5061</v>
      </c>
      <c r="D588" s="822" t="s">
        <v>5757</v>
      </c>
      <c r="E588" s="822" t="s">
        <v>5755</v>
      </c>
      <c r="F588" s="831">
        <v>4</v>
      </c>
      <c r="G588" s="831">
        <v>6624.44</v>
      </c>
      <c r="H588" s="831">
        <v>4</v>
      </c>
      <c r="I588" s="831">
        <v>1656.11</v>
      </c>
      <c r="J588" s="831">
        <v>1</v>
      </c>
      <c r="K588" s="831">
        <v>1656.11</v>
      </c>
      <c r="L588" s="831">
        <v>1</v>
      </c>
      <c r="M588" s="831">
        <v>1656.11</v>
      </c>
      <c r="N588" s="831">
        <v>9</v>
      </c>
      <c r="O588" s="831">
        <v>12737.34</v>
      </c>
      <c r="P588" s="827">
        <v>7.6911195512375388</v>
      </c>
      <c r="Q588" s="832">
        <v>1415.26</v>
      </c>
    </row>
    <row r="589" spans="1:17" ht="14.45" customHeight="1" x14ac:dyDescent="0.2">
      <c r="A589" s="821" t="s">
        <v>575</v>
      </c>
      <c r="B589" s="822" t="s">
        <v>5033</v>
      </c>
      <c r="C589" s="822" t="s">
        <v>5061</v>
      </c>
      <c r="D589" s="822" t="s">
        <v>5758</v>
      </c>
      <c r="E589" s="822" t="s">
        <v>5755</v>
      </c>
      <c r="F589" s="831"/>
      <c r="G589" s="831"/>
      <c r="H589" s="831"/>
      <c r="I589" s="831"/>
      <c r="J589" s="831">
        <v>3</v>
      </c>
      <c r="K589" s="831">
        <v>5338.32</v>
      </c>
      <c r="L589" s="831">
        <v>1</v>
      </c>
      <c r="M589" s="831">
        <v>1779.4399999999998</v>
      </c>
      <c r="N589" s="831">
        <v>4</v>
      </c>
      <c r="O589" s="831">
        <v>6082.12</v>
      </c>
      <c r="P589" s="827">
        <v>1.139332224370214</v>
      </c>
      <c r="Q589" s="832">
        <v>1520.53</v>
      </c>
    </row>
    <row r="590" spans="1:17" ht="14.45" customHeight="1" x14ac:dyDescent="0.2">
      <c r="A590" s="821" t="s">
        <v>575</v>
      </c>
      <c r="B590" s="822" t="s">
        <v>5033</v>
      </c>
      <c r="C590" s="822" t="s">
        <v>5061</v>
      </c>
      <c r="D590" s="822" t="s">
        <v>5759</v>
      </c>
      <c r="E590" s="822" t="s">
        <v>5760</v>
      </c>
      <c r="F590" s="831">
        <v>2</v>
      </c>
      <c r="G590" s="831">
        <v>2839.64</v>
      </c>
      <c r="H590" s="831">
        <v>2</v>
      </c>
      <c r="I590" s="831">
        <v>1419.82</v>
      </c>
      <c r="J590" s="831">
        <v>1</v>
      </c>
      <c r="K590" s="831">
        <v>1419.82</v>
      </c>
      <c r="L590" s="831">
        <v>1</v>
      </c>
      <c r="M590" s="831">
        <v>1419.82</v>
      </c>
      <c r="N590" s="831"/>
      <c r="O590" s="831"/>
      <c r="P590" s="827"/>
      <c r="Q590" s="832"/>
    </row>
    <row r="591" spans="1:17" ht="14.45" customHeight="1" x14ac:dyDescent="0.2">
      <c r="A591" s="821" t="s">
        <v>575</v>
      </c>
      <c r="B591" s="822" t="s">
        <v>5033</v>
      </c>
      <c r="C591" s="822" t="s">
        <v>5061</v>
      </c>
      <c r="D591" s="822" t="s">
        <v>5761</v>
      </c>
      <c r="E591" s="822" t="s">
        <v>5760</v>
      </c>
      <c r="F591" s="831">
        <v>3</v>
      </c>
      <c r="G591" s="831">
        <v>4641.87</v>
      </c>
      <c r="H591" s="831">
        <v>1</v>
      </c>
      <c r="I591" s="831">
        <v>1547.29</v>
      </c>
      <c r="J591" s="831">
        <v>3</v>
      </c>
      <c r="K591" s="831">
        <v>4641.87</v>
      </c>
      <c r="L591" s="831">
        <v>1</v>
      </c>
      <c r="M591" s="831">
        <v>1547.29</v>
      </c>
      <c r="N591" s="831"/>
      <c r="O591" s="831"/>
      <c r="P591" s="827"/>
      <c r="Q591" s="832"/>
    </row>
    <row r="592" spans="1:17" ht="14.45" customHeight="1" x14ac:dyDescent="0.2">
      <c r="A592" s="821" t="s">
        <v>575</v>
      </c>
      <c r="B592" s="822" t="s">
        <v>5033</v>
      </c>
      <c r="C592" s="822" t="s">
        <v>5061</v>
      </c>
      <c r="D592" s="822" t="s">
        <v>5762</v>
      </c>
      <c r="E592" s="822" t="s">
        <v>5760</v>
      </c>
      <c r="F592" s="831">
        <v>1</v>
      </c>
      <c r="G592" s="831">
        <v>1644.71</v>
      </c>
      <c r="H592" s="831"/>
      <c r="I592" s="831">
        <v>1644.71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575</v>
      </c>
      <c r="B593" s="822" t="s">
        <v>5033</v>
      </c>
      <c r="C593" s="822" t="s">
        <v>5061</v>
      </c>
      <c r="D593" s="822" t="s">
        <v>5763</v>
      </c>
      <c r="E593" s="822" t="s">
        <v>5764</v>
      </c>
      <c r="F593" s="831">
        <v>6</v>
      </c>
      <c r="G593" s="831">
        <v>4735.74</v>
      </c>
      <c r="H593" s="831">
        <v>1.5</v>
      </c>
      <c r="I593" s="831">
        <v>789.29</v>
      </c>
      <c r="J593" s="831">
        <v>4</v>
      </c>
      <c r="K593" s="831">
        <v>3157.16</v>
      </c>
      <c r="L593" s="831">
        <v>1</v>
      </c>
      <c r="M593" s="831">
        <v>789.29</v>
      </c>
      <c r="N593" s="831">
        <v>5</v>
      </c>
      <c r="O593" s="831">
        <v>3946.45</v>
      </c>
      <c r="P593" s="827">
        <v>1.25</v>
      </c>
      <c r="Q593" s="832">
        <v>789.29</v>
      </c>
    </row>
    <row r="594" spans="1:17" ht="14.45" customHeight="1" x14ac:dyDescent="0.2">
      <c r="A594" s="821" t="s">
        <v>575</v>
      </c>
      <c r="B594" s="822" t="s">
        <v>5033</v>
      </c>
      <c r="C594" s="822" t="s">
        <v>5061</v>
      </c>
      <c r="D594" s="822" t="s">
        <v>5765</v>
      </c>
      <c r="E594" s="822" t="s">
        <v>5760</v>
      </c>
      <c r="F594" s="831"/>
      <c r="G594" s="831"/>
      <c r="H594" s="831"/>
      <c r="I594" s="831"/>
      <c r="J594" s="831">
        <v>3</v>
      </c>
      <c r="K594" s="831">
        <v>3824.19</v>
      </c>
      <c r="L594" s="831">
        <v>1</v>
      </c>
      <c r="M594" s="831">
        <v>1274.73</v>
      </c>
      <c r="N594" s="831"/>
      <c r="O594" s="831"/>
      <c r="P594" s="827"/>
      <c r="Q594" s="832"/>
    </row>
    <row r="595" spans="1:17" ht="14.45" customHeight="1" x14ac:dyDescent="0.2">
      <c r="A595" s="821" t="s">
        <v>575</v>
      </c>
      <c r="B595" s="822" t="s">
        <v>5033</v>
      </c>
      <c r="C595" s="822" t="s">
        <v>5061</v>
      </c>
      <c r="D595" s="822" t="s">
        <v>5766</v>
      </c>
      <c r="E595" s="822" t="s">
        <v>5767</v>
      </c>
      <c r="F595" s="831"/>
      <c r="G595" s="831"/>
      <c r="H595" s="831"/>
      <c r="I595" s="831"/>
      <c r="J595" s="831">
        <v>1</v>
      </c>
      <c r="K595" s="831">
        <v>12640.53</v>
      </c>
      <c r="L595" s="831">
        <v>1</v>
      </c>
      <c r="M595" s="831">
        <v>12640.53</v>
      </c>
      <c r="N595" s="831"/>
      <c r="O595" s="831"/>
      <c r="P595" s="827"/>
      <c r="Q595" s="832"/>
    </row>
    <row r="596" spans="1:17" ht="14.45" customHeight="1" x14ac:dyDescent="0.2">
      <c r="A596" s="821" t="s">
        <v>575</v>
      </c>
      <c r="B596" s="822" t="s">
        <v>5033</v>
      </c>
      <c r="C596" s="822" t="s">
        <v>5061</v>
      </c>
      <c r="D596" s="822" t="s">
        <v>5768</v>
      </c>
      <c r="E596" s="822" t="s">
        <v>5769</v>
      </c>
      <c r="F596" s="831"/>
      <c r="G596" s="831"/>
      <c r="H596" s="831"/>
      <c r="I596" s="831"/>
      <c r="J596" s="831"/>
      <c r="K596" s="831"/>
      <c r="L596" s="831"/>
      <c r="M596" s="831"/>
      <c r="N596" s="831">
        <v>2</v>
      </c>
      <c r="O596" s="831">
        <v>21291.4</v>
      </c>
      <c r="P596" s="827"/>
      <c r="Q596" s="832">
        <v>10645.7</v>
      </c>
    </row>
    <row r="597" spans="1:17" ht="14.45" customHeight="1" x14ac:dyDescent="0.2">
      <c r="A597" s="821" t="s">
        <v>575</v>
      </c>
      <c r="B597" s="822" t="s">
        <v>5033</v>
      </c>
      <c r="C597" s="822" t="s">
        <v>5061</v>
      </c>
      <c r="D597" s="822" t="s">
        <v>5770</v>
      </c>
      <c r="E597" s="822" t="s">
        <v>5769</v>
      </c>
      <c r="F597" s="831"/>
      <c r="G597" s="831"/>
      <c r="H597" s="831"/>
      <c r="I597" s="831"/>
      <c r="J597" s="831">
        <v>1</v>
      </c>
      <c r="K597" s="831">
        <v>13282.04</v>
      </c>
      <c r="L597" s="831">
        <v>1</v>
      </c>
      <c r="M597" s="831">
        <v>13282.04</v>
      </c>
      <c r="N597" s="831"/>
      <c r="O597" s="831"/>
      <c r="P597" s="827"/>
      <c r="Q597" s="832"/>
    </row>
    <row r="598" spans="1:17" ht="14.45" customHeight="1" x14ac:dyDescent="0.2">
      <c r="A598" s="821" t="s">
        <v>575</v>
      </c>
      <c r="B598" s="822" t="s">
        <v>5033</v>
      </c>
      <c r="C598" s="822" t="s">
        <v>5061</v>
      </c>
      <c r="D598" s="822" t="s">
        <v>5771</v>
      </c>
      <c r="E598" s="822" t="s">
        <v>5772</v>
      </c>
      <c r="F598" s="831"/>
      <c r="G598" s="831"/>
      <c r="H598" s="831"/>
      <c r="I598" s="831"/>
      <c r="J598" s="831">
        <v>1</v>
      </c>
      <c r="K598" s="831">
        <v>1095.23</v>
      </c>
      <c r="L598" s="831">
        <v>1</v>
      </c>
      <c r="M598" s="831">
        <v>1095.23</v>
      </c>
      <c r="N598" s="831"/>
      <c r="O598" s="831"/>
      <c r="P598" s="827"/>
      <c r="Q598" s="832"/>
    </row>
    <row r="599" spans="1:17" ht="14.45" customHeight="1" x14ac:dyDescent="0.2">
      <c r="A599" s="821" t="s">
        <v>575</v>
      </c>
      <c r="B599" s="822" t="s">
        <v>5033</v>
      </c>
      <c r="C599" s="822" t="s">
        <v>5061</v>
      </c>
      <c r="D599" s="822" t="s">
        <v>5773</v>
      </c>
      <c r="E599" s="822" t="s">
        <v>5774</v>
      </c>
      <c r="F599" s="831">
        <v>3</v>
      </c>
      <c r="G599" s="831">
        <v>2708.01</v>
      </c>
      <c r="H599" s="831">
        <v>1</v>
      </c>
      <c r="I599" s="831">
        <v>902.67000000000007</v>
      </c>
      <c r="J599" s="831">
        <v>3</v>
      </c>
      <c r="K599" s="831">
        <v>2708.01</v>
      </c>
      <c r="L599" s="831">
        <v>1</v>
      </c>
      <c r="M599" s="831">
        <v>902.67000000000007</v>
      </c>
      <c r="N599" s="831"/>
      <c r="O599" s="831"/>
      <c r="P599" s="827"/>
      <c r="Q599" s="832"/>
    </row>
    <row r="600" spans="1:17" ht="14.45" customHeight="1" x14ac:dyDescent="0.2">
      <c r="A600" s="821" t="s">
        <v>575</v>
      </c>
      <c r="B600" s="822" t="s">
        <v>5033</v>
      </c>
      <c r="C600" s="822" t="s">
        <v>5061</v>
      </c>
      <c r="D600" s="822" t="s">
        <v>5775</v>
      </c>
      <c r="E600" s="822" t="s">
        <v>5774</v>
      </c>
      <c r="F600" s="831">
        <v>8</v>
      </c>
      <c r="G600" s="831">
        <v>8235.36</v>
      </c>
      <c r="H600" s="831">
        <v>1.1428571428571428</v>
      </c>
      <c r="I600" s="831">
        <v>1029.42</v>
      </c>
      <c r="J600" s="831">
        <v>7</v>
      </c>
      <c r="K600" s="831">
        <v>7205.9400000000005</v>
      </c>
      <c r="L600" s="831">
        <v>1</v>
      </c>
      <c r="M600" s="831">
        <v>1029.42</v>
      </c>
      <c r="N600" s="831"/>
      <c r="O600" s="831"/>
      <c r="P600" s="827"/>
      <c r="Q600" s="832"/>
    </row>
    <row r="601" spans="1:17" ht="14.45" customHeight="1" x14ac:dyDescent="0.2">
      <c r="A601" s="821" t="s">
        <v>575</v>
      </c>
      <c r="B601" s="822" t="s">
        <v>5033</v>
      </c>
      <c r="C601" s="822" t="s">
        <v>5061</v>
      </c>
      <c r="D601" s="822" t="s">
        <v>5776</v>
      </c>
      <c r="E601" s="822" t="s">
        <v>5777</v>
      </c>
      <c r="F601" s="831">
        <v>1</v>
      </c>
      <c r="G601" s="831">
        <v>9504.49</v>
      </c>
      <c r="H601" s="831">
        <v>1</v>
      </c>
      <c r="I601" s="831">
        <v>9504.49</v>
      </c>
      <c r="J601" s="831">
        <v>1</v>
      </c>
      <c r="K601" s="831">
        <v>9504.49</v>
      </c>
      <c r="L601" s="831">
        <v>1</v>
      </c>
      <c r="M601" s="831">
        <v>9504.49</v>
      </c>
      <c r="N601" s="831"/>
      <c r="O601" s="831"/>
      <c r="P601" s="827"/>
      <c r="Q601" s="832"/>
    </row>
    <row r="602" spans="1:17" ht="14.45" customHeight="1" x14ac:dyDescent="0.2">
      <c r="A602" s="821" t="s">
        <v>575</v>
      </c>
      <c r="B602" s="822" t="s">
        <v>5033</v>
      </c>
      <c r="C602" s="822" t="s">
        <v>5061</v>
      </c>
      <c r="D602" s="822" t="s">
        <v>5778</v>
      </c>
      <c r="E602" s="822" t="s">
        <v>5779</v>
      </c>
      <c r="F602" s="831"/>
      <c r="G602" s="831"/>
      <c r="H602" s="831"/>
      <c r="I602" s="831"/>
      <c r="J602" s="831"/>
      <c r="K602" s="831"/>
      <c r="L602" s="831"/>
      <c r="M602" s="831"/>
      <c r="N602" s="831">
        <v>1</v>
      </c>
      <c r="O602" s="831">
        <v>28950</v>
      </c>
      <c r="P602" s="827"/>
      <c r="Q602" s="832">
        <v>28950</v>
      </c>
    </row>
    <row r="603" spans="1:17" ht="14.45" customHeight="1" x14ac:dyDescent="0.2">
      <c r="A603" s="821" t="s">
        <v>575</v>
      </c>
      <c r="B603" s="822" t="s">
        <v>5033</v>
      </c>
      <c r="C603" s="822" t="s">
        <v>5061</v>
      </c>
      <c r="D603" s="822" t="s">
        <v>5780</v>
      </c>
      <c r="E603" s="822" t="s">
        <v>5781</v>
      </c>
      <c r="F603" s="831"/>
      <c r="G603" s="831"/>
      <c r="H603" s="831"/>
      <c r="I603" s="831"/>
      <c r="J603" s="831"/>
      <c r="K603" s="831"/>
      <c r="L603" s="831"/>
      <c r="M603" s="831"/>
      <c r="N603" s="831">
        <v>1</v>
      </c>
      <c r="O603" s="831">
        <v>60099</v>
      </c>
      <c r="P603" s="827"/>
      <c r="Q603" s="832">
        <v>60099</v>
      </c>
    </row>
    <row r="604" spans="1:17" ht="14.45" customHeight="1" x14ac:dyDescent="0.2">
      <c r="A604" s="821" t="s">
        <v>575</v>
      </c>
      <c r="B604" s="822" t="s">
        <v>5033</v>
      </c>
      <c r="C604" s="822" t="s">
        <v>5061</v>
      </c>
      <c r="D604" s="822" t="s">
        <v>5782</v>
      </c>
      <c r="E604" s="822" t="s">
        <v>5783</v>
      </c>
      <c r="F604" s="831"/>
      <c r="G604" s="831"/>
      <c r="H604" s="831"/>
      <c r="I604" s="831"/>
      <c r="J604" s="831"/>
      <c r="K604" s="831"/>
      <c r="L604" s="831"/>
      <c r="M604" s="831"/>
      <c r="N604" s="831">
        <v>1</v>
      </c>
      <c r="O604" s="831">
        <v>907.5</v>
      </c>
      <c r="P604" s="827"/>
      <c r="Q604" s="832">
        <v>907.5</v>
      </c>
    </row>
    <row r="605" spans="1:17" ht="14.45" customHeight="1" x14ac:dyDescent="0.2">
      <c r="A605" s="821" t="s">
        <v>575</v>
      </c>
      <c r="B605" s="822" t="s">
        <v>5033</v>
      </c>
      <c r="C605" s="822" t="s">
        <v>5061</v>
      </c>
      <c r="D605" s="822" t="s">
        <v>5784</v>
      </c>
      <c r="E605" s="822" t="s">
        <v>5785</v>
      </c>
      <c r="F605" s="831"/>
      <c r="G605" s="831"/>
      <c r="H605" s="831"/>
      <c r="I605" s="831"/>
      <c r="J605" s="831">
        <v>3</v>
      </c>
      <c r="K605" s="831">
        <v>1785</v>
      </c>
      <c r="L605" s="831">
        <v>1</v>
      </c>
      <c r="M605" s="831">
        <v>595</v>
      </c>
      <c r="N605" s="831">
        <v>2</v>
      </c>
      <c r="O605" s="831">
        <v>1190</v>
      </c>
      <c r="P605" s="827">
        <v>0.66666666666666663</v>
      </c>
      <c r="Q605" s="832">
        <v>595</v>
      </c>
    </row>
    <row r="606" spans="1:17" ht="14.45" customHeight="1" x14ac:dyDescent="0.2">
      <c r="A606" s="821" t="s">
        <v>575</v>
      </c>
      <c r="B606" s="822" t="s">
        <v>5033</v>
      </c>
      <c r="C606" s="822" t="s">
        <v>5061</v>
      </c>
      <c r="D606" s="822" t="s">
        <v>5786</v>
      </c>
      <c r="E606" s="822" t="s">
        <v>5787</v>
      </c>
      <c r="F606" s="831">
        <v>1</v>
      </c>
      <c r="G606" s="831">
        <v>11201.4</v>
      </c>
      <c r="H606" s="831">
        <v>1</v>
      </c>
      <c r="I606" s="831">
        <v>11201.4</v>
      </c>
      <c r="J606" s="831">
        <v>1</v>
      </c>
      <c r="K606" s="831">
        <v>11201.4</v>
      </c>
      <c r="L606" s="831">
        <v>1</v>
      </c>
      <c r="M606" s="831">
        <v>11201.4</v>
      </c>
      <c r="N606" s="831"/>
      <c r="O606" s="831"/>
      <c r="P606" s="827"/>
      <c r="Q606" s="832"/>
    </row>
    <row r="607" spans="1:17" ht="14.45" customHeight="1" x14ac:dyDescent="0.2">
      <c r="A607" s="821" t="s">
        <v>575</v>
      </c>
      <c r="B607" s="822" t="s">
        <v>5033</v>
      </c>
      <c r="C607" s="822" t="s">
        <v>5061</v>
      </c>
      <c r="D607" s="822" t="s">
        <v>5788</v>
      </c>
      <c r="E607" s="822" t="s">
        <v>5789</v>
      </c>
      <c r="F607" s="831"/>
      <c r="G607" s="831"/>
      <c r="H607" s="831"/>
      <c r="I607" s="831"/>
      <c r="J607" s="831">
        <v>1</v>
      </c>
      <c r="K607" s="831">
        <v>935.84</v>
      </c>
      <c r="L607" s="831">
        <v>1</v>
      </c>
      <c r="M607" s="831">
        <v>935.84</v>
      </c>
      <c r="N607" s="831"/>
      <c r="O607" s="831"/>
      <c r="P607" s="827"/>
      <c r="Q607" s="832"/>
    </row>
    <row r="608" spans="1:17" ht="14.45" customHeight="1" x14ac:dyDescent="0.2">
      <c r="A608" s="821" t="s">
        <v>575</v>
      </c>
      <c r="B608" s="822" t="s">
        <v>5033</v>
      </c>
      <c r="C608" s="822" t="s">
        <v>5061</v>
      </c>
      <c r="D608" s="822" t="s">
        <v>5790</v>
      </c>
      <c r="E608" s="822" t="s">
        <v>5791</v>
      </c>
      <c r="F608" s="831">
        <v>2</v>
      </c>
      <c r="G608" s="831">
        <v>447.7</v>
      </c>
      <c r="H608" s="831">
        <v>0.39999999999999997</v>
      </c>
      <c r="I608" s="831">
        <v>223.85</v>
      </c>
      <c r="J608" s="831">
        <v>5</v>
      </c>
      <c r="K608" s="831">
        <v>1119.25</v>
      </c>
      <c r="L608" s="831">
        <v>1</v>
      </c>
      <c r="M608" s="831">
        <v>223.85</v>
      </c>
      <c r="N608" s="831">
        <v>5</v>
      </c>
      <c r="O608" s="831">
        <v>1119.25</v>
      </c>
      <c r="P608" s="827">
        <v>1</v>
      </c>
      <c r="Q608" s="832">
        <v>223.85</v>
      </c>
    </row>
    <row r="609" spans="1:17" ht="14.45" customHeight="1" x14ac:dyDescent="0.2">
      <c r="A609" s="821" t="s">
        <v>575</v>
      </c>
      <c r="B609" s="822" t="s">
        <v>5033</v>
      </c>
      <c r="C609" s="822" t="s">
        <v>5061</v>
      </c>
      <c r="D609" s="822" t="s">
        <v>5792</v>
      </c>
      <c r="E609" s="822" t="s">
        <v>5793</v>
      </c>
      <c r="F609" s="831">
        <v>1</v>
      </c>
      <c r="G609" s="831">
        <v>408.74</v>
      </c>
      <c r="H609" s="831"/>
      <c r="I609" s="831">
        <v>408.74</v>
      </c>
      <c r="J609" s="831"/>
      <c r="K609" s="831"/>
      <c r="L609" s="831"/>
      <c r="M609" s="831"/>
      <c r="N609" s="831"/>
      <c r="O609" s="831"/>
      <c r="P609" s="827"/>
      <c r="Q609" s="832"/>
    </row>
    <row r="610" spans="1:17" ht="14.45" customHeight="1" x14ac:dyDescent="0.2">
      <c r="A610" s="821" t="s">
        <v>575</v>
      </c>
      <c r="B610" s="822" t="s">
        <v>5033</v>
      </c>
      <c r="C610" s="822" t="s">
        <v>5061</v>
      </c>
      <c r="D610" s="822" t="s">
        <v>5794</v>
      </c>
      <c r="E610" s="822" t="s">
        <v>5795</v>
      </c>
      <c r="F610" s="831">
        <v>1</v>
      </c>
      <c r="G610" s="831">
        <v>2170.0300000000002</v>
      </c>
      <c r="H610" s="831"/>
      <c r="I610" s="831">
        <v>2170.0300000000002</v>
      </c>
      <c r="J610" s="831"/>
      <c r="K610" s="831"/>
      <c r="L610" s="831"/>
      <c r="M610" s="831"/>
      <c r="N610" s="831"/>
      <c r="O610" s="831"/>
      <c r="P610" s="827"/>
      <c r="Q610" s="832"/>
    </row>
    <row r="611" spans="1:17" ht="14.45" customHeight="1" x14ac:dyDescent="0.2">
      <c r="A611" s="821" t="s">
        <v>575</v>
      </c>
      <c r="B611" s="822" t="s">
        <v>5033</v>
      </c>
      <c r="C611" s="822" t="s">
        <v>5061</v>
      </c>
      <c r="D611" s="822" t="s">
        <v>5796</v>
      </c>
      <c r="E611" s="822" t="s">
        <v>5797</v>
      </c>
      <c r="F611" s="831">
        <v>2</v>
      </c>
      <c r="G611" s="831">
        <v>19438.599999999999</v>
      </c>
      <c r="H611" s="831">
        <v>1.3333763190675572</v>
      </c>
      <c r="I611" s="831">
        <v>9719.2999999999993</v>
      </c>
      <c r="J611" s="831">
        <v>2</v>
      </c>
      <c r="K611" s="831">
        <v>14578.48</v>
      </c>
      <c r="L611" s="831">
        <v>1</v>
      </c>
      <c r="M611" s="831">
        <v>7289.24</v>
      </c>
      <c r="N611" s="831"/>
      <c r="O611" s="831"/>
      <c r="P611" s="827"/>
      <c r="Q611" s="832"/>
    </row>
    <row r="612" spans="1:17" ht="14.45" customHeight="1" x14ac:dyDescent="0.2">
      <c r="A612" s="821" t="s">
        <v>575</v>
      </c>
      <c r="B612" s="822" t="s">
        <v>5033</v>
      </c>
      <c r="C612" s="822" t="s">
        <v>5061</v>
      </c>
      <c r="D612" s="822" t="s">
        <v>5798</v>
      </c>
      <c r="E612" s="822" t="s">
        <v>5799</v>
      </c>
      <c r="F612" s="831">
        <v>1</v>
      </c>
      <c r="G612" s="831">
        <v>6397.2</v>
      </c>
      <c r="H612" s="831"/>
      <c r="I612" s="831">
        <v>6397.2</v>
      </c>
      <c r="J612" s="831"/>
      <c r="K612" s="831"/>
      <c r="L612" s="831"/>
      <c r="M612" s="831"/>
      <c r="N612" s="831"/>
      <c r="O612" s="831"/>
      <c r="P612" s="827"/>
      <c r="Q612" s="832"/>
    </row>
    <row r="613" spans="1:17" ht="14.45" customHeight="1" x14ac:dyDescent="0.2">
      <c r="A613" s="821" t="s">
        <v>575</v>
      </c>
      <c r="B613" s="822" t="s">
        <v>5033</v>
      </c>
      <c r="C613" s="822" t="s">
        <v>5061</v>
      </c>
      <c r="D613" s="822" t="s">
        <v>5800</v>
      </c>
      <c r="E613" s="822" t="s">
        <v>5801</v>
      </c>
      <c r="F613" s="831">
        <v>7</v>
      </c>
      <c r="G613" s="831">
        <v>484602.93000000005</v>
      </c>
      <c r="H613" s="831">
        <v>2.4181819134459785</v>
      </c>
      <c r="I613" s="831">
        <v>69228.990000000005</v>
      </c>
      <c r="J613" s="831">
        <v>3</v>
      </c>
      <c r="K613" s="831">
        <v>200399.69999999998</v>
      </c>
      <c r="L613" s="831">
        <v>1</v>
      </c>
      <c r="M613" s="831">
        <v>66799.899999999994</v>
      </c>
      <c r="N613" s="831">
        <v>4</v>
      </c>
      <c r="O613" s="831">
        <v>274486.87</v>
      </c>
      <c r="P613" s="827">
        <v>1.369697010524467</v>
      </c>
      <c r="Q613" s="832">
        <v>68621.717499999999</v>
      </c>
    </row>
    <row r="614" spans="1:17" ht="14.45" customHeight="1" x14ac:dyDescent="0.2">
      <c r="A614" s="821" t="s">
        <v>575</v>
      </c>
      <c r="B614" s="822" t="s">
        <v>5033</v>
      </c>
      <c r="C614" s="822" t="s">
        <v>5061</v>
      </c>
      <c r="D614" s="822" t="s">
        <v>5802</v>
      </c>
      <c r="E614" s="822" t="s">
        <v>5803</v>
      </c>
      <c r="F614" s="831">
        <v>1</v>
      </c>
      <c r="G614" s="831">
        <v>2156.67</v>
      </c>
      <c r="H614" s="831"/>
      <c r="I614" s="831">
        <v>2156.67</v>
      </c>
      <c r="J614" s="831"/>
      <c r="K614" s="831"/>
      <c r="L614" s="831"/>
      <c r="M614" s="831"/>
      <c r="N614" s="831"/>
      <c r="O614" s="831"/>
      <c r="P614" s="827"/>
      <c r="Q614" s="832"/>
    </row>
    <row r="615" spans="1:17" ht="14.45" customHeight="1" x14ac:dyDescent="0.2">
      <c r="A615" s="821" t="s">
        <v>575</v>
      </c>
      <c r="B615" s="822" t="s">
        <v>5033</v>
      </c>
      <c r="C615" s="822" t="s">
        <v>5061</v>
      </c>
      <c r="D615" s="822" t="s">
        <v>5804</v>
      </c>
      <c r="E615" s="822" t="s">
        <v>5803</v>
      </c>
      <c r="F615" s="831"/>
      <c r="G615" s="831"/>
      <c r="H615" s="831"/>
      <c r="I615" s="831"/>
      <c r="J615" s="831"/>
      <c r="K615" s="831"/>
      <c r="L615" s="831"/>
      <c r="M615" s="831"/>
      <c r="N615" s="831">
        <v>1</v>
      </c>
      <c r="O615" s="831">
        <v>5708.29</v>
      </c>
      <c r="P615" s="827"/>
      <c r="Q615" s="832">
        <v>5708.29</v>
      </c>
    </row>
    <row r="616" spans="1:17" ht="14.45" customHeight="1" x14ac:dyDescent="0.2">
      <c r="A616" s="821" t="s">
        <v>575</v>
      </c>
      <c r="B616" s="822" t="s">
        <v>5033</v>
      </c>
      <c r="C616" s="822" t="s">
        <v>5061</v>
      </c>
      <c r="D616" s="822" t="s">
        <v>5805</v>
      </c>
      <c r="E616" s="822" t="s">
        <v>5806</v>
      </c>
      <c r="F616" s="831">
        <v>1</v>
      </c>
      <c r="G616" s="831">
        <v>3938.18</v>
      </c>
      <c r="H616" s="831"/>
      <c r="I616" s="831">
        <v>3938.18</v>
      </c>
      <c r="J616" s="831"/>
      <c r="K616" s="831"/>
      <c r="L616" s="831"/>
      <c r="M616" s="831"/>
      <c r="N616" s="831"/>
      <c r="O616" s="831"/>
      <c r="P616" s="827"/>
      <c r="Q616" s="832"/>
    </row>
    <row r="617" spans="1:17" ht="14.45" customHeight="1" x14ac:dyDescent="0.2">
      <c r="A617" s="821" t="s">
        <v>575</v>
      </c>
      <c r="B617" s="822" t="s">
        <v>5033</v>
      </c>
      <c r="C617" s="822" t="s">
        <v>5061</v>
      </c>
      <c r="D617" s="822" t="s">
        <v>5807</v>
      </c>
      <c r="E617" s="822" t="s">
        <v>5808</v>
      </c>
      <c r="F617" s="831"/>
      <c r="G617" s="831"/>
      <c r="H617" s="831"/>
      <c r="I617" s="831"/>
      <c r="J617" s="831"/>
      <c r="K617" s="831"/>
      <c r="L617" s="831"/>
      <c r="M617" s="831"/>
      <c r="N617" s="831">
        <v>1</v>
      </c>
      <c r="O617" s="831">
        <v>960.74</v>
      </c>
      <c r="P617" s="827"/>
      <c r="Q617" s="832">
        <v>960.74</v>
      </c>
    </row>
    <row r="618" spans="1:17" ht="14.45" customHeight="1" x14ac:dyDescent="0.2">
      <c r="A618" s="821" t="s">
        <v>575</v>
      </c>
      <c r="B618" s="822" t="s">
        <v>5033</v>
      </c>
      <c r="C618" s="822" t="s">
        <v>5061</v>
      </c>
      <c r="D618" s="822" t="s">
        <v>5809</v>
      </c>
      <c r="E618" s="822" t="s">
        <v>5810</v>
      </c>
      <c r="F618" s="831"/>
      <c r="G618" s="831"/>
      <c r="H618" s="831"/>
      <c r="I618" s="831"/>
      <c r="J618" s="831">
        <v>1</v>
      </c>
      <c r="K618" s="831">
        <v>1796</v>
      </c>
      <c r="L618" s="831">
        <v>1</v>
      </c>
      <c r="M618" s="831">
        <v>1796</v>
      </c>
      <c r="N618" s="831"/>
      <c r="O618" s="831"/>
      <c r="P618" s="827"/>
      <c r="Q618" s="832"/>
    </row>
    <row r="619" spans="1:17" ht="14.45" customHeight="1" x14ac:dyDescent="0.2">
      <c r="A619" s="821" t="s">
        <v>575</v>
      </c>
      <c r="B619" s="822" t="s">
        <v>5033</v>
      </c>
      <c r="C619" s="822" t="s">
        <v>5061</v>
      </c>
      <c r="D619" s="822" t="s">
        <v>5811</v>
      </c>
      <c r="E619" s="822" t="s">
        <v>5812</v>
      </c>
      <c r="F619" s="831"/>
      <c r="G619" s="831"/>
      <c r="H619" s="831"/>
      <c r="I619" s="831"/>
      <c r="J619" s="831"/>
      <c r="K619" s="831"/>
      <c r="L619" s="831"/>
      <c r="M619" s="831"/>
      <c r="N619" s="831">
        <v>3</v>
      </c>
      <c r="O619" s="831">
        <v>2882.2200000000003</v>
      </c>
      <c r="P619" s="827"/>
      <c r="Q619" s="832">
        <v>960.74000000000012</v>
      </c>
    </row>
    <row r="620" spans="1:17" ht="14.45" customHeight="1" x14ac:dyDescent="0.2">
      <c r="A620" s="821" t="s">
        <v>575</v>
      </c>
      <c r="B620" s="822" t="s">
        <v>5033</v>
      </c>
      <c r="C620" s="822" t="s">
        <v>5061</v>
      </c>
      <c r="D620" s="822" t="s">
        <v>5813</v>
      </c>
      <c r="E620" s="822" t="s">
        <v>5814</v>
      </c>
      <c r="F620" s="831">
        <v>1</v>
      </c>
      <c r="G620" s="831">
        <v>1796</v>
      </c>
      <c r="H620" s="831"/>
      <c r="I620" s="831">
        <v>1796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575</v>
      </c>
      <c r="B621" s="822" t="s">
        <v>5033</v>
      </c>
      <c r="C621" s="822" t="s">
        <v>5061</v>
      </c>
      <c r="D621" s="822" t="s">
        <v>5815</v>
      </c>
      <c r="E621" s="822" t="s">
        <v>5816</v>
      </c>
      <c r="F621" s="831"/>
      <c r="G621" s="831"/>
      <c r="H621" s="831"/>
      <c r="I621" s="831"/>
      <c r="J621" s="831">
        <v>1</v>
      </c>
      <c r="K621" s="831">
        <v>3360</v>
      </c>
      <c r="L621" s="831">
        <v>1</v>
      </c>
      <c r="M621" s="831">
        <v>3360</v>
      </c>
      <c r="N621" s="831"/>
      <c r="O621" s="831"/>
      <c r="P621" s="827"/>
      <c r="Q621" s="832"/>
    </row>
    <row r="622" spans="1:17" ht="14.45" customHeight="1" x14ac:dyDescent="0.2">
      <c r="A622" s="821" t="s">
        <v>575</v>
      </c>
      <c r="B622" s="822" t="s">
        <v>5033</v>
      </c>
      <c r="C622" s="822" t="s">
        <v>5061</v>
      </c>
      <c r="D622" s="822" t="s">
        <v>5817</v>
      </c>
      <c r="E622" s="822" t="s">
        <v>5816</v>
      </c>
      <c r="F622" s="831"/>
      <c r="G622" s="831"/>
      <c r="H622" s="831"/>
      <c r="I622" s="831"/>
      <c r="J622" s="831"/>
      <c r="K622" s="831"/>
      <c r="L622" s="831"/>
      <c r="M622" s="831"/>
      <c r="N622" s="831">
        <v>1</v>
      </c>
      <c r="O622" s="831">
        <v>3360</v>
      </c>
      <c r="P622" s="827"/>
      <c r="Q622" s="832">
        <v>3360</v>
      </c>
    </row>
    <row r="623" spans="1:17" ht="14.45" customHeight="1" x14ac:dyDescent="0.2">
      <c r="A623" s="821" t="s">
        <v>575</v>
      </c>
      <c r="B623" s="822" t="s">
        <v>5033</v>
      </c>
      <c r="C623" s="822" t="s">
        <v>5061</v>
      </c>
      <c r="D623" s="822" t="s">
        <v>5818</v>
      </c>
      <c r="E623" s="822" t="s">
        <v>5816</v>
      </c>
      <c r="F623" s="831"/>
      <c r="G623" s="831"/>
      <c r="H623" s="831"/>
      <c r="I623" s="831"/>
      <c r="J623" s="831"/>
      <c r="K623" s="831"/>
      <c r="L623" s="831"/>
      <c r="M623" s="831"/>
      <c r="N623" s="831">
        <v>2</v>
      </c>
      <c r="O623" s="831">
        <v>4365.68</v>
      </c>
      <c r="P623" s="827"/>
      <c r="Q623" s="832">
        <v>2182.84</v>
      </c>
    </row>
    <row r="624" spans="1:17" ht="14.45" customHeight="1" x14ac:dyDescent="0.2">
      <c r="A624" s="821" t="s">
        <v>575</v>
      </c>
      <c r="B624" s="822" t="s">
        <v>5033</v>
      </c>
      <c r="C624" s="822" t="s">
        <v>5061</v>
      </c>
      <c r="D624" s="822" t="s">
        <v>5819</v>
      </c>
      <c r="E624" s="822" t="s">
        <v>5820</v>
      </c>
      <c r="F624" s="831"/>
      <c r="G624" s="831"/>
      <c r="H624" s="831"/>
      <c r="I624" s="831"/>
      <c r="J624" s="831">
        <v>1</v>
      </c>
      <c r="K624" s="831">
        <v>7482.85</v>
      </c>
      <c r="L624" s="831">
        <v>1</v>
      </c>
      <c r="M624" s="831">
        <v>7482.85</v>
      </c>
      <c r="N624" s="831"/>
      <c r="O624" s="831"/>
      <c r="P624" s="827"/>
      <c r="Q624" s="832"/>
    </row>
    <row r="625" spans="1:17" ht="14.45" customHeight="1" x14ac:dyDescent="0.2">
      <c r="A625" s="821" t="s">
        <v>575</v>
      </c>
      <c r="B625" s="822" t="s">
        <v>5033</v>
      </c>
      <c r="C625" s="822" t="s">
        <v>5061</v>
      </c>
      <c r="D625" s="822" t="s">
        <v>5821</v>
      </c>
      <c r="E625" s="822" t="s">
        <v>5822</v>
      </c>
      <c r="F625" s="831"/>
      <c r="G625" s="831"/>
      <c r="H625" s="831"/>
      <c r="I625" s="831"/>
      <c r="J625" s="831">
        <v>1</v>
      </c>
      <c r="K625" s="831">
        <v>5672</v>
      </c>
      <c r="L625" s="831">
        <v>1</v>
      </c>
      <c r="M625" s="831">
        <v>5672</v>
      </c>
      <c r="N625" s="831"/>
      <c r="O625" s="831"/>
      <c r="P625" s="827"/>
      <c r="Q625" s="832"/>
    </row>
    <row r="626" spans="1:17" ht="14.45" customHeight="1" x14ac:dyDescent="0.2">
      <c r="A626" s="821" t="s">
        <v>575</v>
      </c>
      <c r="B626" s="822" t="s">
        <v>5033</v>
      </c>
      <c r="C626" s="822" t="s">
        <v>5061</v>
      </c>
      <c r="D626" s="822" t="s">
        <v>5823</v>
      </c>
      <c r="E626" s="822" t="s">
        <v>5824</v>
      </c>
      <c r="F626" s="831">
        <v>1</v>
      </c>
      <c r="G626" s="831">
        <v>5860.64</v>
      </c>
      <c r="H626" s="831"/>
      <c r="I626" s="831">
        <v>5860.64</v>
      </c>
      <c r="J626" s="831"/>
      <c r="K626" s="831"/>
      <c r="L626" s="831"/>
      <c r="M626" s="831"/>
      <c r="N626" s="831"/>
      <c r="O626" s="831"/>
      <c r="P626" s="827"/>
      <c r="Q626" s="832"/>
    </row>
    <row r="627" spans="1:17" ht="14.45" customHeight="1" x14ac:dyDescent="0.2">
      <c r="A627" s="821" t="s">
        <v>575</v>
      </c>
      <c r="B627" s="822" t="s">
        <v>5033</v>
      </c>
      <c r="C627" s="822" t="s">
        <v>5061</v>
      </c>
      <c r="D627" s="822" t="s">
        <v>5825</v>
      </c>
      <c r="E627" s="822" t="s">
        <v>5826</v>
      </c>
      <c r="F627" s="831"/>
      <c r="G627" s="831"/>
      <c r="H627" s="831"/>
      <c r="I627" s="831"/>
      <c r="J627" s="831">
        <v>3</v>
      </c>
      <c r="K627" s="831">
        <v>1455.06</v>
      </c>
      <c r="L627" s="831">
        <v>1</v>
      </c>
      <c r="M627" s="831">
        <v>485.02</v>
      </c>
      <c r="N627" s="831"/>
      <c r="O627" s="831"/>
      <c r="P627" s="827"/>
      <c r="Q627" s="832"/>
    </row>
    <row r="628" spans="1:17" ht="14.45" customHeight="1" x14ac:dyDescent="0.2">
      <c r="A628" s="821" t="s">
        <v>575</v>
      </c>
      <c r="B628" s="822" t="s">
        <v>5033</v>
      </c>
      <c r="C628" s="822" t="s">
        <v>5061</v>
      </c>
      <c r="D628" s="822" t="s">
        <v>5827</v>
      </c>
      <c r="E628" s="822" t="s">
        <v>5826</v>
      </c>
      <c r="F628" s="831">
        <v>2</v>
      </c>
      <c r="G628" s="831">
        <v>723.38</v>
      </c>
      <c r="H628" s="831">
        <v>0.39999999999999997</v>
      </c>
      <c r="I628" s="831">
        <v>361.69</v>
      </c>
      <c r="J628" s="831">
        <v>5</v>
      </c>
      <c r="K628" s="831">
        <v>1808.45</v>
      </c>
      <c r="L628" s="831">
        <v>1</v>
      </c>
      <c r="M628" s="831">
        <v>361.69</v>
      </c>
      <c r="N628" s="831"/>
      <c r="O628" s="831"/>
      <c r="P628" s="827"/>
      <c r="Q628" s="832"/>
    </row>
    <row r="629" spans="1:17" ht="14.45" customHeight="1" x14ac:dyDescent="0.2">
      <c r="A629" s="821" t="s">
        <v>575</v>
      </c>
      <c r="B629" s="822" t="s">
        <v>5033</v>
      </c>
      <c r="C629" s="822" t="s">
        <v>5061</v>
      </c>
      <c r="D629" s="822" t="s">
        <v>5828</v>
      </c>
      <c r="E629" s="822" t="s">
        <v>5829</v>
      </c>
      <c r="F629" s="831"/>
      <c r="G629" s="831"/>
      <c r="H629" s="831"/>
      <c r="I629" s="831"/>
      <c r="J629" s="831">
        <v>1</v>
      </c>
      <c r="K629" s="831">
        <v>4676</v>
      </c>
      <c r="L629" s="831">
        <v>1</v>
      </c>
      <c r="M629" s="831">
        <v>4676</v>
      </c>
      <c r="N629" s="831"/>
      <c r="O629" s="831"/>
      <c r="P629" s="827"/>
      <c r="Q629" s="832"/>
    </row>
    <row r="630" spans="1:17" ht="14.45" customHeight="1" x14ac:dyDescent="0.2">
      <c r="A630" s="821" t="s">
        <v>575</v>
      </c>
      <c r="B630" s="822" t="s">
        <v>5033</v>
      </c>
      <c r="C630" s="822" t="s">
        <v>5061</v>
      </c>
      <c r="D630" s="822" t="s">
        <v>5830</v>
      </c>
      <c r="E630" s="822" t="s">
        <v>5829</v>
      </c>
      <c r="F630" s="831"/>
      <c r="G630" s="831"/>
      <c r="H630" s="831"/>
      <c r="I630" s="831"/>
      <c r="J630" s="831"/>
      <c r="K630" s="831"/>
      <c r="L630" s="831"/>
      <c r="M630" s="831"/>
      <c r="N630" s="831">
        <v>1</v>
      </c>
      <c r="O630" s="831">
        <v>5648.19</v>
      </c>
      <c r="P630" s="827"/>
      <c r="Q630" s="832">
        <v>5648.19</v>
      </c>
    </row>
    <row r="631" spans="1:17" ht="14.45" customHeight="1" x14ac:dyDescent="0.2">
      <c r="A631" s="821" t="s">
        <v>575</v>
      </c>
      <c r="B631" s="822" t="s">
        <v>5033</v>
      </c>
      <c r="C631" s="822" t="s">
        <v>5061</v>
      </c>
      <c r="D631" s="822" t="s">
        <v>5831</v>
      </c>
      <c r="E631" s="822" t="s">
        <v>5829</v>
      </c>
      <c r="F631" s="831"/>
      <c r="G631" s="831"/>
      <c r="H631" s="831"/>
      <c r="I631" s="831"/>
      <c r="J631" s="831">
        <v>4</v>
      </c>
      <c r="K631" s="831">
        <v>2368</v>
      </c>
      <c r="L631" s="831">
        <v>1</v>
      </c>
      <c r="M631" s="831">
        <v>592</v>
      </c>
      <c r="N631" s="831">
        <v>4</v>
      </c>
      <c r="O631" s="831">
        <v>1960</v>
      </c>
      <c r="P631" s="827">
        <v>0.82770270270270274</v>
      </c>
      <c r="Q631" s="832">
        <v>490</v>
      </c>
    </row>
    <row r="632" spans="1:17" ht="14.45" customHeight="1" x14ac:dyDescent="0.2">
      <c r="A632" s="821" t="s">
        <v>575</v>
      </c>
      <c r="B632" s="822" t="s">
        <v>5033</v>
      </c>
      <c r="C632" s="822" t="s">
        <v>5061</v>
      </c>
      <c r="D632" s="822" t="s">
        <v>5832</v>
      </c>
      <c r="E632" s="822" t="s">
        <v>5833</v>
      </c>
      <c r="F632" s="831"/>
      <c r="G632" s="831"/>
      <c r="H632" s="831"/>
      <c r="I632" s="831"/>
      <c r="J632" s="831"/>
      <c r="K632" s="831"/>
      <c r="L632" s="831"/>
      <c r="M632" s="831"/>
      <c r="N632" s="831">
        <v>1</v>
      </c>
      <c r="O632" s="831">
        <v>6593.35</v>
      </c>
      <c r="P632" s="827"/>
      <c r="Q632" s="832">
        <v>6593.35</v>
      </c>
    </row>
    <row r="633" spans="1:17" ht="14.45" customHeight="1" x14ac:dyDescent="0.2">
      <c r="A633" s="821" t="s">
        <v>575</v>
      </c>
      <c r="B633" s="822" t="s">
        <v>5033</v>
      </c>
      <c r="C633" s="822" t="s">
        <v>5061</v>
      </c>
      <c r="D633" s="822" t="s">
        <v>5834</v>
      </c>
      <c r="E633" s="822" t="s">
        <v>5835</v>
      </c>
      <c r="F633" s="831"/>
      <c r="G633" s="831"/>
      <c r="H633" s="831"/>
      <c r="I633" s="831"/>
      <c r="J633" s="831"/>
      <c r="K633" s="831"/>
      <c r="L633" s="831"/>
      <c r="M633" s="831"/>
      <c r="N633" s="831">
        <v>2</v>
      </c>
      <c r="O633" s="831">
        <v>2143.1999999999998</v>
      </c>
      <c r="P633" s="827"/>
      <c r="Q633" s="832">
        <v>1071.5999999999999</v>
      </c>
    </row>
    <row r="634" spans="1:17" ht="14.45" customHeight="1" x14ac:dyDescent="0.2">
      <c r="A634" s="821" t="s">
        <v>575</v>
      </c>
      <c r="B634" s="822" t="s">
        <v>5033</v>
      </c>
      <c r="C634" s="822" t="s">
        <v>5061</v>
      </c>
      <c r="D634" s="822" t="s">
        <v>5836</v>
      </c>
      <c r="E634" s="822" t="s">
        <v>5837</v>
      </c>
      <c r="F634" s="831"/>
      <c r="G634" s="831"/>
      <c r="H634" s="831"/>
      <c r="I634" s="831"/>
      <c r="J634" s="831">
        <v>3</v>
      </c>
      <c r="K634" s="831">
        <v>1669.5</v>
      </c>
      <c r="L634" s="831">
        <v>1</v>
      </c>
      <c r="M634" s="831">
        <v>556.5</v>
      </c>
      <c r="N634" s="831">
        <v>5</v>
      </c>
      <c r="O634" s="831">
        <v>2420.2000000000003</v>
      </c>
      <c r="P634" s="827">
        <v>1.4496555855046422</v>
      </c>
      <c r="Q634" s="832">
        <v>484.04000000000008</v>
      </c>
    </row>
    <row r="635" spans="1:17" ht="14.45" customHeight="1" x14ac:dyDescent="0.2">
      <c r="A635" s="821" t="s">
        <v>575</v>
      </c>
      <c r="B635" s="822" t="s">
        <v>5033</v>
      </c>
      <c r="C635" s="822" t="s">
        <v>5061</v>
      </c>
      <c r="D635" s="822" t="s">
        <v>5838</v>
      </c>
      <c r="E635" s="822" t="s">
        <v>5839</v>
      </c>
      <c r="F635" s="831">
        <v>2.8000000000000003</v>
      </c>
      <c r="G635" s="831">
        <v>705.67000000000007</v>
      </c>
      <c r="H635" s="831">
        <v>14.00138888888889</v>
      </c>
      <c r="I635" s="831">
        <v>252.02500000000001</v>
      </c>
      <c r="J635" s="831">
        <v>0.2</v>
      </c>
      <c r="K635" s="831">
        <v>50.4</v>
      </c>
      <c r="L635" s="831">
        <v>1</v>
      </c>
      <c r="M635" s="831">
        <v>251.99999999999997</v>
      </c>
      <c r="N635" s="831">
        <v>0.3</v>
      </c>
      <c r="O635" s="831">
        <v>75.599999999999994</v>
      </c>
      <c r="P635" s="827">
        <v>1.5</v>
      </c>
      <c r="Q635" s="832">
        <v>252</v>
      </c>
    </row>
    <row r="636" spans="1:17" ht="14.45" customHeight="1" x14ac:dyDescent="0.2">
      <c r="A636" s="821" t="s">
        <v>575</v>
      </c>
      <c r="B636" s="822" t="s">
        <v>5033</v>
      </c>
      <c r="C636" s="822" t="s">
        <v>5061</v>
      </c>
      <c r="D636" s="822" t="s">
        <v>5587</v>
      </c>
      <c r="E636" s="822" t="s">
        <v>5840</v>
      </c>
      <c r="F636" s="831">
        <v>0.2</v>
      </c>
      <c r="G636" s="831">
        <v>958.12</v>
      </c>
      <c r="H636" s="831"/>
      <c r="I636" s="831">
        <v>4790.5999999999995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575</v>
      </c>
      <c r="B637" s="822" t="s">
        <v>5033</v>
      </c>
      <c r="C637" s="822" t="s">
        <v>5061</v>
      </c>
      <c r="D637" s="822" t="s">
        <v>5841</v>
      </c>
      <c r="E637" s="822" t="s">
        <v>5842</v>
      </c>
      <c r="F637" s="831"/>
      <c r="G637" s="831"/>
      <c r="H637" s="831"/>
      <c r="I637" s="831"/>
      <c r="J637" s="831">
        <v>2</v>
      </c>
      <c r="K637" s="831">
        <v>1123.42</v>
      </c>
      <c r="L637" s="831">
        <v>1</v>
      </c>
      <c r="M637" s="831">
        <v>561.71</v>
      </c>
      <c r="N637" s="831"/>
      <c r="O637" s="831"/>
      <c r="P637" s="827"/>
      <c r="Q637" s="832"/>
    </row>
    <row r="638" spans="1:17" ht="14.45" customHeight="1" x14ac:dyDescent="0.2">
      <c r="A638" s="821" t="s">
        <v>575</v>
      </c>
      <c r="B638" s="822" t="s">
        <v>5033</v>
      </c>
      <c r="C638" s="822" t="s">
        <v>5061</v>
      </c>
      <c r="D638" s="822" t="s">
        <v>5843</v>
      </c>
      <c r="E638" s="822" t="s">
        <v>5839</v>
      </c>
      <c r="F638" s="831">
        <v>8</v>
      </c>
      <c r="G638" s="831">
        <v>4377.6000000000004</v>
      </c>
      <c r="H638" s="831"/>
      <c r="I638" s="831">
        <v>547.20000000000005</v>
      </c>
      <c r="J638" s="831"/>
      <c r="K638" s="831"/>
      <c r="L638" s="831"/>
      <c r="M638" s="831"/>
      <c r="N638" s="831">
        <v>4</v>
      </c>
      <c r="O638" s="831">
        <v>1871.44</v>
      </c>
      <c r="P638" s="827"/>
      <c r="Q638" s="832">
        <v>467.86</v>
      </c>
    </row>
    <row r="639" spans="1:17" ht="14.45" customHeight="1" x14ac:dyDescent="0.2">
      <c r="A639" s="821" t="s">
        <v>575</v>
      </c>
      <c r="B639" s="822" t="s">
        <v>5033</v>
      </c>
      <c r="C639" s="822" t="s">
        <v>5061</v>
      </c>
      <c r="D639" s="822" t="s">
        <v>5844</v>
      </c>
      <c r="E639" s="822" t="s">
        <v>5839</v>
      </c>
      <c r="F639" s="831">
        <v>30</v>
      </c>
      <c r="G639" s="831">
        <v>55466.100000000006</v>
      </c>
      <c r="H639" s="831">
        <v>4.3881685960037728</v>
      </c>
      <c r="I639" s="831">
        <v>1848.8700000000001</v>
      </c>
      <c r="J639" s="831">
        <v>8</v>
      </c>
      <c r="K639" s="831">
        <v>12639.92</v>
      </c>
      <c r="L639" s="831">
        <v>1</v>
      </c>
      <c r="M639" s="831">
        <v>1579.99</v>
      </c>
      <c r="N639" s="831"/>
      <c r="O639" s="831"/>
      <c r="P639" s="827"/>
      <c r="Q639" s="832"/>
    </row>
    <row r="640" spans="1:17" ht="14.45" customHeight="1" x14ac:dyDescent="0.2">
      <c r="A640" s="821" t="s">
        <v>575</v>
      </c>
      <c r="B640" s="822" t="s">
        <v>5033</v>
      </c>
      <c r="C640" s="822" t="s">
        <v>5061</v>
      </c>
      <c r="D640" s="822" t="s">
        <v>5845</v>
      </c>
      <c r="E640" s="822" t="s">
        <v>5846</v>
      </c>
      <c r="F640" s="831"/>
      <c r="G640" s="831"/>
      <c r="H640" s="831"/>
      <c r="I640" s="831"/>
      <c r="J640" s="831"/>
      <c r="K640" s="831"/>
      <c r="L640" s="831"/>
      <c r="M640" s="831"/>
      <c r="N640" s="831">
        <v>1</v>
      </c>
      <c r="O640" s="831">
        <v>506</v>
      </c>
      <c r="P640" s="827"/>
      <c r="Q640" s="832">
        <v>506</v>
      </c>
    </row>
    <row r="641" spans="1:17" ht="14.45" customHeight="1" x14ac:dyDescent="0.2">
      <c r="A641" s="821" t="s">
        <v>575</v>
      </c>
      <c r="B641" s="822" t="s">
        <v>5033</v>
      </c>
      <c r="C641" s="822" t="s">
        <v>5061</v>
      </c>
      <c r="D641" s="822" t="s">
        <v>5847</v>
      </c>
      <c r="E641" s="822" t="s">
        <v>5848</v>
      </c>
      <c r="F641" s="831"/>
      <c r="G641" s="831"/>
      <c r="H641" s="831"/>
      <c r="I641" s="831"/>
      <c r="J641" s="831"/>
      <c r="K641" s="831"/>
      <c r="L641" s="831"/>
      <c r="M641" s="831"/>
      <c r="N641" s="831">
        <v>2</v>
      </c>
      <c r="O641" s="831">
        <v>1012</v>
      </c>
      <c r="P641" s="827"/>
      <c r="Q641" s="832">
        <v>506</v>
      </c>
    </row>
    <row r="642" spans="1:17" ht="14.45" customHeight="1" x14ac:dyDescent="0.2">
      <c r="A642" s="821" t="s">
        <v>575</v>
      </c>
      <c r="B642" s="822" t="s">
        <v>5033</v>
      </c>
      <c r="C642" s="822" t="s">
        <v>5061</v>
      </c>
      <c r="D642" s="822" t="s">
        <v>5849</v>
      </c>
      <c r="E642" s="822" t="s">
        <v>5850</v>
      </c>
      <c r="F642" s="831"/>
      <c r="G642" s="831"/>
      <c r="H642" s="831"/>
      <c r="I642" s="831"/>
      <c r="J642" s="831"/>
      <c r="K642" s="831"/>
      <c r="L642" s="831"/>
      <c r="M642" s="831"/>
      <c r="N642" s="831">
        <v>2</v>
      </c>
      <c r="O642" s="831">
        <v>8905.6</v>
      </c>
      <c r="P642" s="827"/>
      <c r="Q642" s="832">
        <v>4452.8</v>
      </c>
    </row>
    <row r="643" spans="1:17" ht="14.45" customHeight="1" x14ac:dyDescent="0.2">
      <c r="A643" s="821" t="s">
        <v>575</v>
      </c>
      <c r="B643" s="822" t="s">
        <v>5033</v>
      </c>
      <c r="C643" s="822" t="s">
        <v>5061</v>
      </c>
      <c r="D643" s="822" t="s">
        <v>5851</v>
      </c>
      <c r="E643" s="822" t="s">
        <v>5852</v>
      </c>
      <c r="F643" s="831"/>
      <c r="G643" s="831"/>
      <c r="H643" s="831"/>
      <c r="I643" s="831"/>
      <c r="J643" s="831"/>
      <c r="K643" s="831"/>
      <c r="L643" s="831"/>
      <c r="M643" s="831"/>
      <c r="N643" s="831">
        <v>4</v>
      </c>
      <c r="O643" s="831">
        <v>4624.32</v>
      </c>
      <c r="P643" s="827"/>
      <c r="Q643" s="832">
        <v>1156.08</v>
      </c>
    </row>
    <row r="644" spans="1:17" ht="14.45" customHeight="1" x14ac:dyDescent="0.2">
      <c r="A644" s="821" t="s">
        <v>575</v>
      </c>
      <c r="B644" s="822" t="s">
        <v>5033</v>
      </c>
      <c r="C644" s="822" t="s">
        <v>5061</v>
      </c>
      <c r="D644" s="822" t="s">
        <v>5853</v>
      </c>
      <c r="E644" s="822" t="s">
        <v>5854</v>
      </c>
      <c r="F644" s="831">
        <v>0.1</v>
      </c>
      <c r="G644" s="831">
        <v>2089.3000000000002</v>
      </c>
      <c r="H644" s="831"/>
      <c r="I644" s="831">
        <v>20893</v>
      </c>
      <c r="J644" s="831"/>
      <c r="K644" s="831"/>
      <c r="L644" s="831"/>
      <c r="M644" s="831"/>
      <c r="N644" s="831"/>
      <c r="O644" s="831"/>
      <c r="P644" s="827"/>
      <c r="Q644" s="832"/>
    </row>
    <row r="645" spans="1:17" ht="14.45" customHeight="1" x14ac:dyDescent="0.2">
      <c r="A645" s="821" t="s">
        <v>575</v>
      </c>
      <c r="B645" s="822" t="s">
        <v>5033</v>
      </c>
      <c r="C645" s="822" t="s">
        <v>5061</v>
      </c>
      <c r="D645" s="822" t="s">
        <v>5855</v>
      </c>
      <c r="E645" s="822" t="s">
        <v>5856</v>
      </c>
      <c r="F645" s="831">
        <v>2</v>
      </c>
      <c r="G645" s="831">
        <v>3228</v>
      </c>
      <c r="H645" s="831">
        <v>1</v>
      </c>
      <c r="I645" s="831">
        <v>1614</v>
      </c>
      <c r="J645" s="831">
        <v>2</v>
      </c>
      <c r="K645" s="831">
        <v>3228</v>
      </c>
      <c r="L645" s="831">
        <v>1</v>
      </c>
      <c r="M645" s="831">
        <v>1614</v>
      </c>
      <c r="N645" s="831"/>
      <c r="O645" s="831"/>
      <c r="P645" s="827"/>
      <c r="Q645" s="832"/>
    </row>
    <row r="646" spans="1:17" ht="14.45" customHeight="1" x14ac:dyDescent="0.2">
      <c r="A646" s="821" t="s">
        <v>575</v>
      </c>
      <c r="B646" s="822" t="s">
        <v>5033</v>
      </c>
      <c r="C646" s="822" t="s">
        <v>5061</v>
      </c>
      <c r="D646" s="822" t="s">
        <v>5857</v>
      </c>
      <c r="E646" s="822" t="s">
        <v>5858</v>
      </c>
      <c r="F646" s="831">
        <v>3</v>
      </c>
      <c r="G646" s="831">
        <v>289.79999999999995</v>
      </c>
      <c r="H646" s="831">
        <v>0.99999999999999978</v>
      </c>
      <c r="I646" s="831">
        <v>96.59999999999998</v>
      </c>
      <c r="J646" s="831">
        <v>3</v>
      </c>
      <c r="K646" s="831">
        <v>289.8</v>
      </c>
      <c r="L646" s="831">
        <v>1</v>
      </c>
      <c r="M646" s="831">
        <v>96.600000000000009</v>
      </c>
      <c r="N646" s="831">
        <v>1</v>
      </c>
      <c r="O646" s="831">
        <v>96.6</v>
      </c>
      <c r="P646" s="827">
        <v>0.33333333333333331</v>
      </c>
      <c r="Q646" s="832">
        <v>96.6</v>
      </c>
    </row>
    <row r="647" spans="1:17" ht="14.45" customHeight="1" x14ac:dyDescent="0.2">
      <c r="A647" s="821" t="s">
        <v>575</v>
      </c>
      <c r="B647" s="822" t="s">
        <v>5033</v>
      </c>
      <c r="C647" s="822" t="s">
        <v>5061</v>
      </c>
      <c r="D647" s="822" t="s">
        <v>5859</v>
      </c>
      <c r="E647" s="822" t="s">
        <v>5860</v>
      </c>
      <c r="F647" s="831">
        <v>2</v>
      </c>
      <c r="G647" s="831">
        <v>11617.64</v>
      </c>
      <c r="H647" s="831"/>
      <c r="I647" s="831">
        <v>5808.82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575</v>
      </c>
      <c r="B648" s="822" t="s">
        <v>5033</v>
      </c>
      <c r="C648" s="822" t="s">
        <v>5061</v>
      </c>
      <c r="D648" s="822" t="s">
        <v>5861</v>
      </c>
      <c r="E648" s="822" t="s">
        <v>5862</v>
      </c>
      <c r="F648" s="831">
        <v>1</v>
      </c>
      <c r="G648" s="831">
        <v>8224.58</v>
      </c>
      <c r="H648" s="831"/>
      <c r="I648" s="831">
        <v>8224.58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575</v>
      </c>
      <c r="B649" s="822" t="s">
        <v>5033</v>
      </c>
      <c r="C649" s="822" t="s">
        <v>5061</v>
      </c>
      <c r="D649" s="822" t="s">
        <v>5863</v>
      </c>
      <c r="E649" s="822" t="s">
        <v>5864</v>
      </c>
      <c r="F649" s="831">
        <v>4</v>
      </c>
      <c r="G649" s="831">
        <v>11188.6</v>
      </c>
      <c r="H649" s="831"/>
      <c r="I649" s="831">
        <v>2797.15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575</v>
      </c>
      <c r="B650" s="822" t="s">
        <v>5033</v>
      </c>
      <c r="C650" s="822" t="s">
        <v>5061</v>
      </c>
      <c r="D650" s="822" t="s">
        <v>5865</v>
      </c>
      <c r="E650" s="822" t="s">
        <v>5866</v>
      </c>
      <c r="F650" s="831">
        <v>1</v>
      </c>
      <c r="G650" s="831">
        <v>3278.02</v>
      </c>
      <c r="H650" s="831">
        <v>1</v>
      </c>
      <c r="I650" s="831">
        <v>3278.02</v>
      </c>
      <c r="J650" s="831">
        <v>1</v>
      </c>
      <c r="K650" s="831">
        <v>3278.02</v>
      </c>
      <c r="L650" s="831">
        <v>1</v>
      </c>
      <c r="M650" s="831">
        <v>3278.02</v>
      </c>
      <c r="N650" s="831">
        <v>2</v>
      </c>
      <c r="O650" s="831">
        <v>5604.52</v>
      </c>
      <c r="P650" s="827">
        <v>1.7097272133788082</v>
      </c>
      <c r="Q650" s="832">
        <v>2802.26</v>
      </c>
    </row>
    <row r="651" spans="1:17" ht="14.45" customHeight="1" x14ac:dyDescent="0.2">
      <c r="A651" s="821" t="s">
        <v>575</v>
      </c>
      <c r="B651" s="822" t="s">
        <v>5033</v>
      </c>
      <c r="C651" s="822" t="s">
        <v>5061</v>
      </c>
      <c r="D651" s="822" t="s">
        <v>5867</v>
      </c>
      <c r="E651" s="822" t="s">
        <v>5868</v>
      </c>
      <c r="F651" s="831">
        <v>2</v>
      </c>
      <c r="G651" s="831">
        <v>13937.02</v>
      </c>
      <c r="H651" s="831"/>
      <c r="I651" s="831">
        <v>6968.51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575</v>
      </c>
      <c r="B652" s="822" t="s">
        <v>5033</v>
      </c>
      <c r="C652" s="822" t="s">
        <v>5061</v>
      </c>
      <c r="D652" s="822" t="s">
        <v>5869</v>
      </c>
      <c r="E652" s="822" t="s">
        <v>5870</v>
      </c>
      <c r="F652" s="831">
        <v>1</v>
      </c>
      <c r="G652" s="831">
        <v>10257.93</v>
      </c>
      <c r="H652" s="831"/>
      <c r="I652" s="831">
        <v>10257.93</v>
      </c>
      <c r="J652" s="831"/>
      <c r="K652" s="831"/>
      <c r="L652" s="831"/>
      <c r="M652" s="831"/>
      <c r="N652" s="831"/>
      <c r="O652" s="831"/>
      <c r="P652" s="827"/>
      <c r="Q652" s="832"/>
    </row>
    <row r="653" spans="1:17" ht="14.45" customHeight="1" x14ac:dyDescent="0.2">
      <c r="A653" s="821" t="s">
        <v>575</v>
      </c>
      <c r="B653" s="822" t="s">
        <v>5033</v>
      </c>
      <c r="C653" s="822" t="s">
        <v>5061</v>
      </c>
      <c r="D653" s="822" t="s">
        <v>5871</v>
      </c>
      <c r="E653" s="822" t="s">
        <v>5872</v>
      </c>
      <c r="F653" s="831"/>
      <c r="G653" s="831"/>
      <c r="H653" s="831"/>
      <c r="I653" s="831"/>
      <c r="J653" s="831"/>
      <c r="K653" s="831"/>
      <c r="L653" s="831"/>
      <c r="M653" s="831"/>
      <c r="N653" s="831">
        <v>1</v>
      </c>
      <c r="O653" s="831">
        <v>4142.4799999999996</v>
      </c>
      <c r="P653" s="827"/>
      <c r="Q653" s="832">
        <v>4142.4799999999996</v>
      </c>
    </row>
    <row r="654" spans="1:17" ht="14.45" customHeight="1" x14ac:dyDescent="0.2">
      <c r="A654" s="821" t="s">
        <v>575</v>
      </c>
      <c r="B654" s="822" t="s">
        <v>5033</v>
      </c>
      <c r="C654" s="822" t="s">
        <v>5061</v>
      </c>
      <c r="D654" s="822" t="s">
        <v>5873</v>
      </c>
      <c r="E654" s="822" t="s">
        <v>5874</v>
      </c>
      <c r="F654" s="831"/>
      <c r="G654" s="831"/>
      <c r="H654" s="831"/>
      <c r="I654" s="831"/>
      <c r="J654" s="831"/>
      <c r="K654" s="831"/>
      <c r="L654" s="831"/>
      <c r="M654" s="831"/>
      <c r="N654" s="831">
        <v>1</v>
      </c>
      <c r="O654" s="831">
        <v>15980.73</v>
      </c>
      <c r="P654" s="827"/>
      <c r="Q654" s="832">
        <v>15980.73</v>
      </c>
    </row>
    <row r="655" spans="1:17" ht="14.45" customHeight="1" x14ac:dyDescent="0.2">
      <c r="A655" s="821" t="s">
        <v>575</v>
      </c>
      <c r="B655" s="822" t="s">
        <v>5033</v>
      </c>
      <c r="C655" s="822" t="s">
        <v>5061</v>
      </c>
      <c r="D655" s="822" t="s">
        <v>5875</v>
      </c>
      <c r="E655" s="822" t="s">
        <v>5874</v>
      </c>
      <c r="F655" s="831"/>
      <c r="G655" s="831"/>
      <c r="H655" s="831"/>
      <c r="I655" s="831"/>
      <c r="J655" s="831"/>
      <c r="K655" s="831"/>
      <c r="L655" s="831"/>
      <c r="M655" s="831"/>
      <c r="N655" s="831">
        <v>4</v>
      </c>
      <c r="O655" s="831">
        <v>3283.2</v>
      </c>
      <c r="P655" s="827"/>
      <c r="Q655" s="832">
        <v>820.8</v>
      </c>
    </row>
    <row r="656" spans="1:17" ht="14.45" customHeight="1" x14ac:dyDescent="0.2">
      <c r="A656" s="821" t="s">
        <v>575</v>
      </c>
      <c r="B656" s="822" t="s">
        <v>5033</v>
      </c>
      <c r="C656" s="822" t="s">
        <v>5061</v>
      </c>
      <c r="D656" s="822" t="s">
        <v>5876</v>
      </c>
      <c r="E656" s="822" t="s">
        <v>5874</v>
      </c>
      <c r="F656" s="831"/>
      <c r="G656" s="831"/>
      <c r="H656" s="831"/>
      <c r="I656" s="831"/>
      <c r="J656" s="831"/>
      <c r="K656" s="831"/>
      <c r="L656" s="831"/>
      <c r="M656" s="831"/>
      <c r="N656" s="831">
        <v>2</v>
      </c>
      <c r="O656" s="831">
        <v>13630.26</v>
      </c>
      <c r="P656" s="827"/>
      <c r="Q656" s="832">
        <v>6815.13</v>
      </c>
    </row>
    <row r="657" spans="1:17" ht="14.45" customHeight="1" x14ac:dyDescent="0.2">
      <c r="A657" s="821" t="s">
        <v>575</v>
      </c>
      <c r="B657" s="822" t="s">
        <v>5033</v>
      </c>
      <c r="C657" s="822" t="s">
        <v>5061</v>
      </c>
      <c r="D657" s="822" t="s">
        <v>5877</v>
      </c>
      <c r="E657" s="822" t="s">
        <v>5878</v>
      </c>
      <c r="F657" s="831">
        <v>1</v>
      </c>
      <c r="G657" s="831">
        <v>4142.3500000000004</v>
      </c>
      <c r="H657" s="831"/>
      <c r="I657" s="831">
        <v>4142.3500000000004</v>
      </c>
      <c r="J657" s="831"/>
      <c r="K657" s="831"/>
      <c r="L657" s="831"/>
      <c r="M657" s="831"/>
      <c r="N657" s="831"/>
      <c r="O657" s="831"/>
      <c r="P657" s="827"/>
      <c r="Q657" s="832"/>
    </row>
    <row r="658" spans="1:17" ht="14.45" customHeight="1" x14ac:dyDescent="0.2">
      <c r="A658" s="821" t="s">
        <v>575</v>
      </c>
      <c r="B658" s="822" t="s">
        <v>5033</v>
      </c>
      <c r="C658" s="822" t="s">
        <v>5061</v>
      </c>
      <c r="D658" s="822" t="s">
        <v>5879</v>
      </c>
      <c r="E658" s="822" t="s">
        <v>5880</v>
      </c>
      <c r="F658" s="831"/>
      <c r="G658" s="831"/>
      <c r="H658" s="831"/>
      <c r="I658" s="831"/>
      <c r="J658" s="831">
        <v>1</v>
      </c>
      <c r="K658" s="831">
        <v>11571</v>
      </c>
      <c r="L658" s="831">
        <v>1</v>
      </c>
      <c r="M658" s="831">
        <v>11571</v>
      </c>
      <c r="N658" s="831"/>
      <c r="O658" s="831"/>
      <c r="P658" s="827"/>
      <c r="Q658" s="832"/>
    </row>
    <row r="659" spans="1:17" ht="14.45" customHeight="1" x14ac:dyDescent="0.2">
      <c r="A659" s="821" t="s">
        <v>575</v>
      </c>
      <c r="B659" s="822" t="s">
        <v>5033</v>
      </c>
      <c r="C659" s="822" t="s">
        <v>5061</v>
      </c>
      <c r="D659" s="822" t="s">
        <v>5881</v>
      </c>
      <c r="E659" s="822" t="s">
        <v>5760</v>
      </c>
      <c r="F659" s="831"/>
      <c r="G659" s="831"/>
      <c r="H659" s="831"/>
      <c r="I659" s="831"/>
      <c r="J659" s="831">
        <v>4</v>
      </c>
      <c r="K659" s="831">
        <v>5438.84</v>
      </c>
      <c r="L659" s="831">
        <v>1</v>
      </c>
      <c r="M659" s="831">
        <v>1359.71</v>
      </c>
      <c r="N659" s="831"/>
      <c r="O659" s="831"/>
      <c r="P659" s="827"/>
      <c r="Q659" s="832"/>
    </row>
    <row r="660" spans="1:17" ht="14.45" customHeight="1" x14ac:dyDescent="0.2">
      <c r="A660" s="821" t="s">
        <v>575</v>
      </c>
      <c r="B660" s="822" t="s">
        <v>5033</v>
      </c>
      <c r="C660" s="822" t="s">
        <v>5061</v>
      </c>
      <c r="D660" s="822" t="s">
        <v>5882</v>
      </c>
      <c r="E660" s="822" t="s">
        <v>5883</v>
      </c>
      <c r="F660" s="831">
        <v>4</v>
      </c>
      <c r="G660" s="831">
        <v>874.68</v>
      </c>
      <c r="H660" s="831"/>
      <c r="I660" s="831">
        <v>218.67</v>
      </c>
      <c r="J660" s="831"/>
      <c r="K660" s="831"/>
      <c r="L660" s="831"/>
      <c r="M660" s="831"/>
      <c r="N660" s="831">
        <v>1</v>
      </c>
      <c r="O660" s="831">
        <v>186.18</v>
      </c>
      <c r="P660" s="827"/>
      <c r="Q660" s="832">
        <v>186.18</v>
      </c>
    </row>
    <row r="661" spans="1:17" ht="14.45" customHeight="1" x14ac:dyDescent="0.2">
      <c r="A661" s="821" t="s">
        <v>575</v>
      </c>
      <c r="B661" s="822" t="s">
        <v>5033</v>
      </c>
      <c r="C661" s="822" t="s">
        <v>5061</v>
      </c>
      <c r="D661" s="822" t="s">
        <v>5884</v>
      </c>
      <c r="E661" s="822" t="s">
        <v>5772</v>
      </c>
      <c r="F661" s="831">
        <v>3</v>
      </c>
      <c r="G661" s="831">
        <v>4159.9500000000007</v>
      </c>
      <c r="H661" s="831">
        <v>1.5000000000000002</v>
      </c>
      <c r="I661" s="831">
        <v>1386.6500000000003</v>
      </c>
      <c r="J661" s="831">
        <v>2</v>
      </c>
      <c r="K661" s="831">
        <v>2773.3</v>
      </c>
      <c r="L661" s="831">
        <v>1</v>
      </c>
      <c r="M661" s="831">
        <v>1386.65</v>
      </c>
      <c r="N661" s="831"/>
      <c r="O661" s="831"/>
      <c r="P661" s="827"/>
      <c r="Q661" s="832"/>
    </row>
    <row r="662" spans="1:17" ht="14.45" customHeight="1" x14ac:dyDescent="0.2">
      <c r="A662" s="821" t="s">
        <v>575</v>
      </c>
      <c r="B662" s="822" t="s">
        <v>5033</v>
      </c>
      <c r="C662" s="822" t="s">
        <v>5061</v>
      </c>
      <c r="D662" s="822" t="s">
        <v>5885</v>
      </c>
      <c r="E662" s="822" t="s">
        <v>5886</v>
      </c>
      <c r="F662" s="831">
        <v>3</v>
      </c>
      <c r="G662" s="831">
        <v>27419.07</v>
      </c>
      <c r="H662" s="831">
        <v>1.5</v>
      </c>
      <c r="I662" s="831">
        <v>9139.69</v>
      </c>
      <c r="J662" s="831">
        <v>2</v>
      </c>
      <c r="K662" s="831">
        <v>18279.38</v>
      </c>
      <c r="L662" s="831">
        <v>1</v>
      </c>
      <c r="M662" s="831">
        <v>9139.69</v>
      </c>
      <c r="N662" s="831"/>
      <c r="O662" s="831"/>
      <c r="P662" s="827"/>
      <c r="Q662" s="832"/>
    </row>
    <row r="663" spans="1:17" ht="14.45" customHeight="1" x14ac:dyDescent="0.2">
      <c r="A663" s="821" t="s">
        <v>575</v>
      </c>
      <c r="B663" s="822" t="s">
        <v>5033</v>
      </c>
      <c r="C663" s="822" t="s">
        <v>5061</v>
      </c>
      <c r="D663" s="822" t="s">
        <v>5887</v>
      </c>
      <c r="E663" s="822" t="s">
        <v>5888</v>
      </c>
      <c r="F663" s="831">
        <v>4</v>
      </c>
      <c r="G663" s="831">
        <v>8518.92</v>
      </c>
      <c r="H663" s="831"/>
      <c r="I663" s="831">
        <v>2129.73</v>
      </c>
      <c r="J663" s="831"/>
      <c r="K663" s="831"/>
      <c r="L663" s="831"/>
      <c r="M663" s="831"/>
      <c r="N663" s="831">
        <v>1</v>
      </c>
      <c r="O663" s="831">
        <v>1820.74</v>
      </c>
      <c r="P663" s="827"/>
      <c r="Q663" s="832">
        <v>1820.74</v>
      </c>
    </row>
    <row r="664" spans="1:17" ht="14.45" customHeight="1" x14ac:dyDescent="0.2">
      <c r="A664" s="821" t="s">
        <v>575</v>
      </c>
      <c r="B664" s="822" t="s">
        <v>5033</v>
      </c>
      <c r="C664" s="822" t="s">
        <v>5061</v>
      </c>
      <c r="D664" s="822" t="s">
        <v>5889</v>
      </c>
      <c r="E664" s="822" t="s">
        <v>5890</v>
      </c>
      <c r="F664" s="831">
        <v>18</v>
      </c>
      <c r="G664" s="831">
        <v>9905.4</v>
      </c>
      <c r="H664" s="831"/>
      <c r="I664" s="831">
        <v>550.29999999999995</v>
      </c>
      <c r="J664" s="831"/>
      <c r="K664" s="831"/>
      <c r="L664" s="831"/>
      <c r="M664" s="831"/>
      <c r="N664" s="831"/>
      <c r="O664" s="831"/>
      <c r="P664" s="827"/>
      <c r="Q664" s="832"/>
    </row>
    <row r="665" spans="1:17" ht="14.45" customHeight="1" x14ac:dyDescent="0.2">
      <c r="A665" s="821" t="s">
        <v>575</v>
      </c>
      <c r="B665" s="822" t="s">
        <v>5033</v>
      </c>
      <c r="C665" s="822" t="s">
        <v>5061</v>
      </c>
      <c r="D665" s="822" t="s">
        <v>5891</v>
      </c>
      <c r="E665" s="822" t="s">
        <v>5892</v>
      </c>
      <c r="F665" s="831">
        <v>4</v>
      </c>
      <c r="G665" s="831">
        <v>6788.48</v>
      </c>
      <c r="H665" s="831"/>
      <c r="I665" s="831">
        <v>1697.12</v>
      </c>
      <c r="J665" s="831"/>
      <c r="K665" s="831"/>
      <c r="L665" s="831"/>
      <c r="M665" s="831"/>
      <c r="N665" s="831"/>
      <c r="O665" s="831"/>
      <c r="P665" s="827"/>
      <c r="Q665" s="832"/>
    </row>
    <row r="666" spans="1:17" ht="14.45" customHeight="1" x14ac:dyDescent="0.2">
      <c r="A666" s="821" t="s">
        <v>575</v>
      </c>
      <c r="B666" s="822" t="s">
        <v>5033</v>
      </c>
      <c r="C666" s="822" t="s">
        <v>5061</v>
      </c>
      <c r="D666" s="822" t="s">
        <v>5893</v>
      </c>
      <c r="E666" s="822" t="s">
        <v>5785</v>
      </c>
      <c r="F666" s="831"/>
      <c r="G666" s="831"/>
      <c r="H666" s="831"/>
      <c r="I666" s="831"/>
      <c r="J666" s="831">
        <v>3</v>
      </c>
      <c r="K666" s="831">
        <v>51987.600000000006</v>
      </c>
      <c r="L666" s="831">
        <v>1</v>
      </c>
      <c r="M666" s="831">
        <v>17329.2</v>
      </c>
      <c r="N666" s="831"/>
      <c r="O666" s="831"/>
      <c r="P666" s="827"/>
      <c r="Q666" s="832"/>
    </row>
    <row r="667" spans="1:17" ht="14.45" customHeight="1" x14ac:dyDescent="0.2">
      <c r="A667" s="821" t="s">
        <v>575</v>
      </c>
      <c r="B667" s="822" t="s">
        <v>5033</v>
      </c>
      <c r="C667" s="822" t="s">
        <v>5061</v>
      </c>
      <c r="D667" s="822" t="s">
        <v>5894</v>
      </c>
      <c r="E667" s="822" t="s">
        <v>5895</v>
      </c>
      <c r="F667" s="831">
        <v>4</v>
      </c>
      <c r="G667" s="831">
        <v>2252</v>
      </c>
      <c r="H667" s="831">
        <v>0.4</v>
      </c>
      <c r="I667" s="831">
        <v>563</v>
      </c>
      <c r="J667" s="831">
        <v>10</v>
      </c>
      <c r="K667" s="831">
        <v>5630</v>
      </c>
      <c r="L667" s="831">
        <v>1</v>
      </c>
      <c r="M667" s="831">
        <v>563</v>
      </c>
      <c r="N667" s="831">
        <v>6</v>
      </c>
      <c r="O667" s="831">
        <v>3378</v>
      </c>
      <c r="P667" s="827">
        <v>0.6</v>
      </c>
      <c r="Q667" s="832">
        <v>563</v>
      </c>
    </row>
    <row r="668" spans="1:17" ht="14.45" customHeight="1" x14ac:dyDescent="0.2">
      <c r="A668" s="821" t="s">
        <v>575</v>
      </c>
      <c r="B668" s="822" t="s">
        <v>5033</v>
      </c>
      <c r="C668" s="822" t="s">
        <v>5061</v>
      </c>
      <c r="D668" s="822" t="s">
        <v>5896</v>
      </c>
      <c r="E668" s="822" t="s">
        <v>5897</v>
      </c>
      <c r="F668" s="831"/>
      <c r="G668" s="831"/>
      <c r="H668" s="831"/>
      <c r="I668" s="831"/>
      <c r="J668" s="831">
        <v>5</v>
      </c>
      <c r="K668" s="831">
        <v>1761.8000000000002</v>
      </c>
      <c r="L668" s="831">
        <v>1</v>
      </c>
      <c r="M668" s="831">
        <v>352.36</v>
      </c>
      <c r="N668" s="831">
        <v>4</v>
      </c>
      <c r="O668" s="831">
        <v>1409.12</v>
      </c>
      <c r="P668" s="827">
        <v>0.79981836757861269</v>
      </c>
      <c r="Q668" s="832">
        <v>352.28</v>
      </c>
    </row>
    <row r="669" spans="1:17" ht="14.45" customHeight="1" x14ac:dyDescent="0.2">
      <c r="A669" s="821" t="s">
        <v>575</v>
      </c>
      <c r="B669" s="822" t="s">
        <v>5033</v>
      </c>
      <c r="C669" s="822" t="s">
        <v>5061</v>
      </c>
      <c r="D669" s="822" t="s">
        <v>5898</v>
      </c>
      <c r="E669" s="822" t="s">
        <v>5899</v>
      </c>
      <c r="F669" s="831">
        <v>4</v>
      </c>
      <c r="G669" s="831">
        <v>6795.28</v>
      </c>
      <c r="H669" s="831"/>
      <c r="I669" s="831">
        <v>1698.82</v>
      </c>
      <c r="J669" s="831"/>
      <c r="K669" s="831"/>
      <c r="L669" s="831"/>
      <c r="M669" s="831"/>
      <c r="N669" s="831"/>
      <c r="O669" s="831"/>
      <c r="P669" s="827"/>
      <c r="Q669" s="832"/>
    </row>
    <row r="670" spans="1:17" ht="14.45" customHeight="1" x14ac:dyDescent="0.2">
      <c r="A670" s="821" t="s">
        <v>575</v>
      </c>
      <c r="B670" s="822" t="s">
        <v>5033</v>
      </c>
      <c r="C670" s="822" t="s">
        <v>5061</v>
      </c>
      <c r="D670" s="822" t="s">
        <v>5900</v>
      </c>
      <c r="E670" s="822" t="s">
        <v>5732</v>
      </c>
      <c r="F670" s="831">
        <v>4</v>
      </c>
      <c r="G670" s="831">
        <v>3751.64</v>
      </c>
      <c r="H670" s="831"/>
      <c r="I670" s="831">
        <v>937.91</v>
      </c>
      <c r="J670" s="831"/>
      <c r="K670" s="831"/>
      <c r="L670" s="831"/>
      <c r="M670" s="831"/>
      <c r="N670" s="831">
        <v>3</v>
      </c>
      <c r="O670" s="831">
        <v>2403.63</v>
      </c>
      <c r="P670" s="827"/>
      <c r="Q670" s="832">
        <v>801.21</v>
      </c>
    </row>
    <row r="671" spans="1:17" ht="14.45" customHeight="1" x14ac:dyDescent="0.2">
      <c r="A671" s="821" t="s">
        <v>575</v>
      </c>
      <c r="B671" s="822" t="s">
        <v>5033</v>
      </c>
      <c r="C671" s="822" t="s">
        <v>5061</v>
      </c>
      <c r="D671" s="822" t="s">
        <v>5901</v>
      </c>
      <c r="E671" s="822" t="s">
        <v>5902</v>
      </c>
      <c r="F671" s="831"/>
      <c r="G671" s="831"/>
      <c r="H671" s="831"/>
      <c r="I671" s="831"/>
      <c r="J671" s="831"/>
      <c r="K671" s="831"/>
      <c r="L671" s="831"/>
      <c r="M671" s="831"/>
      <c r="N671" s="831">
        <v>2</v>
      </c>
      <c r="O671" s="831">
        <v>932.94</v>
      </c>
      <c r="P671" s="827"/>
      <c r="Q671" s="832">
        <v>466.47</v>
      </c>
    </row>
    <row r="672" spans="1:17" ht="14.45" customHeight="1" x14ac:dyDescent="0.2">
      <c r="A672" s="821" t="s">
        <v>575</v>
      </c>
      <c r="B672" s="822" t="s">
        <v>5033</v>
      </c>
      <c r="C672" s="822" t="s">
        <v>5061</v>
      </c>
      <c r="D672" s="822" t="s">
        <v>5903</v>
      </c>
      <c r="E672" s="822" t="s">
        <v>5904</v>
      </c>
      <c r="F672" s="831">
        <v>11</v>
      </c>
      <c r="G672" s="831">
        <v>15731.98</v>
      </c>
      <c r="H672" s="831">
        <v>1.375</v>
      </c>
      <c r="I672" s="831">
        <v>1430.18</v>
      </c>
      <c r="J672" s="831">
        <v>8</v>
      </c>
      <c r="K672" s="831">
        <v>11441.44</v>
      </c>
      <c r="L672" s="831">
        <v>1</v>
      </c>
      <c r="M672" s="831">
        <v>1430.18</v>
      </c>
      <c r="N672" s="831"/>
      <c r="O672" s="831"/>
      <c r="P672" s="827"/>
      <c r="Q672" s="832"/>
    </row>
    <row r="673" spans="1:17" ht="14.45" customHeight="1" x14ac:dyDescent="0.2">
      <c r="A673" s="821" t="s">
        <v>575</v>
      </c>
      <c r="B673" s="822" t="s">
        <v>5033</v>
      </c>
      <c r="C673" s="822" t="s">
        <v>5061</v>
      </c>
      <c r="D673" s="822" t="s">
        <v>5905</v>
      </c>
      <c r="E673" s="822" t="s">
        <v>5906</v>
      </c>
      <c r="F673" s="831">
        <v>3</v>
      </c>
      <c r="G673" s="831">
        <v>4079.13</v>
      </c>
      <c r="H673" s="831"/>
      <c r="I673" s="831">
        <v>1359.71</v>
      </c>
      <c r="J673" s="831"/>
      <c r="K673" s="831"/>
      <c r="L673" s="831"/>
      <c r="M673" s="831"/>
      <c r="N673" s="831">
        <v>1</v>
      </c>
      <c r="O673" s="831">
        <v>1088.81</v>
      </c>
      <c r="P673" s="827"/>
      <c r="Q673" s="832">
        <v>1088.81</v>
      </c>
    </row>
    <row r="674" spans="1:17" ht="14.45" customHeight="1" x14ac:dyDescent="0.2">
      <c r="A674" s="821" t="s">
        <v>575</v>
      </c>
      <c r="B674" s="822" t="s">
        <v>5033</v>
      </c>
      <c r="C674" s="822" t="s">
        <v>5061</v>
      </c>
      <c r="D674" s="822" t="s">
        <v>5907</v>
      </c>
      <c r="E674" s="822" t="s">
        <v>5908</v>
      </c>
      <c r="F674" s="831">
        <v>14</v>
      </c>
      <c r="G674" s="831">
        <v>99263.92</v>
      </c>
      <c r="H674" s="831">
        <v>2.3333333333333335</v>
      </c>
      <c r="I674" s="831">
        <v>7090.28</v>
      </c>
      <c r="J674" s="831">
        <v>6</v>
      </c>
      <c r="K674" s="831">
        <v>42541.68</v>
      </c>
      <c r="L674" s="831">
        <v>1</v>
      </c>
      <c r="M674" s="831">
        <v>7090.28</v>
      </c>
      <c r="N674" s="831">
        <v>8</v>
      </c>
      <c r="O674" s="831">
        <v>56722.239999999998</v>
      </c>
      <c r="P674" s="827">
        <v>1.3333333333333333</v>
      </c>
      <c r="Q674" s="832">
        <v>7090.28</v>
      </c>
    </row>
    <row r="675" spans="1:17" ht="14.45" customHeight="1" x14ac:dyDescent="0.2">
      <c r="A675" s="821" t="s">
        <v>575</v>
      </c>
      <c r="B675" s="822" t="s">
        <v>5033</v>
      </c>
      <c r="C675" s="822" t="s">
        <v>5061</v>
      </c>
      <c r="D675" s="822" t="s">
        <v>5909</v>
      </c>
      <c r="E675" s="822" t="s">
        <v>5910</v>
      </c>
      <c r="F675" s="831">
        <v>1</v>
      </c>
      <c r="G675" s="831">
        <v>8181.99</v>
      </c>
      <c r="H675" s="831"/>
      <c r="I675" s="831">
        <v>8181.99</v>
      </c>
      <c r="J675" s="831"/>
      <c r="K675" s="831"/>
      <c r="L675" s="831"/>
      <c r="M675" s="831"/>
      <c r="N675" s="831"/>
      <c r="O675" s="831"/>
      <c r="P675" s="827"/>
      <c r="Q675" s="832"/>
    </row>
    <row r="676" spans="1:17" ht="14.45" customHeight="1" x14ac:dyDescent="0.2">
      <c r="A676" s="821" t="s">
        <v>575</v>
      </c>
      <c r="B676" s="822" t="s">
        <v>5033</v>
      </c>
      <c r="C676" s="822" t="s">
        <v>5061</v>
      </c>
      <c r="D676" s="822" t="s">
        <v>5911</v>
      </c>
      <c r="E676" s="822" t="s">
        <v>5912</v>
      </c>
      <c r="F676" s="831">
        <v>2</v>
      </c>
      <c r="G676" s="831">
        <v>2151.5</v>
      </c>
      <c r="H676" s="831"/>
      <c r="I676" s="831">
        <v>1075.75</v>
      </c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575</v>
      </c>
      <c r="B677" s="822" t="s">
        <v>5033</v>
      </c>
      <c r="C677" s="822" t="s">
        <v>5061</v>
      </c>
      <c r="D677" s="822" t="s">
        <v>5913</v>
      </c>
      <c r="E677" s="822" t="s">
        <v>5914</v>
      </c>
      <c r="F677" s="831"/>
      <c r="G677" s="831"/>
      <c r="H677" s="831"/>
      <c r="I677" s="831"/>
      <c r="J677" s="831"/>
      <c r="K677" s="831"/>
      <c r="L677" s="831"/>
      <c r="M677" s="831"/>
      <c r="N677" s="831">
        <v>3</v>
      </c>
      <c r="O677" s="831">
        <v>1805.1799999999998</v>
      </c>
      <c r="P677" s="827"/>
      <c r="Q677" s="832">
        <v>601.72666666666657</v>
      </c>
    </row>
    <row r="678" spans="1:17" ht="14.45" customHeight="1" x14ac:dyDescent="0.2">
      <c r="A678" s="821" t="s">
        <v>575</v>
      </c>
      <c r="B678" s="822" t="s">
        <v>5033</v>
      </c>
      <c r="C678" s="822" t="s">
        <v>5061</v>
      </c>
      <c r="D678" s="822" t="s">
        <v>5915</v>
      </c>
      <c r="E678" s="822" t="s">
        <v>5916</v>
      </c>
      <c r="F678" s="831">
        <v>10</v>
      </c>
      <c r="G678" s="831">
        <v>16167.3</v>
      </c>
      <c r="H678" s="831">
        <v>1.6666666666666667</v>
      </c>
      <c r="I678" s="831">
        <v>1616.73</v>
      </c>
      <c r="J678" s="831">
        <v>6</v>
      </c>
      <c r="K678" s="831">
        <v>9700.3799999999992</v>
      </c>
      <c r="L678" s="831">
        <v>1</v>
      </c>
      <c r="M678" s="831">
        <v>1616.7299999999998</v>
      </c>
      <c r="N678" s="831">
        <v>2</v>
      </c>
      <c r="O678" s="831">
        <v>2622.98</v>
      </c>
      <c r="P678" s="827">
        <v>0.27039971629977383</v>
      </c>
      <c r="Q678" s="832">
        <v>1311.49</v>
      </c>
    </row>
    <row r="679" spans="1:17" ht="14.45" customHeight="1" x14ac:dyDescent="0.2">
      <c r="A679" s="821" t="s">
        <v>575</v>
      </c>
      <c r="B679" s="822" t="s">
        <v>5033</v>
      </c>
      <c r="C679" s="822" t="s">
        <v>5061</v>
      </c>
      <c r="D679" s="822" t="s">
        <v>5917</v>
      </c>
      <c r="E679" s="822"/>
      <c r="F679" s="831">
        <v>9</v>
      </c>
      <c r="G679" s="831">
        <v>800.09999999999991</v>
      </c>
      <c r="H679" s="831">
        <v>8.9999999999999982</v>
      </c>
      <c r="I679" s="831">
        <v>88.899999999999991</v>
      </c>
      <c r="J679" s="831">
        <v>1</v>
      </c>
      <c r="K679" s="831">
        <v>88.9</v>
      </c>
      <c r="L679" s="831">
        <v>1</v>
      </c>
      <c r="M679" s="831">
        <v>88.9</v>
      </c>
      <c r="N679" s="831"/>
      <c r="O679" s="831"/>
      <c r="P679" s="827"/>
      <c r="Q679" s="832"/>
    </row>
    <row r="680" spans="1:17" ht="14.45" customHeight="1" x14ac:dyDescent="0.2">
      <c r="A680" s="821" t="s">
        <v>575</v>
      </c>
      <c r="B680" s="822" t="s">
        <v>5033</v>
      </c>
      <c r="C680" s="822" t="s">
        <v>5061</v>
      </c>
      <c r="D680" s="822" t="s">
        <v>5918</v>
      </c>
      <c r="E680" s="822" t="s">
        <v>5919</v>
      </c>
      <c r="F680" s="831"/>
      <c r="G680" s="831"/>
      <c r="H680" s="831"/>
      <c r="I680" s="831"/>
      <c r="J680" s="831">
        <v>3</v>
      </c>
      <c r="K680" s="831">
        <v>37305.4</v>
      </c>
      <c r="L680" s="831">
        <v>1</v>
      </c>
      <c r="M680" s="831">
        <v>12435.133333333333</v>
      </c>
      <c r="N680" s="831"/>
      <c r="O680" s="831"/>
      <c r="P680" s="827"/>
      <c r="Q680" s="832"/>
    </row>
    <row r="681" spans="1:17" ht="14.45" customHeight="1" x14ac:dyDescent="0.2">
      <c r="A681" s="821" t="s">
        <v>575</v>
      </c>
      <c r="B681" s="822" t="s">
        <v>5033</v>
      </c>
      <c r="C681" s="822" t="s">
        <v>5061</v>
      </c>
      <c r="D681" s="822" t="s">
        <v>5920</v>
      </c>
      <c r="E681" s="822" t="s">
        <v>5921</v>
      </c>
      <c r="F681" s="831"/>
      <c r="G681" s="831"/>
      <c r="H681" s="831"/>
      <c r="I681" s="831"/>
      <c r="J681" s="831">
        <v>4</v>
      </c>
      <c r="K681" s="831">
        <v>10260</v>
      </c>
      <c r="L681" s="831">
        <v>1</v>
      </c>
      <c r="M681" s="831">
        <v>2565</v>
      </c>
      <c r="N681" s="831"/>
      <c r="O681" s="831"/>
      <c r="P681" s="827"/>
      <c r="Q681" s="832"/>
    </row>
    <row r="682" spans="1:17" ht="14.45" customHeight="1" x14ac:dyDescent="0.2">
      <c r="A682" s="821" t="s">
        <v>575</v>
      </c>
      <c r="B682" s="822" t="s">
        <v>5033</v>
      </c>
      <c r="C682" s="822" t="s">
        <v>5061</v>
      </c>
      <c r="D682" s="822" t="s">
        <v>5922</v>
      </c>
      <c r="E682" s="822" t="s">
        <v>5921</v>
      </c>
      <c r="F682" s="831"/>
      <c r="G682" s="831"/>
      <c r="H682" s="831"/>
      <c r="I682" s="831"/>
      <c r="J682" s="831">
        <v>4</v>
      </c>
      <c r="K682" s="831">
        <v>46460</v>
      </c>
      <c r="L682" s="831">
        <v>1</v>
      </c>
      <c r="M682" s="831">
        <v>11615</v>
      </c>
      <c r="N682" s="831"/>
      <c r="O682" s="831"/>
      <c r="P682" s="827"/>
      <c r="Q682" s="832"/>
    </row>
    <row r="683" spans="1:17" ht="14.45" customHeight="1" x14ac:dyDescent="0.2">
      <c r="A683" s="821" t="s">
        <v>575</v>
      </c>
      <c r="B683" s="822" t="s">
        <v>5033</v>
      </c>
      <c r="C683" s="822" t="s">
        <v>5061</v>
      </c>
      <c r="D683" s="822" t="s">
        <v>5923</v>
      </c>
      <c r="E683" s="822" t="s">
        <v>5921</v>
      </c>
      <c r="F683" s="831"/>
      <c r="G683" s="831"/>
      <c r="H683" s="831"/>
      <c r="I683" s="831"/>
      <c r="J683" s="831">
        <v>2</v>
      </c>
      <c r="K683" s="831">
        <v>4991</v>
      </c>
      <c r="L683" s="831">
        <v>1</v>
      </c>
      <c r="M683" s="831">
        <v>2495.5</v>
      </c>
      <c r="N683" s="831"/>
      <c r="O683" s="831"/>
      <c r="P683" s="827"/>
      <c r="Q683" s="832"/>
    </row>
    <row r="684" spans="1:17" ht="14.45" customHeight="1" x14ac:dyDescent="0.2">
      <c r="A684" s="821" t="s">
        <v>575</v>
      </c>
      <c r="B684" s="822" t="s">
        <v>5033</v>
      </c>
      <c r="C684" s="822" t="s">
        <v>5061</v>
      </c>
      <c r="D684" s="822" t="s">
        <v>5924</v>
      </c>
      <c r="E684" s="822" t="s">
        <v>5785</v>
      </c>
      <c r="F684" s="831"/>
      <c r="G684" s="831"/>
      <c r="H684" s="831"/>
      <c r="I684" s="831"/>
      <c r="J684" s="831"/>
      <c r="K684" s="831"/>
      <c r="L684" s="831"/>
      <c r="M684" s="831"/>
      <c r="N684" s="831">
        <v>2</v>
      </c>
      <c r="O684" s="831">
        <v>32066</v>
      </c>
      <c r="P684" s="827"/>
      <c r="Q684" s="832">
        <v>16033</v>
      </c>
    </row>
    <row r="685" spans="1:17" ht="14.45" customHeight="1" x14ac:dyDescent="0.2">
      <c r="A685" s="821" t="s">
        <v>575</v>
      </c>
      <c r="B685" s="822" t="s">
        <v>5033</v>
      </c>
      <c r="C685" s="822" t="s">
        <v>5061</v>
      </c>
      <c r="D685" s="822" t="s">
        <v>5925</v>
      </c>
      <c r="E685" s="822" t="s">
        <v>5926</v>
      </c>
      <c r="F685" s="831">
        <v>2.2000000000000002</v>
      </c>
      <c r="G685" s="831">
        <v>147.4</v>
      </c>
      <c r="H685" s="831"/>
      <c r="I685" s="831">
        <v>67</v>
      </c>
      <c r="J685" s="831"/>
      <c r="K685" s="831"/>
      <c r="L685" s="831"/>
      <c r="M685" s="831"/>
      <c r="N685" s="831">
        <v>0.2</v>
      </c>
      <c r="O685" s="831">
        <v>13.4</v>
      </c>
      <c r="P685" s="827"/>
      <c r="Q685" s="832">
        <v>67</v>
      </c>
    </row>
    <row r="686" spans="1:17" ht="14.45" customHeight="1" x14ac:dyDescent="0.2">
      <c r="A686" s="821" t="s">
        <v>575</v>
      </c>
      <c r="B686" s="822" t="s">
        <v>5033</v>
      </c>
      <c r="C686" s="822" t="s">
        <v>5061</v>
      </c>
      <c r="D686" s="822" t="s">
        <v>5927</v>
      </c>
      <c r="E686" s="822" t="s">
        <v>5928</v>
      </c>
      <c r="F686" s="831">
        <v>1</v>
      </c>
      <c r="G686" s="831">
        <v>19716.669999999998</v>
      </c>
      <c r="H686" s="831"/>
      <c r="I686" s="831">
        <v>19716.669999999998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575</v>
      </c>
      <c r="B687" s="822" t="s">
        <v>5033</v>
      </c>
      <c r="C687" s="822" t="s">
        <v>5061</v>
      </c>
      <c r="D687" s="822" t="s">
        <v>5929</v>
      </c>
      <c r="E687" s="822" t="s">
        <v>5930</v>
      </c>
      <c r="F687" s="831"/>
      <c r="G687" s="831"/>
      <c r="H687" s="831"/>
      <c r="I687" s="831"/>
      <c r="J687" s="831"/>
      <c r="K687" s="831"/>
      <c r="L687" s="831"/>
      <c r="M687" s="831"/>
      <c r="N687" s="831">
        <v>1</v>
      </c>
      <c r="O687" s="831">
        <v>5298.34</v>
      </c>
      <c r="P687" s="827"/>
      <c r="Q687" s="832">
        <v>5298.34</v>
      </c>
    </row>
    <row r="688" spans="1:17" ht="14.45" customHeight="1" x14ac:dyDescent="0.2">
      <c r="A688" s="821" t="s">
        <v>575</v>
      </c>
      <c r="B688" s="822" t="s">
        <v>5033</v>
      </c>
      <c r="C688" s="822" t="s">
        <v>5061</v>
      </c>
      <c r="D688" s="822" t="s">
        <v>5931</v>
      </c>
      <c r="E688" s="822" t="s">
        <v>5932</v>
      </c>
      <c r="F688" s="831">
        <v>1</v>
      </c>
      <c r="G688" s="831">
        <v>5899.74</v>
      </c>
      <c r="H688" s="831"/>
      <c r="I688" s="831">
        <v>5899.74</v>
      </c>
      <c r="J688" s="831"/>
      <c r="K688" s="831"/>
      <c r="L688" s="831"/>
      <c r="M688" s="831"/>
      <c r="N688" s="831">
        <v>2</v>
      </c>
      <c r="O688" s="831">
        <v>8980</v>
      </c>
      <c r="P688" s="827"/>
      <c r="Q688" s="832">
        <v>4490</v>
      </c>
    </row>
    <row r="689" spans="1:17" ht="14.45" customHeight="1" x14ac:dyDescent="0.2">
      <c r="A689" s="821" t="s">
        <v>575</v>
      </c>
      <c r="B689" s="822" t="s">
        <v>5033</v>
      </c>
      <c r="C689" s="822" t="s">
        <v>5061</v>
      </c>
      <c r="D689" s="822" t="s">
        <v>5933</v>
      </c>
      <c r="E689" s="822" t="s">
        <v>5934</v>
      </c>
      <c r="F689" s="831"/>
      <c r="G689" s="831"/>
      <c r="H689" s="831"/>
      <c r="I689" s="831"/>
      <c r="J689" s="831"/>
      <c r="K689" s="831"/>
      <c r="L689" s="831"/>
      <c r="M689" s="831"/>
      <c r="N689" s="831">
        <v>1</v>
      </c>
      <c r="O689" s="831">
        <v>8403.4500000000007</v>
      </c>
      <c r="P689" s="827"/>
      <c r="Q689" s="832">
        <v>8403.4500000000007</v>
      </c>
    </row>
    <row r="690" spans="1:17" ht="14.45" customHeight="1" x14ac:dyDescent="0.2">
      <c r="A690" s="821" t="s">
        <v>575</v>
      </c>
      <c r="B690" s="822" t="s">
        <v>5033</v>
      </c>
      <c r="C690" s="822" t="s">
        <v>5061</v>
      </c>
      <c r="D690" s="822" t="s">
        <v>5935</v>
      </c>
      <c r="E690" s="822" t="s">
        <v>5936</v>
      </c>
      <c r="F690" s="831"/>
      <c r="G690" s="831"/>
      <c r="H690" s="831"/>
      <c r="I690" s="831"/>
      <c r="J690" s="831">
        <v>6</v>
      </c>
      <c r="K690" s="831">
        <v>924</v>
      </c>
      <c r="L690" s="831">
        <v>1</v>
      </c>
      <c r="M690" s="831">
        <v>154</v>
      </c>
      <c r="N690" s="831"/>
      <c r="O690" s="831"/>
      <c r="P690" s="827"/>
      <c r="Q690" s="832"/>
    </row>
    <row r="691" spans="1:17" ht="14.45" customHeight="1" x14ac:dyDescent="0.2">
      <c r="A691" s="821" t="s">
        <v>575</v>
      </c>
      <c r="B691" s="822" t="s">
        <v>5033</v>
      </c>
      <c r="C691" s="822" t="s">
        <v>5061</v>
      </c>
      <c r="D691" s="822" t="s">
        <v>5937</v>
      </c>
      <c r="E691" s="822" t="s">
        <v>5938</v>
      </c>
      <c r="F691" s="831"/>
      <c r="G691" s="831"/>
      <c r="H691" s="831"/>
      <c r="I691" s="831"/>
      <c r="J691" s="831"/>
      <c r="K691" s="831"/>
      <c r="L691" s="831"/>
      <c r="M691" s="831"/>
      <c r="N691" s="831">
        <v>1</v>
      </c>
      <c r="O691" s="831">
        <v>50600</v>
      </c>
      <c r="P691" s="827"/>
      <c r="Q691" s="832">
        <v>50600</v>
      </c>
    </row>
    <row r="692" spans="1:17" ht="14.45" customHeight="1" x14ac:dyDescent="0.2">
      <c r="A692" s="821" t="s">
        <v>575</v>
      </c>
      <c r="B692" s="822" t="s">
        <v>5033</v>
      </c>
      <c r="C692" s="822" t="s">
        <v>5061</v>
      </c>
      <c r="D692" s="822" t="s">
        <v>5939</v>
      </c>
      <c r="E692" s="822" t="s">
        <v>5940</v>
      </c>
      <c r="F692" s="831"/>
      <c r="G692" s="831"/>
      <c r="H692" s="831"/>
      <c r="I692" s="831"/>
      <c r="J692" s="831">
        <v>2</v>
      </c>
      <c r="K692" s="831">
        <v>34904</v>
      </c>
      <c r="L692" s="831">
        <v>1</v>
      </c>
      <c r="M692" s="831">
        <v>17452</v>
      </c>
      <c r="N692" s="831"/>
      <c r="O692" s="831"/>
      <c r="P692" s="827"/>
      <c r="Q692" s="832"/>
    </row>
    <row r="693" spans="1:17" ht="14.45" customHeight="1" x14ac:dyDescent="0.2">
      <c r="A693" s="821" t="s">
        <v>575</v>
      </c>
      <c r="B693" s="822" t="s">
        <v>5033</v>
      </c>
      <c r="C693" s="822" t="s">
        <v>5061</v>
      </c>
      <c r="D693" s="822" t="s">
        <v>5941</v>
      </c>
      <c r="E693" s="822" t="s">
        <v>5769</v>
      </c>
      <c r="F693" s="831">
        <v>1</v>
      </c>
      <c r="G693" s="831">
        <v>14193</v>
      </c>
      <c r="H693" s="831"/>
      <c r="I693" s="831">
        <v>14193</v>
      </c>
      <c r="J693" s="831"/>
      <c r="K693" s="831"/>
      <c r="L693" s="831"/>
      <c r="M693" s="831"/>
      <c r="N693" s="831"/>
      <c r="O693" s="831"/>
      <c r="P693" s="827"/>
      <c r="Q693" s="832"/>
    </row>
    <row r="694" spans="1:17" ht="14.45" customHeight="1" x14ac:dyDescent="0.2">
      <c r="A694" s="821" t="s">
        <v>575</v>
      </c>
      <c r="B694" s="822" t="s">
        <v>5033</v>
      </c>
      <c r="C694" s="822" t="s">
        <v>5061</v>
      </c>
      <c r="D694" s="822" t="s">
        <v>5942</v>
      </c>
      <c r="E694" s="822" t="s">
        <v>5943</v>
      </c>
      <c r="F694" s="831">
        <v>1</v>
      </c>
      <c r="G694" s="831">
        <v>1342.95</v>
      </c>
      <c r="H694" s="831"/>
      <c r="I694" s="831">
        <v>1342.95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575</v>
      </c>
      <c r="B695" s="822" t="s">
        <v>5033</v>
      </c>
      <c r="C695" s="822" t="s">
        <v>5061</v>
      </c>
      <c r="D695" s="822" t="s">
        <v>5944</v>
      </c>
      <c r="E695" s="822" t="s">
        <v>5945</v>
      </c>
      <c r="F695" s="831">
        <v>2</v>
      </c>
      <c r="G695" s="831">
        <v>7797</v>
      </c>
      <c r="H695" s="831">
        <v>2.8250000000000002</v>
      </c>
      <c r="I695" s="831">
        <v>3898.5</v>
      </c>
      <c r="J695" s="831">
        <v>5</v>
      </c>
      <c r="K695" s="831">
        <v>2760</v>
      </c>
      <c r="L695" s="831">
        <v>1</v>
      </c>
      <c r="M695" s="831">
        <v>552</v>
      </c>
      <c r="N695" s="831">
        <v>2</v>
      </c>
      <c r="O695" s="831">
        <v>1104</v>
      </c>
      <c r="P695" s="827">
        <v>0.4</v>
      </c>
      <c r="Q695" s="832">
        <v>552</v>
      </c>
    </row>
    <row r="696" spans="1:17" ht="14.45" customHeight="1" x14ac:dyDescent="0.2">
      <c r="A696" s="821" t="s">
        <v>575</v>
      </c>
      <c r="B696" s="822" t="s">
        <v>5033</v>
      </c>
      <c r="C696" s="822" t="s">
        <v>5061</v>
      </c>
      <c r="D696" s="822" t="s">
        <v>5946</v>
      </c>
      <c r="E696" s="822" t="s">
        <v>5947</v>
      </c>
      <c r="F696" s="831">
        <v>8</v>
      </c>
      <c r="G696" s="831">
        <v>18632</v>
      </c>
      <c r="H696" s="831">
        <v>1.9287784679089026</v>
      </c>
      <c r="I696" s="831">
        <v>2329</v>
      </c>
      <c r="J696" s="831">
        <v>12</v>
      </c>
      <c r="K696" s="831">
        <v>9660</v>
      </c>
      <c r="L696" s="831">
        <v>1</v>
      </c>
      <c r="M696" s="831">
        <v>805</v>
      </c>
      <c r="N696" s="831">
        <v>4</v>
      </c>
      <c r="O696" s="831">
        <v>3220</v>
      </c>
      <c r="P696" s="827">
        <v>0.33333333333333331</v>
      </c>
      <c r="Q696" s="832">
        <v>805</v>
      </c>
    </row>
    <row r="697" spans="1:17" ht="14.45" customHeight="1" x14ac:dyDescent="0.2">
      <c r="A697" s="821" t="s">
        <v>575</v>
      </c>
      <c r="B697" s="822" t="s">
        <v>5033</v>
      </c>
      <c r="C697" s="822" t="s">
        <v>5061</v>
      </c>
      <c r="D697" s="822" t="s">
        <v>5948</v>
      </c>
      <c r="E697" s="822" t="s">
        <v>5947</v>
      </c>
      <c r="F697" s="831">
        <v>9</v>
      </c>
      <c r="G697" s="831">
        <v>84159</v>
      </c>
      <c r="H697" s="831">
        <v>1.3521855343991991</v>
      </c>
      <c r="I697" s="831">
        <v>9351</v>
      </c>
      <c r="J697" s="831">
        <v>12</v>
      </c>
      <c r="K697" s="831">
        <v>62239.24</v>
      </c>
      <c r="L697" s="831">
        <v>1</v>
      </c>
      <c r="M697" s="831">
        <v>5186.6033333333335</v>
      </c>
      <c r="N697" s="831">
        <v>4</v>
      </c>
      <c r="O697" s="831">
        <v>20746</v>
      </c>
      <c r="P697" s="827">
        <v>0.33332669229251516</v>
      </c>
      <c r="Q697" s="832">
        <v>5186.5</v>
      </c>
    </row>
    <row r="698" spans="1:17" ht="14.45" customHeight="1" x14ac:dyDescent="0.2">
      <c r="A698" s="821" t="s">
        <v>575</v>
      </c>
      <c r="B698" s="822" t="s">
        <v>5033</v>
      </c>
      <c r="C698" s="822" t="s">
        <v>5061</v>
      </c>
      <c r="D698" s="822" t="s">
        <v>5949</v>
      </c>
      <c r="E698" s="822" t="s">
        <v>5950</v>
      </c>
      <c r="F698" s="831">
        <v>37</v>
      </c>
      <c r="G698" s="831">
        <v>10550.55</v>
      </c>
      <c r="H698" s="831">
        <v>3.083333333333333</v>
      </c>
      <c r="I698" s="831">
        <v>285.14999999999998</v>
      </c>
      <c r="J698" s="831">
        <v>12</v>
      </c>
      <c r="K698" s="831">
        <v>3421.8</v>
      </c>
      <c r="L698" s="831">
        <v>1</v>
      </c>
      <c r="M698" s="831">
        <v>285.15000000000003</v>
      </c>
      <c r="N698" s="831">
        <v>17</v>
      </c>
      <c r="O698" s="831">
        <v>4518.26</v>
      </c>
      <c r="P698" s="827">
        <v>1.3204336898708282</v>
      </c>
      <c r="Q698" s="832">
        <v>265.78000000000003</v>
      </c>
    </row>
    <row r="699" spans="1:17" ht="14.45" customHeight="1" x14ac:dyDescent="0.2">
      <c r="A699" s="821" t="s">
        <v>575</v>
      </c>
      <c r="B699" s="822" t="s">
        <v>5033</v>
      </c>
      <c r="C699" s="822" t="s">
        <v>5061</v>
      </c>
      <c r="D699" s="822" t="s">
        <v>5951</v>
      </c>
      <c r="E699" s="822" t="s">
        <v>5947</v>
      </c>
      <c r="F699" s="831">
        <v>2</v>
      </c>
      <c r="G699" s="831">
        <v>11040</v>
      </c>
      <c r="H699" s="831">
        <v>0.5</v>
      </c>
      <c r="I699" s="831">
        <v>5520</v>
      </c>
      <c r="J699" s="831">
        <v>4</v>
      </c>
      <c r="K699" s="831">
        <v>22080</v>
      </c>
      <c r="L699" s="831">
        <v>1</v>
      </c>
      <c r="M699" s="831">
        <v>5520</v>
      </c>
      <c r="N699" s="831"/>
      <c r="O699" s="831"/>
      <c r="P699" s="827"/>
      <c r="Q699" s="832"/>
    </row>
    <row r="700" spans="1:17" ht="14.45" customHeight="1" x14ac:dyDescent="0.2">
      <c r="A700" s="821" t="s">
        <v>575</v>
      </c>
      <c r="B700" s="822" t="s">
        <v>5033</v>
      </c>
      <c r="C700" s="822" t="s">
        <v>5061</v>
      </c>
      <c r="D700" s="822" t="s">
        <v>5952</v>
      </c>
      <c r="E700" s="822" t="s">
        <v>5947</v>
      </c>
      <c r="F700" s="831">
        <v>1</v>
      </c>
      <c r="G700" s="831">
        <v>1920.5</v>
      </c>
      <c r="H700" s="831"/>
      <c r="I700" s="831">
        <v>1920.5</v>
      </c>
      <c r="J700" s="831"/>
      <c r="K700" s="831"/>
      <c r="L700" s="831"/>
      <c r="M700" s="831"/>
      <c r="N700" s="831"/>
      <c r="O700" s="831"/>
      <c r="P700" s="827"/>
      <c r="Q700" s="832"/>
    </row>
    <row r="701" spans="1:17" ht="14.45" customHeight="1" x14ac:dyDescent="0.2">
      <c r="A701" s="821" t="s">
        <v>575</v>
      </c>
      <c r="B701" s="822" t="s">
        <v>5033</v>
      </c>
      <c r="C701" s="822" t="s">
        <v>5061</v>
      </c>
      <c r="D701" s="822" t="s">
        <v>5953</v>
      </c>
      <c r="E701" s="822" t="s">
        <v>5950</v>
      </c>
      <c r="F701" s="831"/>
      <c r="G701" s="831"/>
      <c r="H701" s="831"/>
      <c r="I701" s="831"/>
      <c r="J701" s="831">
        <v>2</v>
      </c>
      <c r="K701" s="831">
        <v>1382.08</v>
      </c>
      <c r="L701" s="831">
        <v>1</v>
      </c>
      <c r="M701" s="831">
        <v>691.04</v>
      </c>
      <c r="N701" s="831"/>
      <c r="O701" s="831"/>
      <c r="P701" s="827"/>
      <c r="Q701" s="832"/>
    </row>
    <row r="702" spans="1:17" ht="14.45" customHeight="1" x14ac:dyDescent="0.2">
      <c r="A702" s="821" t="s">
        <v>575</v>
      </c>
      <c r="B702" s="822" t="s">
        <v>5033</v>
      </c>
      <c r="C702" s="822" t="s">
        <v>5061</v>
      </c>
      <c r="D702" s="822" t="s">
        <v>5954</v>
      </c>
      <c r="E702" s="822" t="s">
        <v>5950</v>
      </c>
      <c r="F702" s="831">
        <v>1</v>
      </c>
      <c r="G702" s="831">
        <v>325.49</v>
      </c>
      <c r="H702" s="831"/>
      <c r="I702" s="831">
        <v>325.49</v>
      </c>
      <c r="J702" s="831"/>
      <c r="K702" s="831"/>
      <c r="L702" s="831"/>
      <c r="M702" s="831"/>
      <c r="N702" s="831"/>
      <c r="O702" s="831"/>
      <c r="P702" s="827"/>
      <c r="Q702" s="832"/>
    </row>
    <row r="703" spans="1:17" ht="14.45" customHeight="1" x14ac:dyDescent="0.2">
      <c r="A703" s="821" t="s">
        <v>575</v>
      </c>
      <c r="B703" s="822" t="s">
        <v>5033</v>
      </c>
      <c r="C703" s="822" t="s">
        <v>5061</v>
      </c>
      <c r="D703" s="822" t="s">
        <v>5955</v>
      </c>
      <c r="E703" s="822" t="s">
        <v>5956</v>
      </c>
      <c r="F703" s="831"/>
      <c r="G703" s="831"/>
      <c r="H703" s="831"/>
      <c r="I703" s="831"/>
      <c r="J703" s="831">
        <v>3</v>
      </c>
      <c r="K703" s="831">
        <v>20080.169999999998</v>
      </c>
      <c r="L703" s="831">
        <v>1</v>
      </c>
      <c r="M703" s="831">
        <v>6693.3899999999994</v>
      </c>
      <c r="N703" s="831"/>
      <c r="O703" s="831"/>
      <c r="P703" s="827"/>
      <c r="Q703" s="832"/>
    </row>
    <row r="704" spans="1:17" ht="14.45" customHeight="1" x14ac:dyDescent="0.2">
      <c r="A704" s="821" t="s">
        <v>575</v>
      </c>
      <c r="B704" s="822" t="s">
        <v>5033</v>
      </c>
      <c r="C704" s="822" t="s">
        <v>5061</v>
      </c>
      <c r="D704" s="822" t="s">
        <v>5957</v>
      </c>
      <c r="E704" s="822" t="s">
        <v>5958</v>
      </c>
      <c r="F704" s="831"/>
      <c r="G704" s="831"/>
      <c r="H704" s="831"/>
      <c r="I704" s="831"/>
      <c r="J704" s="831">
        <v>13</v>
      </c>
      <c r="K704" s="831">
        <v>12430.6</v>
      </c>
      <c r="L704" s="831">
        <v>1</v>
      </c>
      <c r="M704" s="831">
        <v>956.2</v>
      </c>
      <c r="N704" s="831"/>
      <c r="O704" s="831"/>
      <c r="P704" s="827"/>
      <c r="Q704" s="832"/>
    </row>
    <row r="705" spans="1:17" ht="14.45" customHeight="1" x14ac:dyDescent="0.2">
      <c r="A705" s="821" t="s">
        <v>575</v>
      </c>
      <c r="B705" s="822" t="s">
        <v>5033</v>
      </c>
      <c r="C705" s="822" t="s">
        <v>5061</v>
      </c>
      <c r="D705" s="822" t="s">
        <v>5959</v>
      </c>
      <c r="E705" s="822" t="s">
        <v>5960</v>
      </c>
      <c r="F705" s="831"/>
      <c r="G705" s="831"/>
      <c r="H705" s="831"/>
      <c r="I705" s="831"/>
      <c r="J705" s="831">
        <v>2</v>
      </c>
      <c r="K705" s="831">
        <v>1349.92</v>
      </c>
      <c r="L705" s="831">
        <v>1</v>
      </c>
      <c r="M705" s="831">
        <v>674.96</v>
      </c>
      <c r="N705" s="831"/>
      <c r="O705" s="831"/>
      <c r="P705" s="827"/>
      <c r="Q705" s="832"/>
    </row>
    <row r="706" spans="1:17" ht="14.45" customHeight="1" x14ac:dyDescent="0.2">
      <c r="A706" s="821" t="s">
        <v>575</v>
      </c>
      <c r="B706" s="822" t="s">
        <v>5033</v>
      </c>
      <c r="C706" s="822" t="s">
        <v>5061</v>
      </c>
      <c r="D706" s="822" t="s">
        <v>5961</v>
      </c>
      <c r="E706" s="822" t="s">
        <v>5962</v>
      </c>
      <c r="F706" s="831"/>
      <c r="G706" s="831"/>
      <c r="H706" s="831"/>
      <c r="I706" s="831"/>
      <c r="J706" s="831">
        <v>5</v>
      </c>
      <c r="K706" s="831">
        <v>5162.7</v>
      </c>
      <c r="L706" s="831">
        <v>1</v>
      </c>
      <c r="M706" s="831">
        <v>1032.54</v>
      </c>
      <c r="N706" s="831"/>
      <c r="O706" s="831"/>
      <c r="P706" s="827"/>
      <c r="Q706" s="832"/>
    </row>
    <row r="707" spans="1:17" ht="14.45" customHeight="1" x14ac:dyDescent="0.2">
      <c r="A707" s="821" t="s">
        <v>575</v>
      </c>
      <c r="B707" s="822" t="s">
        <v>5033</v>
      </c>
      <c r="C707" s="822" t="s">
        <v>5061</v>
      </c>
      <c r="D707" s="822" t="s">
        <v>5963</v>
      </c>
      <c r="E707" s="822" t="s">
        <v>5964</v>
      </c>
      <c r="F707" s="831"/>
      <c r="G707" s="831"/>
      <c r="H707" s="831"/>
      <c r="I707" s="831"/>
      <c r="J707" s="831">
        <v>2</v>
      </c>
      <c r="K707" s="831">
        <v>452.2</v>
      </c>
      <c r="L707" s="831">
        <v>1</v>
      </c>
      <c r="M707" s="831">
        <v>226.1</v>
      </c>
      <c r="N707" s="831"/>
      <c r="O707" s="831"/>
      <c r="P707" s="827"/>
      <c r="Q707" s="832"/>
    </row>
    <row r="708" spans="1:17" ht="14.45" customHeight="1" x14ac:dyDescent="0.2">
      <c r="A708" s="821" t="s">
        <v>575</v>
      </c>
      <c r="B708" s="822" t="s">
        <v>5033</v>
      </c>
      <c r="C708" s="822" t="s">
        <v>5061</v>
      </c>
      <c r="D708" s="822" t="s">
        <v>5965</v>
      </c>
      <c r="E708" s="822" t="s">
        <v>5950</v>
      </c>
      <c r="F708" s="831"/>
      <c r="G708" s="831"/>
      <c r="H708" s="831"/>
      <c r="I708" s="831"/>
      <c r="J708" s="831"/>
      <c r="K708" s="831"/>
      <c r="L708" s="831"/>
      <c r="M708" s="831"/>
      <c r="N708" s="831">
        <v>1</v>
      </c>
      <c r="O708" s="831">
        <v>991.73</v>
      </c>
      <c r="P708" s="827"/>
      <c r="Q708" s="832">
        <v>991.73</v>
      </c>
    </row>
    <row r="709" spans="1:17" ht="14.45" customHeight="1" x14ac:dyDescent="0.2">
      <c r="A709" s="821" t="s">
        <v>575</v>
      </c>
      <c r="B709" s="822" t="s">
        <v>5033</v>
      </c>
      <c r="C709" s="822" t="s">
        <v>5061</v>
      </c>
      <c r="D709" s="822" t="s">
        <v>5966</v>
      </c>
      <c r="E709" s="822" t="s">
        <v>5950</v>
      </c>
      <c r="F709" s="831">
        <v>1</v>
      </c>
      <c r="G709" s="831">
        <v>712.86</v>
      </c>
      <c r="H709" s="831"/>
      <c r="I709" s="831">
        <v>712.86</v>
      </c>
      <c r="J709" s="831"/>
      <c r="K709" s="831"/>
      <c r="L709" s="831"/>
      <c r="M709" s="831"/>
      <c r="N709" s="831"/>
      <c r="O709" s="831"/>
      <c r="P709" s="827"/>
      <c r="Q709" s="832"/>
    </row>
    <row r="710" spans="1:17" ht="14.45" customHeight="1" x14ac:dyDescent="0.2">
      <c r="A710" s="821" t="s">
        <v>575</v>
      </c>
      <c r="B710" s="822" t="s">
        <v>5033</v>
      </c>
      <c r="C710" s="822" t="s">
        <v>5061</v>
      </c>
      <c r="D710" s="822" t="s">
        <v>5967</v>
      </c>
      <c r="E710" s="822" t="s">
        <v>5950</v>
      </c>
      <c r="F710" s="831">
        <v>2</v>
      </c>
      <c r="G710" s="831">
        <v>950.48</v>
      </c>
      <c r="H710" s="831"/>
      <c r="I710" s="831">
        <v>475.24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575</v>
      </c>
      <c r="B711" s="822" t="s">
        <v>5033</v>
      </c>
      <c r="C711" s="822" t="s">
        <v>5061</v>
      </c>
      <c r="D711" s="822" t="s">
        <v>5968</v>
      </c>
      <c r="E711" s="822" t="s">
        <v>5950</v>
      </c>
      <c r="F711" s="831">
        <v>3</v>
      </c>
      <c r="G711" s="831">
        <v>1425.72</v>
      </c>
      <c r="H711" s="831"/>
      <c r="I711" s="831">
        <v>475.24</v>
      </c>
      <c r="J711" s="831"/>
      <c r="K711" s="831"/>
      <c r="L711" s="831"/>
      <c r="M711" s="831"/>
      <c r="N711" s="831"/>
      <c r="O711" s="831"/>
      <c r="P711" s="827"/>
      <c r="Q711" s="832"/>
    </row>
    <row r="712" spans="1:17" ht="14.45" customHeight="1" x14ac:dyDescent="0.2">
      <c r="A712" s="821" t="s">
        <v>575</v>
      </c>
      <c r="B712" s="822" t="s">
        <v>5033</v>
      </c>
      <c r="C712" s="822" t="s">
        <v>5061</v>
      </c>
      <c r="D712" s="822" t="s">
        <v>5969</v>
      </c>
      <c r="E712" s="822" t="s">
        <v>5950</v>
      </c>
      <c r="F712" s="831">
        <v>1</v>
      </c>
      <c r="G712" s="831">
        <v>674.9</v>
      </c>
      <c r="H712" s="831"/>
      <c r="I712" s="831">
        <v>674.9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575</v>
      </c>
      <c r="B713" s="822" t="s">
        <v>5033</v>
      </c>
      <c r="C713" s="822" t="s">
        <v>5061</v>
      </c>
      <c r="D713" s="822" t="s">
        <v>5970</v>
      </c>
      <c r="E713" s="822" t="s">
        <v>5971</v>
      </c>
      <c r="F713" s="831">
        <v>8</v>
      </c>
      <c r="G713" s="831">
        <v>4692</v>
      </c>
      <c r="H713" s="831"/>
      <c r="I713" s="831">
        <v>586.5</v>
      </c>
      <c r="J713" s="831"/>
      <c r="K713" s="831"/>
      <c r="L713" s="831"/>
      <c r="M713" s="831"/>
      <c r="N713" s="831"/>
      <c r="O713" s="831"/>
      <c r="P713" s="827"/>
      <c r="Q713" s="832"/>
    </row>
    <row r="714" spans="1:17" ht="14.45" customHeight="1" x14ac:dyDescent="0.2">
      <c r="A714" s="821" t="s">
        <v>575</v>
      </c>
      <c r="B714" s="822" t="s">
        <v>5033</v>
      </c>
      <c r="C714" s="822" t="s">
        <v>5061</v>
      </c>
      <c r="D714" s="822" t="s">
        <v>5972</v>
      </c>
      <c r="E714" s="822" t="s">
        <v>5973</v>
      </c>
      <c r="F714" s="831">
        <v>9</v>
      </c>
      <c r="G714" s="831">
        <v>84870</v>
      </c>
      <c r="H714" s="831"/>
      <c r="I714" s="831">
        <v>9430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575</v>
      </c>
      <c r="B715" s="822" t="s">
        <v>5033</v>
      </c>
      <c r="C715" s="822" t="s">
        <v>5061</v>
      </c>
      <c r="D715" s="822" t="s">
        <v>5974</v>
      </c>
      <c r="E715" s="822" t="s">
        <v>5975</v>
      </c>
      <c r="F715" s="831"/>
      <c r="G715" s="831"/>
      <c r="H715" s="831"/>
      <c r="I715" s="831"/>
      <c r="J715" s="831"/>
      <c r="K715" s="831"/>
      <c r="L715" s="831"/>
      <c r="M715" s="831"/>
      <c r="N715" s="831">
        <v>7</v>
      </c>
      <c r="O715" s="831">
        <v>16426.13</v>
      </c>
      <c r="P715" s="827"/>
      <c r="Q715" s="832">
        <v>2346.59</v>
      </c>
    </row>
    <row r="716" spans="1:17" ht="14.45" customHeight="1" x14ac:dyDescent="0.2">
      <c r="A716" s="821" t="s">
        <v>575</v>
      </c>
      <c r="B716" s="822" t="s">
        <v>5033</v>
      </c>
      <c r="C716" s="822" t="s">
        <v>5061</v>
      </c>
      <c r="D716" s="822" t="s">
        <v>5976</v>
      </c>
      <c r="E716" s="822" t="s">
        <v>5975</v>
      </c>
      <c r="F716" s="831"/>
      <c r="G716" s="831"/>
      <c r="H716" s="831"/>
      <c r="I716" s="831"/>
      <c r="J716" s="831"/>
      <c r="K716" s="831"/>
      <c r="L716" s="831"/>
      <c r="M716" s="831"/>
      <c r="N716" s="831">
        <v>6</v>
      </c>
      <c r="O716" s="831">
        <v>6392.28</v>
      </c>
      <c r="P716" s="827"/>
      <c r="Q716" s="832">
        <v>1065.3799999999999</v>
      </c>
    </row>
    <row r="717" spans="1:17" ht="14.45" customHeight="1" x14ac:dyDescent="0.2">
      <c r="A717" s="821" t="s">
        <v>575</v>
      </c>
      <c r="B717" s="822" t="s">
        <v>5033</v>
      </c>
      <c r="C717" s="822" t="s">
        <v>5061</v>
      </c>
      <c r="D717" s="822" t="s">
        <v>5977</v>
      </c>
      <c r="E717" s="822" t="s">
        <v>5816</v>
      </c>
      <c r="F717" s="831"/>
      <c r="G717" s="831"/>
      <c r="H717" s="831"/>
      <c r="I717" s="831"/>
      <c r="J717" s="831"/>
      <c r="K717" s="831"/>
      <c r="L717" s="831"/>
      <c r="M717" s="831"/>
      <c r="N717" s="831">
        <v>1</v>
      </c>
      <c r="O717" s="831">
        <v>3360</v>
      </c>
      <c r="P717" s="827"/>
      <c r="Q717" s="832">
        <v>3360</v>
      </c>
    </row>
    <row r="718" spans="1:17" ht="14.45" customHeight="1" x14ac:dyDescent="0.2">
      <c r="A718" s="821" t="s">
        <v>575</v>
      </c>
      <c r="B718" s="822" t="s">
        <v>5033</v>
      </c>
      <c r="C718" s="822" t="s">
        <v>5061</v>
      </c>
      <c r="D718" s="822" t="s">
        <v>5978</v>
      </c>
      <c r="E718" s="822" t="s">
        <v>5979</v>
      </c>
      <c r="F718" s="831"/>
      <c r="G718" s="831"/>
      <c r="H718" s="831"/>
      <c r="I718" s="831"/>
      <c r="J718" s="831"/>
      <c r="K718" s="831"/>
      <c r="L718" s="831"/>
      <c r="M718" s="831"/>
      <c r="N718" s="831">
        <v>1</v>
      </c>
      <c r="O718" s="831">
        <v>9885.4</v>
      </c>
      <c r="P718" s="827"/>
      <c r="Q718" s="832">
        <v>9885.4</v>
      </c>
    </row>
    <row r="719" spans="1:17" ht="14.45" customHeight="1" x14ac:dyDescent="0.2">
      <c r="A719" s="821" t="s">
        <v>575</v>
      </c>
      <c r="B719" s="822" t="s">
        <v>5033</v>
      </c>
      <c r="C719" s="822" t="s">
        <v>5061</v>
      </c>
      <c r="D719" s="822" t="s">
        <v>5980</v>
      </c>
      <c r="E719" s="822" t="s">
        <v>5981</v>
      </c>
      <c r="F719" s="831"/>
      <c r="G719" s="831"/>
      <c r="H719" s="831"/>
      <c r="I719" s="831"/>
      <c r="J719" s="831">
        <v>4</v>
      </c>
      <c r="K719" s="831">
        <v>8837.56</v>
      </c>
      <c r="L719" s="831">
        <v>1</v>
      </c>
      <c r="M719" s="831">
        <v>2209.39</v>
      </c>
      <c r="N719" s="831"/>
      <c r="O719" s="831"/>
      <c r="P719" s="827"/>
      <c r="Q719" s="832"/>
    </row>
    <row r="720" spans="1:17" ht="14.45" customHeight="1" x14ac:dyDescent="0.2">
      <c r="A720" s="821" t="s">
        <v>575</v>
      </c>
      <c r="B720" s="822" t="s">
        <v>5033</v>
      </c>
      <c r="C720" s="822" t="s">
        <v>5061</v>
      </c>
      <c r="D720" s="822" t="s">
        <v>5982</v>
      </c>
      <c r="E720" s="822" t="s">
        <v>5981</v>
      </c>
      <c r="F720" s="831"/>
      <c r="G720" s="831"/>
      <c r="H720" s="831"/>
      <c r="I720" s="831"/>
      <c r="J720" s="831">
        <v>1</v>
      </c>
      <c r="K720" s="831">
        <v>16000</v>
      </c>
      <c r="L720" s="831">
        <v>1</v>
      </c>
      <c r="M720" s="831">
        <v>16000</v>
      </c>
      <c r="N720" s="831"/>
      <c r="O720" s="831"/>
      <c r="P720" s="827"/>
      <c r="Q720" s="832"/>
    </row>
    <row r="721" spans="1:17" ht="14.45" customHeight="1" x14ac:dyDescent="0.2">
      <c r="A721" s="821" t="s">
        <v>575</v>
      </c>
      <c r="B721" s="822" t="s">
        <v>5033</v>
      </c>
      <c r="C721" s="822" t="s">
        <v>5061</v>
      </c>
      <c r="D721" s="822" t="s">
        <v>5983</v>
      </c>
      <c r="E721" s="822" t="s">
        <v>5984</v>
      </c>
      <c r="F721" s="831"/>
      <c r="G721" s="831"/>
      <c r="H721" s="831"/>
      <c r="I721" s="831"/>
      <c r="J721" s="831">
        <v>1</v>
      </c>
      <c r="K721" s="831">
        <v>2316.27</v>
      </c>
      <c r="L721" s="831">
        <v>1</v>
      </c>
      <c r="M721" s="831">
        <v>2316.27</v>
      </c>
      <c r="N721" s="831"/>
      <c r="O721" s="831"/>
      <c r="P721" s="827"/>
      <c r="Q721" s="832"/>
    </row>
    <row r="722" spans="1:17" ht="14.45" customHeight="1" x14ac:dyDescent="0.2">
      <c r="A722" s="821" t="s">
        <v>575</v>
      </c>
      <c r="B722" s="822" t="s">
        <v>5033</v>
      </c>
      <c r="C722" s="822" t="s">
        <v>5061</v>
      </c>
      <c r="D722" s="822" t="s">
        <v>5985</v>
      </c>
      <c r="E722" s="822" t="s">
        <v>5945</v>
      </c>
      <c r="F722" s="831"/>
      <c r="G722" s="831"/>
      <c r="H722" s="831"/>
      <c r="I722" s="831"/>
      <c r="J722" s="831">
        <v>2</v>
      </c>
      <c r="K722" s="831">
        <v>23102</v>
      </c>
      <c r="L722" s="831">
        <v>1</v>
      </c>
      <c r="M722" s="831">
        <v>11551</v>
      </c>
      <c r="N722" s="831"/>
      <c r="O722" s="831"/>
      <c r="P722" s="827"/>
      <c r="Q722" s="832"/>
    </row>
    <row r="723" spans="1:17" ht="14.45" customHeight="1" x14ac:dyDescent="0.2">
      <c r="A723" s="821" t="s">
        <v>575</v>
      </c>
      <c r="B723" s="822" t="s">
        <v>5033</v>
      </c>
      <c r="C723" s="822" t="s">
        <v>5061</v>
      </c>
      <c r="D723" s="822" t="s">
        <v>5986</v>
      </c>
      <c r="E723" s="822" t="s">
        <v>5945</v>
      </c>
      <c r="F723" s="831"/>
      <c r="G723" s="831"/>
      <c r="H723" s="831"/>
      <c r="I723" s="831"/>
      <c r="J723" s="831">
        <v>1</v>
      </c>
      <c r="K723" s="831">
        <v>6569</v>
      </c>
      <c r="L723" s="831">
        <v>1</v>
      </c>
      <c r="M723" s="831">
        <v>6569</v>
      </c>
      <c r="N723" s="831"/>
      <c r="O723" s="831"/>
      <c r="P723" s="827"/>
      <c r="Q723" s="832"/>
    </row>
    <row r="724" spans="1:17" ht="14.45" customHeight="1" x14ac:dyDescent="0.2">
      <c r="A724" s="821" t="s">
        <v>575</v>
      </c>
      <c r="B724" s="822" t="s">
        <v>5033</v>
      </c>
      <c r="C724" s="822" t="s">
        <v>5061</v>
      </c>
      <c r="D724" s="822" t="s">
        <v>5987</v>
      </c>
      <c r="E724" s="822" t="s">
        <v>5988</v>
      </c>
      <c r="F724" s="831"/>
      <c r="G724" s="831"/>
      <c r="H724" s="831"/>
      <c r="I724" s="831"/>
      <c r="J724" s="831"/>
      <c r="K724" s="831"/>
      <c r="L724" s="831"/>
      <c r="M724" s="831"/>
      <c r="N724" s="831">
        <v>1</v>
      </c>
      <c r="O724" s="831">
        <v>1428</v>
      </c>
      <c r="P724" s="827"/>
      <c r="Q724" s="832">
        <v>1428</v>
      </c>
    </row>
    <row r="725" spans="1:17" ht="14.45" customHeight="1" x14ac:dyDescent="0.2">
      <c r="A725" s="821" t="s">
        <v>575</v>
      </c>
      <c r="B725" s="822" t="s">
        <v>5033</v>
      </c>
      <c r="C725" s="822" t="s">
        <v>5061</v>
      </c>
      <c r="D725" s="822" t="s">
        <v>5989</v>
      </c>
      <c r="E725" s="822" t="s">
        <v>5990</v>
      </c>
      <c r="F725" s="831"/>
      <c r="G725" s="831"/>
      <c r="H725" s="831"/>
      <c r="I725" s="831"/>
      <c r="J725" s="831"/>
      <c r="K725" s="831"/>
      <c r="L725" s="831"/>
      <c r="M725" s="831"/>
      <c r="N725" s="831">
        <v>0.56000000000000005</v>
      </c>
      <c r="O725" s="831">
        <v>1444.8</v>
      </c>
      <c r="P725" s="827"/>
      <c r="Q725" s="832">
        <v>2579.9999999999995</v>
      </c>
    </row>
    <row r="726" spans="1:17" ht="14.45" customHeight="1" x14ac:dyDescent="0.2">
      <c r="A726" s="821" t="s">
        <v>575</v>
      </c>
      <c r="B726" s="822" t="s">
        <v>5033</v>
      </c>
      <c r="C726" s="822" t="s">
        <v>5061</v>
      </c>
      <c r="D726" s="822" t="s">
        <v>5991</v>
      </c>
      <c r="E726" s="822" t="s">
        <v>5990</v>
      </c>
      <c r="F726" s="831"/>
      <c r="G726" s="831"/>
      <c r="H726" s="831"/>
      <c r="I726" s="831"/>
      <c r="J726" s="831"/>
      <c r="K726" s="831"/>
      <c r="L726" s="831"/>
      <c r="M726" s="831"/>
      <c r="N726" s="831">
        <v>4</v>
      </c>
      <c r="O726" s="831">
        <v>2600</v>
      </c>
      <c r="P726" s="827"/>
      <c r="Q726" s="832">
        <v>650</v>
      </c>
    </row>
    <row r="727" spans="1:17" ht="14.45" customHeight="1" x14ac:dyDescent="0.2">
      <c r="A727" s="821" t="s">
        <v>575</v>
      </c>
      <c r="B727" s="822" t="s">
        <v>5033</v>
      </c>
      <c r="C727" s="822" t="s">
        <v>5061</v>
      </c>
      <c r="D727" s="822" t="s">
        <v>5992</v>
      </c>
      <c r="E727" s="822" t="s">
        <v>5993</v>
      </c>
      <c r="F727" s="831"/>
      <c r="G727" s="831"/>
      <c r="H727" s="831"/>
      <c r="I727" s="831"/>
      <c r="J727" s="831"/>
      <c r="K727" s="831"/>
      <c r="L727" s="831"/>
      <c r="M727" s="831"/>
      <c r="N727" s="831">
        <v>5</v>
      </c>
      <c r="O727" s="831">
        <v>534.04999999999995</v>
      </c>
      <c r="P727" s="827"/>
      <c r="Q727" s="832">
        <v>106.80999999999999</v>
      </c>
    </row>
    <row r="728" spans="1:17" ht="14.45" customHeight="1" x14ac:dyDescent="0.2">
      <c r="A728" s="821" t="s">
        <v>575</v>
      </c>
      <c r="B728" s="822" t="s">
        <v>5033</v>
      </c>
      <c r="C728" s="822" t="s">
        <v>5061</v>
      </c>
      <c r="D728" s="822" t="s">
        <v>5994</v>
      </c>
      <c r="E728" s="822" t="s">
        <v>5995</v>
      </c>
      <c r="F728" s="831"/>
      <c r="G728" s="831"/>
      <c r="H728" s="831"/>
      <c r="I728" s="831"/>
      <c r="J728" s="831">
        <v>2</v>
      </c>
      <c r="K728" s="831">
        <v>10514</v>
      </c>
      <c r="L728" s="831">
        <v>1</v>
      </c>
      <c r="M728" s="831">
        <v>5257</v>
      </c>
      <c r="N728" s="831"/>
      <c r="O728" s="831"/>
      <c r="P728" s="827"/>
      <c r="Q728" s="832"/>
    </row>
    <row r="729" spans="1:17" ht="14.45" customHeight="1" x14ac:dyDescent="0.2">
      <c r="A729" s="821" t="s">
        <v>575</v>
      </c>
      <c r="B729" s="822" t="s">
        <v>5033</v>
      </c>
      <c r="C729" s="822" t="s">
        <v>5061</v>
      </c>
      <c r="D729" s="822" t="s">
        <v>5996</v>
      </c>
      <c r="E729" s="822" t="s">
        <v>5950</v>
      </c>
      <c r="F729" s="831"/>
      <c r="G729" s="831"/>
      <c r="H729" s="831"/>
      <c r="I729" s="831"/>
      <c r="J729" s="831"/>
      <c r="K729" s="831"/>
      <c r="L729" s="831"/>
      <c r="M729" s="831"/>
      <c r="N729" s="831">
        <v>0.56000000000000005</v>
      </c>
      <c r="O729" s="831">
        <v>755.81</v>
      </c>
      <c r="P729" s="827"/>
      <c r="Q729" s="832">
        <v>1349.660714285714</v>
      </c>
    </row>
    <row r="730" spans="1:17" ht="14.45" customHeight="1" x14ac:dyDescent="0.2">
      <c r="A730" s="821" t="s">
        <v>575</v>
      </c>
      <c r="B730" s="822" t="s">
        <v>5033</v>
      </c>
      <c r="C730" s="822" t="s">
        <v>5061</v>
      </c>
      <c r="D730" s="822" t="s">
        <v>5997</v>
      </c>
      <c r="E730" s="822" t="s">
        <v>5998</v>
      </c>
      <c r="F730" s="831"/>
      <c r="G730" s="831"/>
      <c r="H730" s="831"/>
      <c r="I730" s="831"/>
      <c r="J730" s="831"/>
      <c r="K730" s="831"/>
      <c r="L730" s="831"/>
      <c r="M730" s="831"/>
      <c r="N730" s="831">
        <v>1</v>
      </c>
      <c r="O730" s="831">
        <v>43150</v>
      </c>
      <c r="P730" s="827"/>
      <c r="Q730" s="832">
        <v>43150</v>
      </c>
    </row>
    <row r="731" spans="1:17" ht="14.45" customHeight="1" x14ac:dyDescent="0.2">
      <c r="A731" s="821" t="s">
        <v>575</v>
      </c>
      <c r="B731" s="822" t="s">
        <v>5033</v>
      </c>
      <c r="C731" s="822" t="s">
        <v>5061</v>
      </c>
      <c r="D731" s="822" t="s">
        <v>5999</v>
      </c>
      <c r="E731" s="822" t="s">
        <v>6000</v>
      </c>
      <c r="F731" s="831"/>
      <c r="G731" s="831"/>
      <c r="H731" s="831"/>
      <c r="I731" s="831"/>
      <c r="J731" s="831"/>
      <c r="K731" s="831"/>
      <c r="L731" s="831"/>
      <c r="M731" s="831"/>
      <c r="N731" s="831">
        <v>1</v>
      </c>
      <c r="O731" s="831">
        <v>450.82</v>
      </c>
      <c r="P731" s="827"/>
      <c r="Q731" s="832">
        <v>450.82</v>
      </c>
    </row>
    <row r="732" spans="1:17" ht="14.45" customHeight="1" x14ac:dyDescent="0.2">
      <c r="A732" s="821" t="s">
        <v>575</v>
      </c>
      <c r="B732" s="822" t="s">
        <v>5033</v>
      </c>
      <c r="C732" s="822" t="s">
        <v>5061</v>
      </c>
      <c r="D732" s="822" t="s">
        <v>6001</v>
      </c>
      <c r="E732" s="822" t="s">
        <v>6002</v>
      </c>
      <c r="F732" s="831">
        <v>1</v>
      </c>
      <c r="G732" s="831">
        <v>595.39</v>
      </c>
      <c r="H732" s="831"/>
      <c r="I732" s="831">
        <v>595.39</v>
      </c>
      <c r="J732" s="831"/>
      <c r="K732" s="831"/>
      <c r="L732" s="831"/>
      <c r="M732" s="831"/>
      <c r="N732" s="831"/>
      <c r="O732" s="831"/>
      <c r="P732" s="827"/>
      <c r="Q732" s="832"/>
    </row>
    <row r="733" spans="1:17" ht="14.45" customHeight="1" x14ac:dyDescent="0.2">
      <c r="A733" s="821" t="s">
        <v>575</v>
      </c>
      <c r="B733" s="822" t="s">
        <v>5033</v>
      </c>
      <c r="C733" s="822" t="s">
        <v>5061</v>
      </c>
      <c r="D733" s="822" t="s">
        <v>6003</v>
      </c>
      <c r="E733" s="822" t="s">
        <v>6004</v>
      </c>
      <c r="F733" s="831"/>
      <c r="G733" s="831"/>
      <c r="H733" s="831"/>
      <c r="I733" s="831"/>
      <c r="J733" s="831"/>
      <c r="K733" s="831"/>
      <c r="L733" s="831"/>
      <c r="M733" s="831"/>
      <c r="N733" s="831">
        <v>1</v>
      </c>
      <c r="O733" s="831">
        <v>12468</v>
      </c>
      <c r="P733" s="827"/>
      <c r="Q733" s="832">
        <v>12468</v>
      </c>
    </row>
    <row r="734" spans="1:17" ht="14.45" customHeight="1" x14ac:dyDescent="0.2">
      <c r="A734" s="821" t="s">
        <v>575</v>
      </c>
      <c r="B734" s="822" t="s">
        <v>5033</v>
      </c>
      <c r="C734" s="822" t="s">
        <v>5034</v>
      </c>
      <c r="D734" s="822" t="s">
        <v>6005</v>
      </c>
      <c r="E734" s="822" t="s">
        <v>6006</v>
      </c>
      <c r="F734" s="831">
        <v>218</v>
      </c>
      <c r="G734" s="831">
        <v>6968588</v>
      </c>
      <c r="H734" s="831">
        <v>1.1121596931668596</v>
      </c>
      <c r="I734" s="831">
        <v>31966</v>
      </c>
      <c r="J734" s="831">
        <v>196</v>
      </c>
      <c r="K734" s="831">
        <v>6265816</v>
      </c>
      <c r="L734" s="831">
        <v>1</v>
      </c>
      <c r="M734" s="831">
        <v>31968.448979591838</v>
      </c>
      <c r="N734" s="831">
        <v>174</v>
      </c>
      <c r="O734" s="831">
        <v>5563776</v>
      </c>
      <c r="P734" s="827">
        <v>0.88795713120206532</v>
      </c>
      <c r="Q734" s="832">
        <v>31975.724137931036</v>
      </c>
    </row>
    <row r="735" spans="1:17" ht="14.45" customHeight="1" x14ac:dyDescent="0.2">
      <c r="A735" s="821" t="s">
        <v>575</v>
      </c>
      <c r="B735" s="822" t="s">
        <v>5033</v>
      </c>
      <c r="C735" s="822" t="s">
        <v>5034</v>
      </c>
      <c r="D735" s="822" t="s">
        <v>6007</v>
      </c>
      <c r="E735" s="822" t="s">
        <v>6008</v>
      </c>
      <c r="F735" s="831">
        <v>81</v>
      </c>
      <c r="G735" s="831">
        <v>963657</v>
      </c>
      <c r="H735" s="831">
        <v>0.2044513703541832</v>
      </c>
      <c r="I735" s="831">
        <v>11897</v>
      </c>
      <c r="J735" s="831">
        <v>396</v>
      </c>
      <c r="K735" s="831">
        <v>4713380</v>
      </c>
      <c r="L735" s="831">
        <v>1</v>
      </c>
      <c r="M735" s="831">
        <v>11902.474747474747</v>
      </c>
      <c r="N735" s="831">
        <v>181</v>
      </c>
      <c r="O735" s="831">
        <v>2155105</v>
      </c>
      <c r="P735" s="827">
        <v>0.4572313286855717</v>
      </c>
      <c r="Q735" s="832">
        <v>11906.657458563535</v>
      </c>
    </row>
    <row r="736" spans="1:17" ht="14.45" customHeight="1" x14ac:dyDescent="0.2">
      <c r="A736" s="821" t="s">
        <v>575</v>
      </c>
      <c r="B736" s="822" t="s">
        <v>5033</v>
      </c>
      <c r="C736" s="822" t="s">
        <v>5034</v>
      </c>
      <c r="D736" s="822" t="s">
        <v>5542</v>
      </c>
      <c r="E736" s="822" t="s">
        <v>5543</v>
      </c>
      <c r="F736" s="831"/>
      <c r="G736" s="831"/>
      <c r="H736" s="831"/>
      <c r="I736" s="831"/>
      <c r="J736" s="831"/>
      <c r="K736" s="831"/>
      <c r="L736" s="831"/>
      <c r="M736" s="831"/>
      <c r="N736" s="831">
        <v>1</v>
      </c>
      <c r="O736" s="831">
        <v>764</v>
      </c>
      <c r="P736" s="827"/>
      <c r="Q736" s="832">
        <v>764</v>
      </c>
    </row>
    <row r="737" spans="1:17" ht="14.45" customHeight="1" x14ac:dyDescent="0.2">
      <c r="A737" s="821" t="s">
        <v>575</v>
      </c>
      <c r="B737" s="822" t="s">
        <v>5033</v>
      </c>
      <c r="C737" s="822" t="s">
        <v>5034</v>
      </c>
      <c r="D737" s="822" t="s">
        <v>6009</v>
      </c>
      <c r="E737" s="822" t="s">
        <v>6010</v>
      </c>
      <c r="F737" s="831"/>
      <c r="G737" s="831"/>
      <c r="H737" s="831"/>
      <c r="I737" s="831"/>
      <c r="J737" s="831">
        <v>1</v>
      </c>
      <c r="K737" s="831">
        <v>367</v>
      </c>
      <c r="L737" s="831">
        <v>1</v>
      </c>
      <c r="M737" s="831">
        <v>367</v>
      </c>
      <c r="N737" s="831"/>
      <c r="O737" s="831"/>
      <c r="P737" s="827"/>
      <c r="Q737" s="832"/>
    </row>
    <row r="738" spans="1:17" ht="14.45" customHeight="1" x14ac:dyDescent="0.2">
      <c r="A738" s="821" t="s">
        <v>575</v>
      </c>
      <c r="B738" s="822" t="s">
        <v>5033</v>
      </c>
      <c r="C738" s="822" t="s">
        <v>5034</v>
      </c>
      <c r="D738" s="822" t="s">
        <v>6011</v>
      </c>
      <c r="E738" s="822" t="s">
        <v>6012</v>
      </c>
      <c r="F738" s="831"/>
      <c r="G738" s="831"/>
      <c r="H738" s="831"/>
      <c r="I738" s="831"/>
      <c r="J738" s="831">
        <v>1</v>
      </c>
      <c r="K738" s="831">
        <v>375</v>
      </c>
      <c r="L738" s="831">
        <v>1</v>
      </c>
      <c r="M738" s="831">
        <v>375</v>
      </c>
      <c r="N738" s="831"/>
      <c r="O738" s="831"/>
      <c r="P738" s="827"/>
      <c r="Q738" s="832"/>
    </row>
    <row r="739" spans="1:17" ht="14.45" customHeight="1" x14ac:dyDescent="0.2">
      <c r="A739" s="821" t="s">
        <v>575</v>
      </c>
      <c r="B739" s="822" t="s">
        <v>5033</v>
      </c>
      <c r="C739" s="822" t="s">
        <v>5034</v>
      </c>
      <c r="D739" s="822" t="s">
        <v>6013</v>
      </c>
      <c r="E739" s="822" t="s">
        <v>6014</v>
      </c>
      <c r="F739" s="831">
        <v>1</v>
      </c>
      <c r="G739" s="831">
        <v>982</v>
      </c>
      <c r="H739" s="831"/>
      <c r="I739" s="831">
        <v>982</v>
      </c>
      <c r="J739" s="831"/>
      <c r="K739" s="831"/>
      <c r="L739" s="831"/>
      <c r="M739" s="831"/>
      <c r="N739" s="831"/>
      <c r="O739" s="831"/>
      <c r="P739" s="827"/>
      <c r="Q739" s="832"/>
    </row>
    <row r="740" spans="1:17" ht="14.45" customHeight="1" x14ac:dyDescent="0.2">
      <c r="A740" s="821" t="s">
        <v>575</v>
      </c>
      <c r="B740" s="822" t="s">
        <v>5033</v>
      </c>
      <c r="C740" s="822" t="s">
        <v>5034</v>
      </c>
      <c r="D740" s="822" t="s">
        <v>6015</v>
      </c>
      <c r="E740" s="822" t="s">
        <v>6016</v>
      </c>
      <c r="F740" s="831">
        <v>1</v>
      </c>
      <c r="G740" s="831">
        <v>381</v>
      </c>
      <c r="H740" s="831"/>
      <c r="I740" s="831">
        <v>381</v>
      </c>
      <c r="J740" s="831"/>
      <c r="K740" s="831"/>
      <c r="L740" s="831"/>
      <c r="M740" s="831"/>
      <c r="N740" s="831"/>
      <c r="O740" s="831"/>
      <c r="P740" s="827"/>
      <c r="Q740" s="832"/>
    </row>
    <row r="741" spans="1:17" ht="14.45" customHeight="1" x14ac:dyDescent="0.2">
      <c r="A741" s="821" t="s">
        <v>575</v>
      </c>
      <c r="B741" s="822" t="s">
        <v>5033</v>
      </c>
      <c r="C741" s="822" t="s">
        <v>5034</v>
      </c>
      <c r="D741" s="822" t="s">
        <v>5215</v>
      </c>
      <c r="E741" s="822" t="s">
        <v>5216</v>
      </c>
      <c r="F741" s="831">
        <v>3</v>
      </c>
      <c r="G741" s="831">
        <v>2391</v>
      </c>
      <c r="H741" s="831"/>
      <c r="I741" s="831">
        <v>797</v>
      </c>
      <c r="J741" s="831"/>
      <c r="K741" s="831"/>
      <c r="L741" s="831"/>
      <c r="M741" s="831"/>
      <c r="N741" s="831"/>
      <c r="O741" s="831"/>
      <c r="P741" s="827"/>
      <c r="Q741" s="832"/>
    </row>
    <row r="742" spans="1:17" ht="14.45" customHeight="1" x14ac:dyDescent="0.2">
      <c r="A742" s="821" t="s">
        <v>575</v>
      </c>
      <c r="B742" s="822" t="s">
        <v>5033</v>
      </c>
      <c r="C742" s="822" t="s">
        <v>5034</v>
      </c>
      <c r="D742" s="822" t="s">
        <v>5531</v>
      </c>
      <c r="E742" s="822" t="s">
        <v>5532</v>
      </c>
      <c r="F742" s="831"/>
      <c r="G742" s="831"/>
      <c r="H742" s="831"/>
      <c r="I742" s="831"/>
      <c r="J742" s="831"/>
      <c r="K742" s="831"/>
      <c r="L742" s="831"/>
      <c r="M742" s="831"/>
      <c r="N742" s="831">
        <v>1</v>
      </c>
      <c r="O742" s="831">
        <v>547</v>
      </c>
      <c r="P742" s="827"/>
      <c r="Q742" s="832">
        <v>547</v>
      </c>
    </row>
    <row r="743" spans="1:17" ht="14.45" customHeight="1" x14ac:dyDescent="0.2">
      <c r="A743" s="821" t="s">
        <v>575</v>
      </c>
      <c r="B743" s="822" t="s">
        <v>5033</v>
      </c>
      <c r="C743" s="822" t="s">
        <v>5034</v>
      </c>
      <c r="D743" s="822" t="s">
        <v>5533</v>
      </c>
      <c r="E743" s="822" t="s">
        <v>5534</v>
      </c>
      <c r="F743" s="831"/>
      <c r="G743" s="831"/>
      <c r="H743" s="831"/>
      <c r="I743" s="831"/>
      <c r="J743" s="831"/>
      <c r="K743" s="831"/>
      <c r="L743" s="831"/>
      <c r="M743" s="831"/>
      <c r="N743" s="831">
        <v>1</v>
      </c>
      <c r="O743" s="831">
        <v>4515</v>
      </c>
      <c r="P743" s="827"/>
      <c r="Q743" s="832">
        <v>4515</v>
      </c>
    </row>
    <row r="744" spans="1:17" ht="14.45" customHeight="1" x14ac:dyDescent="0.2">
      <c r="A744" s="821" t="s">
        <v>575</v>
      </c>
      <c r="B744" s="822" t="s">
        <v>5033</v>
      </c>
      <c r="C744" s="822" t="s">
        <v>5034</v>
      </c>
      <c r="D744" s="822" t="s">
        <v>6017</v>
      </c>
      <c r="E744" s="822" t="s">
        <v>6018</v>
      </c>
      <c r="F744" s="831">
        <v>1</v>
      </c>
      <c r="G744" s="831">
        <v>680</v>
      </c>
      <c r="H744" s="831"/>
      <c r="I744" s="831">
        <v>680</v>
      </c>
      <c r="J744" s="831"/>
      <c r="K744" s="831"/>
      <c r="L744" s="831"/>
      <c r="M744" s="831"/>
      <c r="N744" s="831"/>
      <c r="O744" s="831"/>
      <c r="P744" s="827"/>
      <c r="Q744" s="832"/>
    </row>
    <row r="745" spans="1:17" ht="14.45" customHeight="1" x14ac:dyDescent="0.2">
      <c r="A745" s="821" t="s">
        <v>575</v>
      </c>
      <c r="B745" s="822" t="s">
        <v>5033</v>
      </c>
      <c r="C745" s="822" t="s">
        <v>5034</v>
      </c>
      <c r="D745" s="822" t="s">
        <v>5535</v>
      </c>
      <c r="E745" s="822" t="s">
        <v>5536</v>
      </c>
      <c r="F745" s="831"/>
      <c r="G745" s="831"/>
      <c r="H745" s="831"/>
      <c r="I745" s="831"/>
      <c r="J745" s="831"/>
      <c r="K745" s="831"/>
      <c r="L745" s="831"/>
      <c r="M745" s="831"/>
      <c r="N745" s="831">
        <v>1</v>
      </c>
      <c r="O745" s="831">
        <v>1693</v>
      </c>
      <c r="P745" s="827"/>
      <c r="Q745" s="832">
        <v>1693</v>
      </c>
    </row>
    <row r="746" spans="1:17" ht="14.45" customHeight="1" x14ac:dyDescent="0.2">
      <c r="A746" s="821" t="s">
        <v>575</v>
      </c>
      <c r="B746" s="822" t="s">
        <v>5033</v>
      </c>
      <c r="C746" s="822" t="s">
        <v>5034</v>
      </c>
      <c r="D746" s="822" t="s">
        <v>6019</v>
      </c>
      <c r="E746" s="822" t="s">
        <v>6020</v>
      </c>
      <c r="F746" s="831"/>
      <c r="G746" s="831"/>
      <c r="H746" s="831"/>
      <c r="I746" s="831"/>
      <c r="J746" s="831">
        <v>1</v>
      </c>
      <c r="K746" s="831">
        <v>241</v>
      </c>
      <c r="L746" s="831">
        <v>1</v>
      </c>
      <c r="M746" s="831">
        <v>241</v>
      </c>
      <c r="N746" s="831"/>
      <c r="O746" s="831"/>
      <c r="P746" s="827"/>
      <c r="Q746" s="832"/>
    </row>
    <row r="747" spans="1:17" ht="14.45" customHeight="1" x14ac:dyDescent="0.2">
      <c r="A747" s="821" t="s">
        <v>575</v>
      </c>
      <c r="B747" s="822" t="s">
        <v>5033</v>
      </c>
      <c r="C747" s="822" t="s">
        <v>5034</v>
      </c>
      <c r="D747" s="822" t="s">
        <v>5544</v>
      </c>
      <c r="E747" s="822" t="s">
        <v>5545</v>
      </c>
      <c r="F747" s="831"/>
      <c r="G747" s="831"/>
      <c r="H747" s="831"/>
      <c r="I747" s="831"/>
      <c r="J747" s="831"/>
      <c r="K747" s="831"/>
      <c r="L747" s="831"/>
      <c r="M747" s="831"/>
      <c r="N747" s="831">
        <v>1</v>
      </c>
      <c r="O747" s="831">
        <v>729</v>
      </c>
      <c r="P747" s="827"/>
      <c r="Q747" s="832">
        <v>729</v>
      </c>
    </row>
    <row r="748" spans="1:17" ht="14.45" customHeight="1" x14ac:dyDescent="0.2">
      <c r="A748" s="821" t="s">
        <v>575</v>
      </c>
      <c r="B748" s="822" t="s">
        <v>5033</v>
      </c>
      <c r="C748" s="822" t="s">
        <v>5034</v>
      </c>
      <c r="D748" s="822" t="s">
        <v>5258</v>
      </c>
      <c r="E748" s="822" t="s">
        <v>5259</v>
      </c>
      <c r="F748" s="831">
        <v>19</v>
      </c>
      <c r="G748" s="831">
        <v>15939</v>
      </c>
      <c r="H748" s="831">
        <v>0.99160134378499443</v>
      </c>
      <c r="I748" s="831">
        <v>838.89473684210532</v>
      </c>
      <c r="J748" s="831">
        <v>19</v>
      </c>
      <c r="K748" s="831">
        <v>16074</v>
      </c>
      <c r="L748" s="831">
        <v>1</v>
      </c>
      <c r="M748" s="831">
        <v>846</v>
      </c>
      <c r="N748" s="831">
        <v>12</v>
      </c>
      <c r="O748" s="831">
        <v>10224</v>
      </c>
      <c r="P748" s="827">
        <v>0.63605823068309075</v>
      </c>
      <c r="Q748" s="832">
        <v>852</v>
      </c>
    </row>
    <row r="749" spans="1:17" ht="14.45" customHeight="1" x14ac:dyDescent="0.2">
      <c r="A749" s="821" t="s">
        <v>575</v>
      </c>
      <c r="B749" s="822" t="s">
        <v>5033</v>
      </c>
      <c r="C749" s="822" t="s">
        <v>5034</v>
      </c>
      <c r="D749" s="822" t="s">
        <v>5546</v>
      </c>
      <c r="E749" s="822" t="s">
        <v>5547</v>
      </c>
      <c r="F749" s="831"/>
      <c r="G749" s="831"/>
      <c r="H749" s="831"/>
      <c r="I749" s="831"/>
      <c r="J749" s="831"/>
      <c r="K749" s="831"/>
      <c r="L749" s="831"/>
      <c r="M749" s="831"/>
      <c r="N749" s="831">
        <v>1</v>
      </c>
      <c r="O749" s="831">
        <v>2536</v>
      </c>
      <c r="P749" s="827"/>
      <c r="Q749" s="832">
        <v>2536</v>
      </c>
    </row>
    <row r="750" spans="1:17" ht="14.45" customHeight="1" x14ac:dyDescent="0.2">
      <c r="A750" s="821" t="s">
        <v>575</v>
      </c>
      <c r="B750" s="822" t="s">
        <v>5033</v>
      </c>
      <c r="C750" s="822" t="s">
        <v>5034</v>
      </c>
      <c r="D750" s="822" t="s">
        <v>6021</v>
      </c>
      <c r="E750" s="822" t="s">
        <v>6022</v>
      </c>
      <c r="F750" s="831"/>
      <c r="G750" s="831"/>
      <c r="H750" s="831"/>
      <c r="I750" s="831"/>
      <c r="J750" s="831"/>
      <c r="K750" s="831"/>
      <c r="L750" s="831"/>
      <c r="M750" s="831"/>
      <c r="N750" s="831">
        <v>1</v>
      </c>
      <c r="O750" s="831">
        <v>227</v>
      </c>
      <c r="P750" s="827"/>
      <c r="Q750" s="832">
        <v>227</v>
      </c>
    </row>
    <row r="751" spans="1:17" ht="14.45" customHeight="1" x14ac:dyDescent="0.2">
      <c r="A751" s="821" t="s">
        <v>575</v>
      </c>
      <c r="B751" s="822" t="s">
        <v>5033</v>
      </c>
      <c r="C751" s="822" t="s">
        <v>5034</v>
      </c>
      <c r="D751" s="822" t="s">
        <v>6023</v>
      </c>
      <c r="E751" s="822" t="s">
        <v>6024</v>
      </c>
      <c r="F751" s="831"/>
      <c r="G751" s="831"/>
      <c r="H751" s="831"/>
      <c r="I751" s="831"/>
      <c r="J751" s="831"/>
      <c r="K751" s="831"/>
      <c r="L751" s="831"/>
      <c r="M751" s="831"/>
      <c r="N751" s="831">
        <v>1</v>
      </c>
      <c r="O751" s="831">
        <v>4075</v>
      </c>
      <c r="P751" s="827"/>
      <c r="Q751" s="832">
        <v>4075</v>
      </c>
    </row>
    <row r="752" spans="1:17" ht="14.45" customHeight="1" x14ac:dyDescent="0.2">
      <c r="A752" s="821" t="s">
        <v>575</v>
      </c>
      <c r="B752" s="822" t="s">
        <v>5033</v>
      </c>
      <c r="C752" s="822" t="s">
        <v>5034</v>
      </c>
      <c r="D752" s="822" t="s">
        <v>5124</v>
      </c>
      <c r="E752" s="822" t="s">
        <v>5125</v>
      </c>
      <c r="F752" s="831">
        <v>224</v>
      </c>
      <c r="G752" s="831">
        <v>56448</v>
      </c>
      <c r="H752" s="831">
        <v>1.0102007945882101</v>
      </c>
      <c r="I752" s="831">
        <v>252</v>
      </c>
      <c r="J752" s="831">
        <v>220</v>
      </c>
      <c r="K752" s="831">
        <v>55878</v>
      </c>
      <c r="L752" s="831">
        <v>1</v>
      </c>
      <c r="M752" s="831">
        <v>253.9909090909091</v>
      </c>
      <c r="N752" s="831">
        <v>226</v>
      </c>
      <c r="O752" s="831">
        <v>57629</v>
      </c>
      <c r="P752" s="827">
        <v>1.031336125129747</v>
      </c>
      <c r="Q752" s="832">
        <v>254.99557522123894</v>
      </c>
    </row>
    <row r="753" spans="1:17" ht="14.45" customHeight="1" x14ac:dyDescent="0.2">
      <c r="A753" s="821" t="s">
        <v>575</v>
      </c>
      <c r="B753" s="822" t="s">
        <v>5033</v>
      </c>
      <c r="C753" s="822" t="s">
        <v>5034</v>
      </c>
      <c r="D753" s="822" t="s">
        <v>5126</v>
      </c>
      <c r="E753" s="822" t="s">
        <v>5127</v>
      </c>
      <c r="F753" s="831">
        <v>3</v>
      </c>
      <c r="G753" s="831">
        <v>381</v>
      </c>
      <c r="H753" s="831"/>
      <c r="I753" s="831">
        <v>127</v>
      </c>
      <c r="J753" s="831"/>
      <c r="K753" s="831"/>
      <c r="L753" s="831"/>
      <c r="M753" s="831"/>
      <c r="N753" s="831"/>
      <c r="O753" s="831"/>
      <c r="P753" s="827"/>
      <c r="Q753" s="832"/>
    </row>
    <row r="754" spans="1:17" ht="14.45" customHeight="1" x14ac:dyDescent="0.2">
      <c r="A754" s="821" t="s">
        <v>575</v>
      </c>
      <c r="B754" s="822" t="s">
        <v>5033</v>
      </c>
      <c r="C754" s="822" t="s">
        <v>5034</v>
      </c>
      <c r="D754" s="822" t="s">
        <v>6025</v>
      </c>
      <c r="E754" s="822" t="s">
        <v>6026</v>
      </c>
      <c r="F754" s="831">
        <v>215</v>
      </c>
      <c r="G754" s="831">
        <v>2003800</v>
      </c>
      <c r="H754" s="831">
        <v>2.087378640776699</v>
      </c>
      <c r="I754" s="831">
        <v>9320</v>
      </c>
      <c r="J754" s="831">
        <v>103</v>
      </c>
      <c r="K754" s="831">
        <v>959960</v>
      </c>
      <c r="L754" s="831">
        <v>1</v>
      </c>
      <c r="M754" s="831">
        <v>9320</v>
      </c>
      <c r="N754" s="831">
        <v>69</v>
      </c>
      <c r="O754" s="831">
        <v>643080</v>
      </c>
      <c r="P754" s="827">
        <v>0.66990291262135926</v>
      </c>
      <c r="Q754" s="832">
        <v>9320</v>
      </c>
    </row>
    <row r="755" spans="1:17" ht="14.45" customHeight="1" x14ac:dyDescent="0.2">
      <c r="A755" s="821" t="s">
        <v>575</v>
      </c>
      <c r="B755" s="822" t="s">
        <v>5033</v>
      </c>
      <c r="C755" s="822" t="s">
        <v>5034</v>
      </c>
      <c r="D755" s="822" t="s">
        <v>6027</v>
      </c>
      <c r="E755" s="822" t="s">
        <v>6028</v>
      </c>
      <c r="F755" s="831">
        <v>0</v>
      </c>
      <c r="G755" s="831">
        <v>0</v>
      </c>
      <c r="H755" s="831"/>
      <c r="I755" s="831"/>
      <c r="J755" s="831">
        <v>0</v>
      </c>
      <c r="K755" s="831">
        <v>0</v>
      </c>
      <c r="L755" s="831"/>
      <c r="M755" s="831"/>
      <c r="N755" s="831">
        <v>0</v>
      </c>
      <c r="O755" s="831">
        <v>0</v>
      </c>
      <c r="P755" s="827"/>
      <c r="Q755" s="832"/>
    </row>
    <row r="756" spans="1:17" ht="14.45" customHeight="1" x14ac:dyDescent="0.2">
      <c r="A756" s="821" t="s">
        <v>575</v>
      </c>
      <c r="B756" s="822" t="s">
        <v>5033</v>
      </c>
      <c r="C756" s="822" t="s">
        <v>5034</v>
      </c>
      <c r="D756" s="822" t="s">
        <v>6029</v>
      </c>
      <c r="E756" s="822" t="s">
        <v>6030</v>
      </c>
      <c r="F756" s="831">
        <v>147</v>
      </c>
      <c r="G756" s="831">
        <v>0</v>
      </c>
      <c r="H756" s="831"/>
      <c r="I756" s="831">
        <v>0</v>
      </c>
      <c r="J756" s="831">
        <v>131</v>
      </c>
      <c r="K756" s="831">
        <v>0</v>
      </c>
      <c r="L756" s="831"/>
      <c r="M756" s="831">
        <v>0</v>
      </c>
      <c r="N756" s="831">
        <v>50</v>
      </c>
      <c r="O756" s="831">
        <v>0</v>
      </c>
      <c r="P756" s="827"/>
      <c r="Q756" s="832">
        <v>0</v>
      </c>
    </row>
    <row r="757" spans="1:17" ht="14.45" customHeight="1" x14ac:dyDescent="0.2">
      <c r="A757" s="821" t="s">
        <v>575</v>
      </c>
      <c r="B757" s="822" t="s">
        <v>5033</v>
      </c>
      <c r="C757" s="822" t="s">
        <v>5034</v>
      </c>
      <c r="D757" s="822" t="s">
        <v>6031</v>
      </c>
      <c r="E757" s="822" t="s">
        <v>6032</v>
      </c>
      <c r="F757" s="831">
        <v>36</v>
      </c>
      <c r="G757" s="831">
        <v>0</v>
      </c>
      <c r="H757" s="831"/>
      <c r="I757" s="831">
        <v>0</v>
      </c>
      <c r="J757" s="831">
        <v>38</v>
      </c>
      <c r="K757" s="831">
        <v>0</v>
      </c>
      <c r="L757" s="831"/>
      <c r="M757" s="831">
        <v>0</v>
      </c>
      <c r="N757" s="831">
        <v>64</v>
      </c>
      <c r="O757" s="831">
        <v>0</v>
      </c>
      <c r="P757" s="827"/>
      <c r="Q757" s="832">
        <v>0</v>
      </c>
    </row>
    <row r="758" spans="1:17" ht="14.45" customHeight="1" x14ac:dyDescent="0.2">
      <c r="A758" s="821" t="s">
        <v>575</v>
      </c>
      <c r="B758" s="822" t="s">
        <v>5033</v>
      </c>
      <c r="C758" s="822" t="s">
        <v>5034</v>
      </c>
      <c r="D758" s="822" t="s">
        <v>6033</v>
      </c>
      <c r="E758" s="822" t="s">
        <v>6034</v>
      </c>
      <c r="F758" s="831">
        <v>61</v>
      </c>
      <c r="G758" s="831">
        <v>0</v>
      </c>
      <c r="H758" s="831"/>
      <c r="I758" s="831">
        <v>0</v>
      </c>
      <c r="J758" s="831">
        <v>68</v>
      </c>
      <c r="K758" s="831">
        <v>0</v>
      </c>
      <c r="L758" s="831"/>
      <c r="M758" s="831">
        <v>0</v>
      </c>
      <c r="N758" s="831">
        <v>66</v>
      </c>
      <c r="O758" s="831">
        <v>0</v>
      </c>
      <c r="P758" s="827"/>
      <c r="Q758" s="832">
        <v>0</v>
      </c>
    </row>
    <row r="759" spans="1:17" ht="14.45" customHeight="1" x14ac:dyDescent="0.2">
      <c r="A759" s="821" t="s">
        <v>575</v>
      </c>
      <c r="B759" s="822" t="s">
        <v>5033</v>
      </c>
      <c r="C759" s="822" t="s">
        <v>5034</v>
      </c>
      <c r="D759" s="822" t="s">
        <v>6035</v>
      </c>
      <c r="E759" s="822" t="s">
        <v>6036</v>
      </c>
      <c r="F759" s="831"/>
      <c r="G759" s="831"/>
      <c r="H759" s="831"/>
      <c r="I759" s="831"/>
      <c r="J759" s="831">
        <v>5</v>
      </c>
      <c r="K759" s="831">
        <v>0</v>
      </c>
      <c r="L759" s="831"/>
      <c r="M759" s="831">
        <v>0</v>
      </c>
      <c r="N759" s="831">
        <v>4</v>
      </c>
      <c r="O759" s="831">
        <v>0</v>
      </c>
      <c r="P759" s="827"/>
      <c r="Q759" s="832">
        <v>0</v>
      </c>
    </row>
    <row r="760" spans="1:17" ht="14.45" customHeight="1" x14ac:dyDescent="0.2">
      <c r="A760" s="821" t="s">
        <v>575</v>
      </c>
      <c r="B760" s="822" t="s">
        <v>5033</v>
      </c>
      <c r="C760" s="822" t="s">
        <v>5034</v>
      </c>
      <c r="D760" s="822" t="s">
        <v>5266</v>
      </c>
      <c r="E760" s="822" t="s">
        <v>5267</v>
      </c>
      <c r="F760" s="831"/>
      <c r="G760" s="831"/>
      <c r="H760" s="831"/>
      <c r="I760" s="831"/>
      <c r="J760" s="831"/>
      <c r="K760" s="831"/>
      <c r="L760" s="831"/>
      <c r="M760" s="831"/>
      <c r="N760" s="831">
        <v>1</v>
      </c>
      <c r="O760" s="831">
        <v>0</v>
      </c>
      <c r="P760" s="827"/>
      <c r="Q760" s="832">
        <v>0</v>
      </c>
    </row>
    <row r="761" spans="1:17" ht="14.45" customHeight="1" x14ac:dyDescent="0.2">
      <c r="A761" s="821" t="s">
        <v>575</v>
      </c>
      <c r="B761" s="822" t="s">
        <v>5033</v>
      </c>
      <c r="C761" s="822" t="s">
        <v>5034</v>
      </c>
      <c r="D761" s="822" t="s">
        <v>5149</v>
      </c>
      <c r="E761" s="822" t="s">
        <v>5150</v>
      </c>
      <c r="F761" s="831">
        <v>19</v>
      </c>
      <c r="G761" s="831">
        <v>1634</v>
      </c>
      <c r="H761" s="831"/>
      <c r="I761" s="831">
        <v>86</v>
      </c>
      <c r="J761" s="831"/>
      <c r="K761" s="831"/>
      <c r="L761" s="831"/>
      <c r="M761" s="831"/>
      <c r="N761" s="831"/>
      <c r="O761" s="831"/>
      <c r="P761" s="827"/>
      <c r="Q761" s="832"/>
    </row>
    <row r="762" spans="1:17" ht="14.45" customHeight="1" x14ac:dyDescent="0.2">
      <c r="A762" s="821" t="s">
        <v>575</v>
      </c>
      <c r="B762" s="822" t="s">
        <v>5033</v>
      </c>
      <c r="C762" s="822" t="s">
        <v>5034</v>
      </c>
      <c r="D762" s="822" t="s">
        <v>5278</v>
      </c>
      <c r="E762" s="822" t="s">
        <v>5279</v>
      </c>
      <c r="F762" s="831"/>
      <c r="G762" s="831"/>
      <c r="H762" s="831"/>
      <c r="I762" s="831"/>
      <c r="J762" s="831"/>
      <c r="K762" s="831"/>
      <c r="L762" s="831"/>
      <c r="M762" s="831"/>
      <c r="N762" s="831">
        <v>1</v>
      </c>
      <c r="O762" s="831">
        <v>0</v>
      </c>
      <c r="P762" s="827"/>
      <c r="Q762" s="832">
        <v>0</v>
      </c>
    </row>
    <row r="763" spans="1:17" ht="14.45" customHeight="1" x14ac:dyDescent="0.2">
      <c r="A763" s="821" t="s">
        <v>575</v>
      </c>
      <c r="B763" s="822" t="s">
        <v>5033</v>
      </c>
      <c r="C763" s="822" t="s">
        <v>5034</v>
      </c>
      <c r="D763" s="822" t="s">
        <v>6037</v>
      </c>
      <c r="E763" s="822" t="s">
        <v>6038</v>
      </c>
      <c r="F763" s="831">
        <v>1</v>
      </c>
      <c r="G763" s="831">
        <v>261</v>
      </c>
      <c r="H763" s="831"/>
      <c r="I763" s="831">
        <v>261</v>
      </c>
      <c r="J763" s="831"/>
      <c r="K763" s="831"/>
      <c r="L763" s="831"/>
      <c r="M763" s="831"/>
      <c r="N763" s="831"/>
      <c r="O763" s="831"/>
      <c r="P763" s="827"/>
      <c r="Q763" s="832"/>
    </row>
    <row r="764" spans="1:17" ht="14.45" customHeight="1" x14ac:dyDescent="0.2">
      <c r="A764" s="821" t="s">
        <v>575</v>
      </c>
      <c r="B764" s="822" t="s">
        <v>5033</v>
      </c>
      <c r="C764" s="822" t="s">
        <v>5034</v>
      </c>
      <c r="D764" s="822" t="s">
        <v>5163</v>
      </c>
      <c r="E764" s="822" t="s">
        <v>5164</v>
      </c>
      <c r="F764" s="831">
        <v>22</v>
      </c>
      <c r="G764" s="831">
        <v>11968</v>
      </c>
      <c r="H764" s="831"/>
      <c r="I764" s="831">
        <v>544</v>
      </c>
      <c r="J764" s="831"/>
      <c r="K764" s="831"/>
      <c r="L764" s="831"/>
      <c r="M764" s="831"/>
      <c r="N764" s="831"/>
      <c r="O764" s="831"/>
      <c r="P764" s="827"/>
      <c r="Q764" s="832"/>
    </row>
    <row r="765" spans="1:17" ht="14.45" customHeight="1" x14ac:dyDescent="0.2">
      <c r="A765" s="821" t="s">
        <v>575</v>
      </c>
      <c r="B765" s="822" t="s">
        <v>5033</v>
      </c>
      <c r="C765" s="822" t="s">
        <v>5034</v>
      </c>
      <c r="D765" s="822" t="s">
        <v>5153</v>
      </c>
      <c r="E765" s="822" t="s">
        <v>5148</v>
      </c>
      <c r="F765" s="831">
        <v>1</v>
      </c>
      <c r="G765" s="831">
        <v>179</v>
      </c>
      <c r="H765" s="831"/>
      <c r="I765" s="831">
        <v>179</v>
      </c>
      <c r="J765" s="831"/>
      <c r="K765" s="831"/>
      <c r="L765" s="831"/>
      <c r="M765" s="831"/>
      <c r="N765" s="831"/>
      <c r="O765" s="831"/>
      <c r="P765" s="827"/>
      <c r="Q765" s="832"/>
    </row>
    <row r="766" spans="1:17" ht="14.45" customHeight="1" x14ac:dyDescent="0.2">
      <c r="A766" s="821" t="s">
        <v>575</v>
      </c>
      <c r="B766" s="822" t="s">
        <v>5033</v>
      </c>
      <c r="C766" s="822" t="s">
        <v>5034</v>
      </c>
      <c r="D766" s="822" t="s">
        <v>6039</v>
      </c>
      <c r="E766" s="822" t="s">
        <v>6034</v>
      </c>
      <c r="F766" s="831">
        <v>80</v>
      </c>
      <c r="G766" s="831">
        <v>0</v>
      </c>
      <c r="H766" s="831"/>
      <c r="I766" s="831">
        <v>0</v>
      </c>
      <c r="J766" s="831">
        <v>66</v>
      </c>
      <c r="K766" s="831">
        <v>0</v>
      </c>
      <c r="L766" s="831"/>
      <c r="M766" s="831">
        <v>0</v>
      </c>
      <c r="N766" s="831">
        <v>39</v>
      </c>
      <c r="O766" s="831">
        <v>0</v>
      </c>
      <c r="P766" s="827"/>
      <c r="Q766" s="832">
        <v>0</v>
      </c>
    </row>
    <row r="767" spans="1:17" ht="14.45" customHeight="1" x14ac:dyDescent="0.2">
      <c r="A767" s="821" t="s">
        <v>575</v>
      </c>
      <c r="B767" s="822" t="s">
        <v>5033</v>
      </c>
      <c r="C767" s="822" t="s">
        <v>5034</v>
      </c>
      <c r="D767" s="822" t="s">
        <v>6040</v>
      </c>
      <c r="E767" s="822" t="s">
        <v>6041</v>
      </c>
      <c r="F767" s="831"/>
      <c r="G767" s="831"/>
      <c r="H767" s="831"/>
      <c r="I767" s="831"/>
      <c r="J767" s="831">
        <v>7</v>
      </c>
      <c r="K767" s="831">
        <v>38372</v>
      </c>
      <c r="L767" s="831">
        <v>1</v>
      </c>
      <c r="M767" s="831">
        <v>5481.7142857142853</v>
      </c>
      <c r="N767" s="831">
        <v>3</v>
      </c>
      <c r="O767" s="831">
        <v>16458</v>
      </c>
      <c r="P767" s="827">
        <v>0.42890649431877409</v>
      </c>
      <c r="Q767" s="832">
        <v>5486</v>
      </c>
    </row>
    <row r="768" spans="1:17" ht="14.45" customHeight="1" x14ac:dyDescent="0.2">
      <c r="A768" s="821" t="s">
        <v>575</v>
      </c>
      <c r="B768" s="822" t="s">
        <v>5033</v>
      </c>
      <c r="C768" s="822" t="s">
        <v>5034</v>
      </c>
      <c r="D768" s="822" t="s">
        <v>6042</v>
      </c>
      <c r="E768" s="822" t="s">
        <v>6043</v>
      </c>
      <c r="F768" s="831">
        <v>471</v>
      </c>
      <c r="G768" s="831">
        <v>11287986</v>
      </c>
      <c r="H768" s="831">
        <v>1.319200681198305</v>
      </c>
      <c r="I768" s="831">
        <v>23966</v>
      </c>
      <c r="J768" s="831">
        <v>357</v>
      </c>
      <c r="K768" s="831">
        <v>8556686</v>
      </c>
      <c r="L768" s="831">
        <v>1</v>
      </c>
      <c r="M768" s="831">
        <v>23968.308123249299</v>
      </c>
      <c r="N768" s="831">
        <v>267</v>
      </c>
      <c r="O768" s="831">
        <v>6401486</v>
      </c>
      <c r="P768" s="827">
        <v>0.74812678646849962</v>
      </c>
      <c r="Q768" s="832">
        <v>23975.602996254682</v>
      </c>
    </row>
    <row r="769" spans="1:17" ht="14.45" customHeight="1" x14ac:dyDescent="0.2">
      <c r="A769" s="821" t="s">
        <v>575</v>
      </c>
      <c r="B769" s="822" t="s">
        <v>5033</v>
      </c>
      <c r="C769" s="822" t="s">
        <v>5034</v>
      </c>
      <c r="D769" s="822" t="s">
        <v>6044</v>
      </c>
      <c r="E769" s="822" t="s">
        <v>6045</v>
      </c>
      <c r="F769" s="831">
        <v>4</v>
      </c>
      <c r="G769" s="831">
        <v>26704</v>
      </c>
      <c r="H769" s="831"/>
      <c r="I769" s="831">
        <v>6676</v>
      </c>
      <c r="J769" s="831"/>
      <c r="K769" s="831"/>
      <c r="L769" s="831"/>
      <c r="M769" s="831"/>
      <c r="N769" s="831">
        <v>16</v>
      </c>
      <c r="O769" s="831">
        <v>106972</v>
      </c>
      <c r="P769" s="827"/>
      <c r="Q769" s="832">
        <v>6685.75</v>
      </c>
    </row>
    <row r="770" spans="1:17" ht="14.45" customHeight="1" x14ac:dyDescent="0.2">
      <c r="A770" s="821" t="s">
        <v>575</v>
      </c>
      <c r="B770" s="822" t="s">
        <v>5033</v>
      </c>
      <c r="C770" s="822" t="s">
        <v>5034</v>
      </c>
      <c r="D770" s="822" t="s">
        <v>6046</v>
      </c>
      <c r="E770" s="822" t="s">
        <v>6047</v>
      </c>
      <c r="F770" s="831">
        <v>1</v>
      </c>
      <c r="G770" s="831">
        <v>593</v>
      </c>
      <c r="H770" s="831"/>
      <c r="I770" s="831">
        <v>593</v>
      </c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575</v>
      </c>
      <c r="B771" s="822" t="s">
        <v>5033</v>
      </c>
      <c r="C771" s="822" t="s">
        <v>5034</v>
      </c>
      <c r="D771" s="822" t="s">
        <v>6048</v>
      </c>
      <c r="E771" s="822" t="s">
        <v>6034</v>
      </c>
      <c r="F771" s="831">
        <v>21</v>
      </c>
      <c r="G771" s="831">
        <v>0</v>
      </c>
      <c r="H771" s="831"/>
      <c r="I771" s="831">
        <v>0</v>
      </c>
      <c r="J771" s="831">
        <v>29</v>
      </c>
      <c r="K771" s="831">
        <v>0</v>
      </c>
      <c r="L771" s="831"/>
      <c r="M771" s="831">
        <v>0</v>
      </c>
      <c r="N771" s="831">
        <v>22</v>
      </c>
      <c r="O771" s="831">
        <v>0</v>
      </c>
      <c r="P771" s="827"/>
      <c r="Q771" s="832">
        <v>0</v>
      </c>
    </row>
    <row r="772" spans="1:17" ht="14.45" customHeight="1" x14ac:dyDescent="0.2">
      <c r="A772" s="821" t="s">
        <v>575</v>
      </c>
      <c r="B772" s="822" t="s">
        <v>5033</v>
      </c>
      <c r="C772" s="822" t="s">
        <v>5034</v>
      </c>
      <c r="D772" s="822" t="s">
        <v>6049</v>
      </c>
      <c r="E772" s="822" t="s">
        <v>6050</v>
      </c>
      <c r="F772" s="831">
        <v>1</v>
      </c>
      <c r="G772" s="831">
        <v>768</v>
      </c>
      <c r="H772" s="831"/>
      <c r="I772" s="831">
        <v>768</v>
      </c>
      <c r="J772" s="831"/>
      <c r="K772" s="831"/>
      <c r="L772" s="831"/>
      <c r="M772" s="831"/>
      <c r="N772" s="831"/>
      <c r="O772" s="831"/>
      <c r="P772" s="827"/>
      <c r="Q772" s="832"/>
    </row>
    <row r="773" spans="1:17" ht="14.45" customHeight="1" x14ac:dyDescent="0.2">
      <c r="A773" s="821" t="s">
        <v>575</v>
      </c>
      <c r="B773" s="822" t="s">
        <v>5033</v>
      </c>
      <c r="C773" s="822" t="s">
        <v>5034</v>
      </c>
      <c r="D773" s="822" t="s">
        <v>6051</v>
      </c>
      <c r="E773" s="822" t="s">
        <v>6052</v>
      </c>
      <c r="F773" s="831">
        <v>555</v>
      </c>
      <c r="G773" s="831">
        <v>15521130</v>
      </c>
      <c r="H773" s="831">
        <v>0.97530962255123677</v>
      </c>
      <c r="I773" s="831">
        <v>27966</v>
      </c>
      <c r="J773" s="831">
        <v>569</v>
      </c>
      <c r="K773" s="831">
        <v>15914054</v>
      </c>
      <c r="L773" s="831">
        <v>1</v>
      </c>
      <c r="M773" s="831">
        <v>27968.460456942004</v>
      </c>
      <c r="N773" s="831">
        <v>317</v>
      </c>
      <c r="O773" s="831">
        <v>8868272</v>
      </c>
      <c r="P773" s="827">
        <v>0.55726039386318538</v>
      </c>
      <c r="Q773" s="832">
        <v>27975.6214511041</v>
      </c>
    </row>
    <row r="774" spans="1:17" ht="14.45" customHeight="1" x14ac:dyDescent="0.2">
      <c r="A774" s="821" t="s">
        <v>575</v>
      </c>
      <c r="B774" s="822" t="s">
        <v>5033</v>
      </c>
      <c r="C774" s="822" t="s">
        <v>5034</v>
      </c>
      <c r="D774" s="822" t="s">
        <v>5200</v>
      </c>
      <c r="E774" s="822" t="s">
        <v>5161</v>
      </c>
      <c r="F774" s="831">
        <v>7</v>
      </c>
      <c r="G774" s="831">
        <v>6160</v>
      </c>
      <c r="H774" s="831"/>
      <c r="I774" s="831">
        <v>880</v>
      </c>
      <c r="J774" s="831"/>
      <c r="K774" s="831"/>
      <c r="L774" s="831"/>
      <c r="M774" s="831"/>
      <c r="N774" s="831"/>
      <c r="O774" s="831"/>
      <c r="P774" s="827"/>
      <c r="Q774" s="832"/>
    </row>
    <row r="775" spans="1:17" ht="14.45" customHeight="1" x14ac:dyDescent="0.2">
      <c r="A775" s="821" t="s">
        <v>575</v>
      </c>
      <c r="B775" s="822" t="s">
        <v>5033</v>
      </c>
      <c r="C775" s="822" t="s">
        <v>5034</v>
      </c>
      <c r="D775" s="822" t="s">
        <v>5306</v>
      </c>
      <c r="E775" s="822" t="s">
        <v>5307</v>
      </c>
      <c r="F775" s="831"/>
      <c r="G775" s="831"/>
      <c r="H775" s="831"/>
      <c r="I775" s="831"/>
      <c r="J775" s="831"/>
      <c r="K775" s="831"/>
      <c r="L775" s="831"/>
      <c r="M775" s="831"/>
      <c r="N775" s="831">
        <v>1</v>
      </c>
      <c r="O775" s="831">
        <v>0</v>
      </c>
      <c r="P775" s="827"/>
      <c r="Q775" s="832">
        <v>0</v>
      </c>
    </row>
    <row r="776" spans="1:17" ht="14.45" customHeight="1" x14ac:dyDescent="0.2">
      <c r="A776" s="821" t="s">
        <v>575</v>
      </c>
      <c r="B776" s="822" t="s">
        <v>5033</v>
      </c>
      <c r="C776" s="822" t="s">
        <v>5034</v>
      </c>
      <c r="D776" s="822" t="s">
        <v>6053</v>
      </c>
      <c r="E776" s="822" t="s">
        <v>6054</v>
      </c>
      <c r="F776" s="831"/>
      <c r="G776" s="831"/>
      <c r="H776" s="831"/>
      <c r="I776" s="831"/>
      <c r="J776" s="831"/>
      <c r="K776" s="831"/>
      <c r="L776" s="831"/>
      <c r="M776" s="831"/>
      <c r="N776" s="831">
        <v>1</v>
      </c>
      <c r="O776" s="831">
        <v>45</v>
      </c>
      <c r="P776" s="827"/>
      <c r="Q776" s="832">
        <v>45</v>
      </c>
    </row>
    <row r="777" spans="1:17" ht="14.45" customHeight="1" x14ac:dyDescent="0.2">
      <c r="A777" s="821" t="s">
        <v>575</v>
      </c>
      <c r="B777" s="822" t="s">
        <v>5033</v>
      </c>
      <c r="C777" s="822" t="s">
        <v>5034</v>
      </c>
      <c r="D777" s="822" t="s">
        <v>6055</v>
      </c>
      <c r="E777" s="822" t="s">
        <v>6056</v>
      </c>
      <c r="F777" s="831">
        <v>52</v>
      </c>
      <c r="G777" s="831">
        <v>60008</v>
      </c>
      <c r="H777" s="831">
        <v>1.6179896462467644</v>
      </c>
      <c r="I777" s="831">
        <v>1154</v>
      </c>
      <c r="J777" s="831">
        <v>32</v>
      </c>
      <c r="K777" s="831">
        <v>37088</v>
      </c>
      <c r="L777" s="831">
        <v>1</v>
      </c>
      <c r="M777" s="831">
        <v>1159</v>
      </c>
      <c r="N777" s="831">
        <v>48</v>
      </c>
      <c r="O777" s="831">
        <v>55872</v>
      </c>
      <c r="P777" s="827">
        <v>1.5064710957722174</v>
      </c>
      <c r="Q777" s="832">
        <v>1164</v>
      </c>
    </row>
    <row r="778" spans="1:17" ht="14.45" customHeight="1" x14ac:dyDescent="0.2">
      <c r="A778" s="821" t="s">
        <v>575</v>
      </c>
      <c r="B778" s="822" t="s">
        <v>5033</v>
      </c>
      <c r="C778" s="822" t="s">
        <v>5034</v>
      </c>
      <c r="D778" s="822" t="s">
        <v>5221</v>
      </c>
      <c r="E778" s="822" t="s">
        <v>5161</v>
      </c>
      <c r="F778" s="831">
        <v>9</v>
      </c>
      <c r="G778" s="831">
        <v>8667</v>
      </c>
      <c r="H778" s="831"/>
      <c r="I778" s="831">
        <v>963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575</v>
      </c>
      <c r="B779" s="822" t="s">
        <v>5033</v>
      </c>
      <c r="C779" s="822" t="s">
        <v>5034</v>
      </c>
      <c r="D779" s="822" t="s">
        <v>5537</v>
      </c>
      <c r="E779" s="822" t="s">
        <v>5538</v>
      </c>
      <c r="F779" s="831"/>
      <c r="G779" s="831"/>
      <c r="H779" s="831"/>
      <c r="I779" s="831"/>
      <c r="J779" s="831"/>
      <c r="K779" s="831"/>
      <c r="L779" s="831"/>
      <c r="M779" s="831"/>
      <c r="N779" s="831">
        <v>1</v>
      </c>
      <c r="O779" s="831">
        <v>1697</v>
      </c>
      <c r="P779" s="827"/>
      <c r="Q779" s="832">
        <v>1697</v>
      </c>
    </row>
    <row r="780" spans="1:17" ht="14.45" customHeight="1" x14ac:dyDescent="0.2">
      <c r="A780" s="821" t="s">
        <v>575</v>
      </c>
      <c r="B780" s="822" t="s">
        <v>5033</v>
      </c>
      <c r="C780" s="822" t="s">
        <v>5034</v>
      </c>
      <c r="D780" s="822" t="s">
        <v>5312</v>
      </c>
      <c r="E780" s="822" t="s">
        <v>5313</v>
      </c>
      <c r="F780" s="831"/>
      <c r="G780" s="831"/>
      <c r="H780" s="831"/>
      <c r="I780" s="831"/>
      <c r="J780" s="831"/>
      <c r="K780" s="831"/>
      <c r="L780" s="831"/>
      <c r="M780" s="831"/>
      <c r="N780" s="831">
        <v>1</v>
      </c>
      <c r="O780" s="831">
        <v>0</v>
      </c>
      <c r="P780" s="827"/>
      <c r="Q780" s="832">
        <v>0</v>
      </c>
    </row>
    <row r="781" spans="1:17" ht="14.45" customHeight="1" x14ac:dyDescent="0.2">
      <c r="A781" s="821" t="s">
        <v>575</v>
      </c>
      <c r="B781" s="822" t="s">
        <v>5033</v>
      </c>
      <c r="C781" s="822" t="s">
        <v>5034</v>
      </c>
      <c r="D781" s="822" t="s">
        <v>5427</v>
      </c>
      <c r="E781" s="822" t="s">
        <v>5428</v>
      </c>
      <c r="F781" s="831"/>
      <c r="G781" s="831"/>
      <c r="H781" s="831"/>
      <c r="I781" s="831"/>
      <c r="J781" s="831"/>
      <c r="K781" s="831"/>
      <c r="L781" s="831"/>
      <c r="M781" s="831"/>
      <c r="N781" s="831">
        <v>1</v>
      </c>
      <c r="O781" s="831">
        <v>1269</v>
      </c>
      <c r="P781" s="827"/>
      <c r="Q781" s="832">
        <v>1269</v>
      </c>
    </row>
    <row r="782" spans="1:17" ht="14.45" customHeight="1" x14ac:dyDescent="0.2">
      <c r="A782" s="821" t="s">
        <v>575</v>
      </c>
      <c r="B782" s="822" t="s">
        <v>5033</v>
      </c>
      <c r="C782" s="822" t="s">
        <v>5034</v>
      </c>
      <c r="D782" s="822" t="s">
        <v>6057</v>
      </c>
      <c r="E782" s="822" t="s">
        <v>6058</v>
      </c>
      <c r="F782" s="831"/>
      <c r="G782" s="831"/>
      <c r="H782" s="831"/>
      <c r="I782" s="831"/>
      <c r="J782" s="831">
        <v>1</v>
      </c>
      <c r="K782" s="831">
        <v>336</v>
      </c>
      <c r="L782" s="831">
        <v>1</v>
      </c>
      <c r="M782" s="831">
        <v>336</v>
      </c>
      <c r="N782" s="831"/>
      <c r="O782" s="831"/>
      <c r="P782" s="827"/>
      <c r="Q782" s="832"/>
    </row>
    <row r="783" spans="1:17" ht="14.45" customHeight="1" x14ac:dyDescent="0.2">
      <c r="A783" s="821" t="s">
        <v>575</v>
      </c>
      <c r="B783" s="822" t="s">
        <v>5033</v>
      </c>
      <c r="C783" s="822" t="s">
        <v>5034</v>
      </c>
      <c r="D783" s="822" t="s">
        <v>5539</v>
      </c>
      <c r="E783" s="822" t="s">
        <v>5540</v>
      </c>
      <c r="F783" s="831"/>
      <c r="G783" s="831"/>
      <c r="H783" s="831"/>
      <c r="I783" s="831"/>
      <c r="J783" s="831"/>
      <c r="K783" s="831"/>
      <c r="L783" s="831"/>
      <c r="M783" s="831"/>
      <c r="N783" s="831">
        <v>1</v>
      </c>
      <c r="O783" s="831">
        <v>1860</v>
      </c>
      <c r="P783" s="827"/>
      <c r="Q783" s="832">
        <v>1860</v>
      </c>
    </row>
    <row r="784" spans="1:17" ht="14.45" customHeight="1" x14ac:dyDescent="0.2">
      <c r="A784" s="821" t="s">
        <v>575</v>
      </c>
      <c r="B784" s="822" t="s">
        <v>5033</v>
      </c>
      <c r="C784" s="822" t="s">
        <v>5034</v>
      </c>
      <c r="D784" s="822" t="s">
        <v>6059</v>
      </c>
      <c r="E784" s="822" t="s">
        <v>6060</v>
      </c>
      <c r="F784" s="831">
        <v>16</v>
      </c>
      <c r="G784" s="831">
        <v>0</v>
      </c>
      <c r="H784" s="831"/>
      <c r="I784" s="831">
        <v>0</v>
      </c>
      <c r="J784" s="831">
        <v>10</v>
      </c>
      <c r="K784" s="831">
        <v>0</v>
      </c>
      <c r="L784" s="831"/>
      <c r="M784" s="831">
        <v>0</v>
      </c>
      <c r="N784" s="831">
        <v>13</v>
      </c>
      <c r="O784" s="831">
        <v>0</v>
      </c>
      <c r="P784" s="827"/>
      <c r="Q784" s="832">
        <v>0</v>
      </c>
    </row>
    <row r="785" spans="1:17" ht="14.45" customHeight="1" x14ac:dyDescent="0.2">
      <c r="A785" s="821" t="s">
        <v>575</v>
      </c>
      <c r="B785" s="822" t="s">
        <v>5033</v>
      </c>
      <c r="C785" s="822" t="s">
        <v>5034</v>
      </c>
      <c r="D785" s="822" t="s">
        <v>6061</v>
      </c>
      <c r="E785" s="822" t="s">
        <v>6062</v>
      </c>
      <c r="F785" s="831">
        <v>1</v>
      </c>
      <c r="G785" s="831">
        <v>1752</v>
      </c>
      <c r="H785" s="831"/>
      <c r="I785" s="831">
        <v>1752</v>
      </c>
      <c r="J785" s="831"/>
      <c r="K785" s="831"/>
      <c r="L785" s="831"/>
      <c r="M785" s="831"/>
      <c r="N785" s="831"/>
      <c r="O785" s="831"/>
      <c r="P785" s="827"/>
      <c r="Q785" s="832"/>
    </row>
    <row r="786" spans="1:17" ht="14.45" customHeight="1" x14ac:dyDescent="0.2">
      <c r="A786" s="821" t="s">
        <v>575</v>
      </c>
      <c r="B786" s="822" t="s">
        <v>5033</v>
      </c>
      <c r="C786" s="822" t="s">
        <v>5034</v>
      </c>
      <c r="D786" s="822" t="s">
        <v>6063</v>
      </c>
      <c r="E786" s="822" t="s">
        <v>6064</v>
      </c>
      <c r="F786" s="831">
        <v>192</v>
      </c>
      <c r="G786" s="831">
        <v>71802</v>
      </c>
      <c r="H786" s="831">
        <v>0.95016409062036844</v>
      </c>
      <c r="I786" s="831">
        <v>373.96875</v>
      </c>
      <c r="J786" s="831">
        <v>201</v>
      </c>
      <c r="K786" s="831">
        <v>75568</v>
      </c>
      <c r="L786" s="831">
        <v>1</v>
      </c>
      <c r="M786" s="831">
        <v>375.96019900497515</v>
      </c>
      <c r="N786" s="831">
        <v>207</v>
      </c>
      <c r="O786" s="831">
        <v>78441</v>
      </c>
      <c r="P786" s="827">
        <v>1.0380187380901968</v>
      </c>
      <c r="Q786" s="832">
        <v>378.94202898550725</v>
      </c>
    </row>
    <row r="787" spans="1:17" ht="14.45" customHeight="1" x14ac:dyDescent="0.2">
      <c r="A787" s="821" t="s">
        <v>575</v>
      </c>
      <c r="B787" s="822" t="s">
        <v>5033</v>
      </c>
      <c r="C787" s="822" t="s">
        <v>5034</v>
      </c>
      <c r="D787" s="822" t="s">
        <v>6065</v>
      </c>
      <c r="E787" s="822" t="s">
        <v>6066</v>
      </c>
      <c r="F787" s="831">
        <v>1</v>
      </c>
      <c r="G787" s="831">
        <v>2571</v>
      </c>
      <c r="H787" s="831">
        <v>0.49518489984591679</v>
      </c>
      <c r="I787" s="831">
        <v>2571</v>
      </c>
      <c r="J787" s="831">
        <v>2</v>
      </c>
      <c r="K787" s="831">
        <v>5192</v>
      </c>
      <c r="L787" s="831">
        <v>1</v>
      </c>
      <c r="M787" s="831">
        <v>2596</v>
      </c>
      <c r="N787" s="831">
        <v>1</v>
      </c>
      <c r="O787" s="831">
        <v>2617</v>
      </c>
      <c r="P787" s="827">
        <v>0.50404468412942993</v>
      </c>
      <c r="Q787" s="832">
        <v>2617</v>
      </c>
    </row>
    <row r="788" spans="1:17" ht="14.45" customHeight="1" x14ac:dyDescent="0.2">
      <c r="A788" s="821" t="s">
        <v>575</v>
      </c>
      <c r="B788" s="822" t="s">
        <v>5033</v>
      </c>
      <c r="C788" s="822" t="s">
        <v>5034</v>
      </c>
      <c r="D788" s="822" t="s">
        <v>5435</v>
      </c>
      <c r="E788" s="822" t="s">
        <v>5436</v>
      </c>
      <c r="F788" s="831"/>
      <c r="G788" s="831"/>
      <c r="H788" s="831"/>
      <c r="I788" s="831"/>
      <c r="J788" s="831"/>
      <c r="K788" s="831"/>
      <c r="L788" s="831"/>
      <c r="M788" s="831"/>
      <c r="N788" s="831">
        <v>1</v>
      </c>
      <c r="O788" s="831">
        <v>340</v>
      </c>
      <c r="P788" s="827"/>
      <c r="Q788" s="832">
        <v>340</v>
      </c>
    </row>
    <row r="789" spans="1:17" ht="14.45" customHeight="1" x14ac:dyDescent="0.2">
      <c r="A789" s="821" t="s">
        <v>575</v>
      </c>
      <c r="B789" s="822" t="s">
        <v>5033</v>
      </c>
      <c r="C789" s="822" t="s">
        <v>5034</v>
      </c>
      <c r="D789" s="822" t="s">
        <v>5203</v>
      </c>
      <c r="E789" s="822" t="s">
        <v>5204</v>
      </c>
      <c r="F789" s="831">
        <v>6</v>
      </c>
      <c r="G789" s="831">
        <v>3750</v>
      </c>
      <c r="H789" s="831">
        <v>0.59808612440191389</v>
      </c>
      <c r="I789" s="831">
        <v>625</v>
      </c>
      <c r="J789" s="831">
        <v>10</v>
      </c>
      <c r="K789" s="831">
        <v>6270</v>
      </c>
      <c r="L789" s="831">
        <v>1</v>
      </c>
      <c r="M789" s="831">
        <v>627</v>
      </c>
      <c r="N789" s="831">
        <v>5</v>
      </c>
      <c r="O789" s="831">
        <v>3150</v>
      </c>
      <c r="P789" s="827">
        <v>0.50239234449760761</v>
      </c>
      <c r="Q789" s="832">
        <v>630</v>
      </c>
    </row>
    <row r="790" spans="1:17" ht="14.45" customHeight="1" x14ac:dyDescent="0.2">
      <c r="A790" s="821" t="s">
        <v>575</v>
      </c>
      <c r="B790" s="822" t="s">
        <v>5033</v>
      </c>
      <c r="C790" s="822" t="s">
        <v>5034</v>
      </c>
      <c r="D790" s="822" t="s">
        <v>5205</v>
      </c>
      <c r="E790" s="822" t="s">
        <v>5204</v>
      </c>
      <c r="F790" s="831">
        <v>2</v>
      </c>
      <c r="G790" s="831">
        <v>1078</v>
      </c>
      <c r="H790" s="831">
        <v>1.9926062846580406</v>
      </c>
      <c r="I790" s="831">
        <v>539</v>
      </c>
      <c r="J790" s="831">
        <v>1</v>
      </c>
      <c r="K790" s="831">
        <v>541</v>
      </c>
      <c r="L790" s="831">
        <v>1</v>
      </c>
      <c r="M790" s="831">
        <v>541</v>
      </c>
      <c r="N790" s="831">
        <v>1</v>
      </c>
      <c r="O790" s="831">
        <v>544</v>
      </c>
      <c r="P790" s="827">
        <v>1.0055452865064696</v>
      </c>
      <c r="Q790" s="832">
        <v>544</v>
      </c>
    </row>
    <row r="791" spans="1:17" ht="14.45" customHeight="1" x14ac:dyDescent="0.2">
      <c r="A791" s="821" t="s">
        <v>575</v>
      </c>
      <c r="B791" s="822" t="s">
        <v>5033</v>
      </c>
      <c r="C791" s="822" t="s">
        <v>5034</v>
      </c>
      <c r="D791" s="822" t="s">
        <v>5467</v>
      </c>
      <c r="E791" s="822" t="s">
        <v>5468</v>
      </c>
      <c r="F791" s="831"/>
      <c r="G791" s="831"/>
      <c r="H791" s="831"/>
      <c r="I791" s="831"/>
      <c r="J791" s="831"/>
      <c r="K791" s="831"/>
      <c r="L791" s="831"/>
      <c r="M791" s="831"/>
      <c r="N791" s="831">
        <v>1</v>
      </c>
      <c r="O791" s="831">
        <v>0</v>
      </c>
      <c r="P791" s="827"/>
      <c r="Q791" s="832">
        <v>0</v>
      </c>
    </row>
    <row r="792" spans="1:17" ht="14.45" customHeight="1" x14ac:dyDescent="0.2">
      <c r="A792" s="821" t="s">
        <v>575</v>
      </c>
      <c r="B792" s="822" t="s">
        <v>5033</v>
      </c>
      <c r="C792" s="822" t="s">
        <v>5034</v>
      </c>
      <c r="D792" s="822" t="s">
        <v>6067</v>
      </c>
      <c r="E792" s="822" t="s">
        <v>6068</v>
      </c>
      <c r="F792" s="831"/>
      <c r="G792" s="831"/>
      <c r="H792" s="831"/>
      <c r="I792" s="831"/>
      <c r="J792" s="831"/>
      <c r="K792" s="831"/>
      <c r="L792" s="831"/>
      <c r="M792" s="831"/>
      <c r="N792" s="831">
        <v>1</v>
      </c>
      <c r="O792" s="831">
        <v>1585</v>
      </c>
      <c r="P792" s="827"/>
      <c r="Q792" s="832">
        <v>1585</v>
      </c>
    </row>
    <row r="793" spans="1:17" ht="14.45" customHeight="1" x14ac:dyDescent="0.2">
      <c r="A793" s="821" t="s">
        <v>575</v>
      </c>
      <c r="B793" s="822" t="s">
        <v>5033</v>
      </c>
      <c r="C793" s="822" t="s">
        <v>5034</v>
      </c>
      <c r="D793" s="822" t="s">
        <v>6069</v>
      </c>
      <c r="E793" s="822" t="s">
        <v>6034</v>
      </c>
      <c r="F793" s="831">
        <v>1</v>
      </c>
      <c r="G793" s="831">
        <v>0</v>
      </c>
      <c r="H793" s="831"/>
      <c r="I793" s="831">
        <v>0</v>
      </c>
      <c r="J793" s="831">
        <v>7</v>
      </c>
      <c r="K793" s="831">
        <v>0</v>
      </c>
      <c r="L793" s="831"/>
      <c r="M793" s="831">
        <v>0</v>
      </c>
      <c r="N793" s="831">
        <v>1</v>
      </c>
      <c r="O793" s="831">
        <v>0</v>
      </c>
      <c r="P793" s="827"/>
      <c r="Q793" s="832">
        <v>0</v>
      </c>
    </row>
    <row r="794" spans="1:17" ht="14.45" customHeight="1" x14ac:dyDescent="0.2">
      <c r="A794" s="821" t="s">
        <v>575</v>
      </c>
      <c r="B794" s="822" t="s">
        <v>5033</v>
      </c>
      <c r="C794" s="822" t="s">
        <v>5034</v>
      </c>
      <c r="D794" s="822" t="s">
        <v>5035</v>
      </c>
      <c r="E794" s="822" t="s">
        <v>5036</v>
      </c>
      <c r="F794" s="831">
        <v>3</v>
      </c>
      <c r="G794" s="831">
        <v>0</v>
      </c>
      <c r="H794" s="831"/>
      <c r="I794" s="831">
        <v>0</v>
      </c>
      <c r="J794" s="831">
        <v>3</v>
      </c>
      <c r="K794" s="831">
        <v>0</v>
      </c>
      <c r="L794" s="831"/>
      <c r="M794" s="831">
        <v>0</v>
      </c>
      <c r="N794" s="831">
        <v>1</v>
      </c>
      <c r="O794" s="831">
        <v>0</v>
      </c>
      <c r="P794" s="827"/>
      <c r="Q794" s="832">
        <v>0</v>
      </c>
    </row>
    <row r="795" spans="1:17" ht="14.45" customHeight="1" x14ac:dyDescent="0.2">
      <c r="A795" s="821" t="s">
        <v>575</v>
      </c>
      <c r="B795" s="822" t="s">
        <v>5033</v>
      </c>
      <c r="C795" s="822" t="s">
        <v>5034</v>
      </c>
      <c r="D795" s="822" t="s">
        <v>5475</v>
      </c>
      <c r="E795" s="822" t="s">
        <v>5476</v>
      </c>
      <c r="F795" s="831"/>
      <c r="G795" s="831"/>
      <c r="H795" s="831"/>
      <c r="I795" s="831"/>
      <c r="J795" s="831"/>
      <c r="K795" s="831"/>
      <c r="L795" s="831"/>
      <c r="M795" s="831"/>
      <c r="N795" s="831">
        <v>1</v>
      </c>
      <c r="O795" s="831">
        <v>7676</v>
      </c>
      <c r="P795" s="827"/>
      <c r="Q795" s="832">
        <v>7676</v>
      </c>
    </row>
    <row r="796" spans="1:17" ht="14.45" customHeight="1" x14ac:dyDescent="0.2">
      <c r="A796" s="821" t="s">
        <v>575</v>
      </c>
      <c r="B796" s="822" t="s">
        <v>5033</v>
      </c>
      <c r="C796" s="822" t="s">
        <v>5034</v>
      </c>
      <c r="D796" s="822" t="s">
        <v>6070</v>
      </c>
      <c r="E796" s="822" t="s">
        <v>6071</v>
      </c>
      <c r="F796" s="831"/>
      <c r="G796" s="831"/>
      <c r="H796" s="831"/>
      <c r="I796" s="831"/>
      <c r="J796" s="831">
        <v>2</v>
      </c>
      <c r="K796" s="831">
        <v>18784</v>
      </c>
      <c r="L796" s="831">
        <v>1</v>
      </c>
      <c r="M796" s="831">
        <v>9392</v>
      </c>
      <c r="N796" s="831"/>
      <c r="O796" s="831"/>
      <c r="P796" s="827"/>
      <c r="Q796" s="832"/>
    </row>
    <row r="797" spans="1:17" ht="14.45" customHeight="1" x14ac:dyDescent="0.2">
      <c r="A797" s="821" t="s">
        <v>575</v>
      </c>
      <c r="B797" s="822" t="s">
        <v>6072</v>
      </c>
      <c r="C797" s="822" t="s">
        <v>5038</v>
      </c>
      <c r="D797" s="822" t="s">
        <v>5632</v>
      </c>
      <c r="E797" s="822" t="s">
        <v>5633</v>
      </c>
      <c r="F797" s="831"/>
      <c r="G797" s="831"/>
      <c r="H797" s="831"/>
      <c r="I797" s="831"/>
      <c r="J797" s="831"/>
      <c r="K797" s="831"/>
      <c r="L797" s="831"/>
      <c r="M797" s="831"/>
      <c r="N797" s="831">
        <v>24</v>
      </c>
      <c r="O797" s="831">
        <v>87120</v>
      </c>
      <c r="P797" s="827"/>
      <c r="Q797" s="832">
        <v>3630</v>
      </c>
    </row>
    <row r="798" spans="1:17" ht="14.45" customHeight="1" x14ac:dyDescent="0.2">
      <c r="A798" s="821" t="s">
        <v>575</v>
      </c>
      <c r="B798" s="822" t="s">
        <v>6072</v>
      </c>
      <c r="C798" s="822" t="s">
        <v>5038</v>
      </c>
      <c r="D798" s="822" t="s">
        <v>5694</v>
      </c>
      <c r="E798" s="822" t="s">
        <v>1479</v>
      </c>
      <c r="F798" s="831"/>
      <c r="G798" s="831"/>
      <c r="H798" s="831"/>
      <c r="I798" s="831"/>
      <c r="J798" s="831"/>
      <c r="K798" s="831"/>
      <c r="L798" s="831"/>
      <c r="M798" s="831"/>
      <c r="N798" s="831">
        <v>40.4</v>
      </c>
      <c r="O798" s="831">
        <v>33339.25</v>
      </c>
      <c r="P798" s="827"/>
      <c r="Q798" s="832">
        <v>825.22896039603961</v>
      </c>
    </row>
    <row r="799" spans="1:17" ht="14.45" customHeight="1" x14ac:dyDescent="0.2">
      <c r="A799" s="821" t="s">
        <v>575</v>
      </c>
      <c r="B799" s="822" t="s">
        <v>6072</v>
      </c>
      <c r="C799" s="822" t="s">
        <v>5061</v>
      </c>
      <c r="D799" s="822" t="s">
        <v>6073</v>
      </c>
      <c r="E799" s="822" t="s">
        <v>6074</v>
      </c>
      <c r="F799" s="831"/>
      <c r="G799" s="831"/>
      <c r="H799" s="831"/>
      <c r="I799" s="831"/>
      <c r="J799" s="831"/>
      <c r="K799" s="831"/>
      <c r="L799" s="831"/>
      <c r="M799" s="831"/>
      <c r="N799" s="831">
        <v>0</v>
      </c>
      <c r="O799" s="831">
        <v>0</v>
      </c>
      <c r="P799" s="827"/>
      <c r="Q799" s="832"/>
    </row>
    <row r="800" spans="1:17" ht="14.45" customHeight="1" x14ac:dyDescent="0.2">
      <c r="A800" s="821" t="s">
        <v>575</v>
      </c>
      <c r="B800" s="822" t="s">
        <v>6072</v>
      </c>
      <c r="C800" s="822" t="s">
        <v>5061</v>
      </c>
      <c r="D800" s="822" t="s">
        <v>5913</v>
      </c>
      <c r="E800" s="822" t="s">
        <v>5914</v>
      </c>
      <c r="F800" s="831"/>
      <c r="G800" s="831"/>
      <c r="H800" s="831"/>
      <c r="I800" s="831"/>
      <c r="J800" s="831"/>
      <c r="K800" s="831"/>
      <c r="L800" s="831"/>
      <c r="M800" s="831"/>
      <c r="N800" s="831">
        <v>0</v>
      </c>
      <c r="O800" s="831">
        <v>0</v>
      </c>
      <c r="P800" s="827"/>
      <c r="Q800" s="832"/>
    </row>
    <row r="801" spans="1:17" ht="14.45" customHeight="1" x14ac:dyDescent="0.2">
      <c r="A801" s="821" t="s">
        <v>575</v>
      </c>
      <c r="B801" s="822" t="s">
        <v>6072</v>
      </c>
      <c r="C801" s="822" t="s">
        <v>5034</v>
      </c>
      <c r="D801" s="822" t="s">
        <v>5124</v>
      </c>
      <c r="E801" s="822" t="s">
        <v>5125</v>
      </c>
      <c r="F801" s="831"/>
      <c r="G801" s="831"/>
      <c r="H801" s="831"/>
      <c r="I801" s="831"/>
      <c r="J801" s="831">
        <v>8</v>
      </c>
      <c r="K801" s="831">
        <v>2032</v>
      </c>
      <c r="L801" s="831">
        <v>1</v>
      </c>
      <c r="M801" s="831">
        <v>254</v>
      </c>
      <c r="N801" s="831">
        <v>8</v>
      </c>
      <c r="O801" s="831">
        <v>2040</v>
      </c>
      <c r="P801" s="827">
        <v>1.0039370078740157</v>
      </c>
      <c r="Q801" s="832">
        <v>255</v>
      </c>
    </row>
    <row r="802" spans="1:17" ht="14.45" customHeight="1" x14ac:dyDescent="0.2">
      <c r="A802" s="821" t="s">
        <v>575</v>
      </c>
      <c r="B802" s="822" t="s">
        <v>6072</v>
      </c>
      <c r="C802" s="822" t="s">
        <v>5034</v>
      </c>
      <c r="D802" s="822" t="s">
        <v>6027</v>
      </c>
      <c r="E802" s="822" t="s">
        <v>6028</v>
      </c>
      <c r="F802" s="831"/>
      <c r="G802" s="831"/>
      <c r="H802" s="831"/>
      <c r="I802" s="831"/>
      <c r="J802" s="831">
        <v>0</v>
      </c>
      <c r="K802" s="831">
        <v>0</v>
      </c>
      <c r="L802" s="831"/>
      <c r="M802" s="831"/>
      <c r="N802" s="831">
        <v>0</v>
      </c>
      <c r="O802" s="831">
        <v>0</v>
      </c>
      <c r="P802" s="827"/>
      <c r="Q802" s="832"/>
    </row>
    <row r="803" spans="1:17" ht="14.45" customHeight="1" x14ac:dyDescent="0.2">
      <c r="A803" s="821" t="s">
        <v>575</v>
      </c>
      <c r="B803" s="822" t="s">
        <v>6072</v>
      </c>
      <c r="C803" s="822" t="s">
        <v>5034</v>
      </c>
      <c r="D803" s="822" t="s">
        <v>6029</v>
      </c>
      <c r="E803" s="822" t="s">
        <v>6030</v>
      </c>
      <c r="F803" s="831"/>
      <c r="G803" s="831"/>
      <c r="H803" s="831"/>
      <c r="I803" s="831"/>
      <c r="J803" s="831">
        <v>214</v>
      </c>
      <c r="K803" s="831">
        <v>0</v>
      </c>
      <c r="L803" s="831"/>
      <c r="M803" s="831">
        <v>0</v>
      </c>
      <c r="N803" s="831">
        <v>1172</v>
      </c>
      <c r="O803" s="831">
        <v>0</v>
      </c>
      <c r="P803" s="827"/>
      <c r="Q803" s="832">
        <v>0</v>
      </c>
    </row>
    <row r="804" spans="1:17" ht="14.45" customHeight="1" x14ac:dyDescent="0.2">
      <c r="A804" s="821" t="s">
        <v>575</v>
      </c>
      <c r="B804" s="822" t="s">
        <v>6072</v>
      </c>
      <c r="C804" s="822" t="s">
        <v>5034</v>
      </c>
      <c r="D804" s="822" t="s">
        <v>6063</v>
      </c>
      <c r="E804" s="822" t="s">
        <v>6064</v>
      </c>
      <c r="F804" s="831"/>
      <c r="G804" s="831"/>
      <c r="H804" s="831"/>
      <c r="I804" s="831"/>
      <c r="J804" s="831">
        <v>1</v>
      </c>
      <c r="K804" s="831">
        <v>376</v>
      </c>
      <c r="L804" s="831">
        <v>1</v>
      </c>
      <c r="M804" s="831">
        <v>376</v>
      </c>
      <c r="N804" s="831">
        <v>1</v>
      </c>
      <c r="O804" s="831">
        <v>379</v>
      </c>
      <c r="P804" s="827">
        <v>1.0079787234042554</v>
      </c>
      <c r="Q804" s="832">
        <v>379</v>
      </c>
    </row>
    <row r="805" spans="1:17" ht="14.45" customHeight="1" x14ac:dyDescent="0.2">
      <c r="A805" s="821" t="s">
        <v>575</v>
      </c>
      <c r="B805" s="822" t="s">
        <v>6072</v>
      </c>
      <c r="C805" s="822" t="s">
        <v>5034</v>
      </c>
      <c r="D805" s="822" t="s">
        <v>6075</v>
      </c>
      <c r="E805" s="822" t="s">
        <v>6076</v>
      </c>
      <c r="F805" s="831"/>
      <c r="G805" s="831"/>
      <c r="H805" s="831"/>
      <c r="I805" s="831"/>
      <c r="J805" s="831">
        <v>165</v>
      </c>
      <c r="K805" s="831">
        <v>394185</v>
      </c>
      <c r="L805" s="831">
        <v>1</v>
      </c>
      <c r="M805" s="831">
        <v>2389</v>
      </c>
      <c r="N805" s="831">
        <v>493</v>
      </c>
      <c r="O805" s="831">
        <v>1185797</v>
      </c>
      <c r="P805" s="827">
        <v>3.0082245646079886</v>
      </c>
      <c r="Q805" s="832">
        <v>2405.2677484787018</v>
      </c>
    </row>
    <row r="806" spans="1:17" ht="14.45" customHeight="1" x14ac:dyDescent="0.2">
      <c r="A806" s="821" t="s">
        <v>575</v>
      </c>
      <c r="B806" s="822" t="s">
        <v>6077</v>
      </c>
      <c r="C806" s="822" t="s">
        <v>5038</v>
      </c>
      <c r="D806" s="822" t="s">
        <v>5557</v>
      </c>
      <c r="E806" s="822" t="s">
        <v>1510</v>
      </c>
      <c r="F806" s="831"/>
      <c r="G806" s="831"/>
      <c r="H806" s="831"/>
      <c r="I806" s="831"/>
      <c r="J806" s="831"/>
      <c r="K806" s="831"/>
      <c r="L806" s="831"/>
      <c r="M806" s="831"/>
      <c r="N806" s="831">
        <v>5.2</v>
      </c>
      <c r="O806" s="831">
        <v>5901.35</v>
      </c>
      <c r="P806" s="827"/>
      <c r="Q806" s="832">
        <v>1134.875</v>
      </c>
    </row>
    <row r="807" spans="1:17" ht="14.45" customHeight="1" x14ac:dyDescent="0.2">
      <c r="A807" s="821" t="s">
        <v>575</v>
      </c>
      <c r="B807" s="822" t="s">
        <v>6077</v>
      </c>
      <c r="C807" s="822" t="s">
        <v>5038</v>
      </c>
      <c r="D807" s="822" t="s">
        <v>5566</v>
      </c>
      <c r="E807" s="822" t="s">
        <v>5567</v>
      </c>
      <c r="F807" s="831"/>
      <c r="G807" s="831"/>
      <c r="H807" s="831"/>
      <c r="I807" s="831"/>
      <c r="J807" s="831"/>
      <c r="K807" s="831"/>
      <c r="L807" s="831"/>
      <c r="M807" s="831"/>
      <c r="N807" s="831">
        <v>3</v>
      </c>
      <c r="O807" s="831">
        <v>175.2</v>
      </c>
      <c r="P807" s="827"/>
      <c r="Q807" s="832">
        <v>58.4</v>
      </c>
    </row>
    <row r="808" spans="1:17" ht="14.45" customHeight="1" x14ac:dyDescent="0.2">
      <c r="A808" s="821" t="s">
        <v>575</v>
      </c>
      <c r="B808" s="822" t="s">
        <v>6077</v>
      </c>
      <c r="C808" s="822" t="s">
        <v>5038</v>
      </c>
      <c r="D808" s="822" t="s">
        <v>5572</v>
      </c>
      <c r="E808" s="822" t="s">
        <v>2100</v>
      </c>
      <c r="F808" s="831"/>
      <c r="G808" s="831"/>
      <c r="H808" s="831"/>
      <c r="I808" s="831"/>
      <c r="J808" s="831"/>
      <c r="K808" s="831"/>
      <c r="L808" s="831"/>
      <c r="M808" s="831"/>
      <c r="N808" s="831">
        <v>17.899999999999999</v>
      </c>
      <c r="O808" s="831">
        <v>40055.4</v>
      </c>
      <c r="P808" s="827"/>
      <c r="Q808" s="832">
        <v>2237.7318435754191</v>
      </c>
    </row>
    <row r="809" spans="1:17" ht="14.45" customHeight="1" x14ac:dyDescent="0.2">
      <c r="A809" s="821" t="s">
        <v>575</v>
      </c>
      <c r="B809" s="822" t="s">
        <v>6077</v>
      </c>
      <c r="C809" s="822" t="s">
        <v>5038</v>
      </c>
      <c r="D809" s="822" t="s">
        <v>5587</v>
      </c>
      <c r="E809" s="822" t="s">
        <v>5588</v>
      </c>
      <c r="F809" s="831"/>
      <c r="G809" s="831"/>
      <c r="H809" s="831"/>
      <c r="I809" s="831"/>
      <c r="J809" s="831"/>
      <c r="K809" s="831"/>
      <c r="L809" s="831"/>
      <c r="M809" s="831"/>
      <c r="N809" s="831">
        <v>6.2</v>
      </c>
      <c r="O809" s="831">
        <v>1263.6599999999999</v>
      </c>
      <c r="P809" s="827"/>
      <c r="Q809" s="832">
        <v>203.81612903225803</v>
      </c>
    </row>
    <row r="810" spans="1:17" ht="14.45" customHeight="1" x14ac:dyDescent="0.2">
      <c r="A810" s="821" t="s">
        <v>575</v>
      </c>
      <c r="B810" s="822" t="s">
        <v>6077</v>
      </c>
      <c r="C810" s="822" t="s">
        <v>5038</v>
      </c>
      <c r="D810" s="822" t="s">
        <v>5591</v>
      </c>
      <c r="E810" s="822" t="s">
        <v>5592</v>
      </c>
      <c r="F810" s="831"/>
      <c r="G810" s="831"/>
      <c r="H810" s="831"/>
      <c r="I810" s="831"/>
      <c r="J810" s="831"/>
      <c r="K810" s="831"/>
      <c r="L810" s="831"/>
      <c r="M810" s="831"/>
      <c r="N810" s="831">
        <v>117.2</v>
      </c>
      <c r="O810" s="831">
        <v>3453.88</v>
      </c>
      <c r="P810" s="827"/>
      <c r="Q810" s="832">
        <v>29.469965870307167</v>
      </c>
    </row>
    <row r="811" spans="1:17" ht="14.45" customHeight="1" x14ac:dyDescent="0.2">
      <c r="A811" s="821" t="s">
        <v>575</v>
      </c>
      <c r="B811" s="822" t="s">
        <v>6077</v>
      </c>
      <c r="C811" s="822" t="s">
        <v>5038</v>
      </c>
      <c r="D811" s="822" t="s">
        <v>5593</v>
      </c>
      <c r="E811" s="822" t="s">
        <v>5592</v>
      </c>
      <c r="F811" s="831"/>
      <c r="G811" s="831"/>
      <c r="H811" s="831"/>
      <c r="I811" s="831"/>
      <c r="J811" s="831"/>
      <c r="K811" s="831"/>
      <c r="L811" s="831"/>
      <c r="M811" s="831"/>
      <c r="N811" s="831">
        <v>59.4</v>
      </c>
      <c r="O811" s="831">
        <v>3500.4</v>
      </c>
      <c r="P811" s="827"/>
      <c r="Q811" s="832">
        <v>58.929292929292934</v>
      </c>
    </row>
    <row r="812" spans="1:17" ht="14.45" customHeight="1" x14ac:dyDescent="0.2">
      <c r="A812" s="821" t="s">
        <v>575</v>
      </c>
      <c r="B812" s="822" t="s">
        <v>6077</v>
      </c>
      <c r="C812" s="822" t="s">
        <v>5038</v>
      </c>
      <c r="D812" s="822" t="s">
        <v>5604</v>
      </c>
      <c r="E812" s="822" t="s">
        <v>5605</v>
      </c>
      <c r="F812" s="831"/>
      <c r="G812" s="831"/>
      <c r="H812" s="831"/>
      <c r="I812" s="831"/>
      <c r="J812" s="831"/>
      <c r="K812" s="831"/>
      <c r="L812" s="831"/>
      <c r="M812" s="831"/>
      <c r="N812" s="831">
        <v>3.8000000000000003</v>
      </c>
      <c r="O812" s="831">
        <v>223.78000000000003</v>
      </c>
      <c r="P812" s="827"/>
      <c r="Q812" s="832">
        <v>58.889473684210529</v>
      </c>
    </row>
    <row r="813" spans="1:17" ht="14.45" customHeight="1" x14ac:dyDescent="0.2">
      <c r="A813" s="821" t="s">
        <v>575</v>
      </c>
      <c r="B813" s="822" t="s">
        <v>6077</v>
      </c>
      <c r="C813" s="822" t="s">
        <v>5038</v>
      </c>
      <c r="D813" s="822" t="s">
        <v>5608</v>
      </c>
      <c r="E813" s="822" t="s">
        <v>5609</v>
      </c>
      <c r="F813" s="831"/>
      <c r="G813" s="831"/>
      <c r="H813" s="831"/>
      <c r="I813" s="831"/>
      <c r="J813" s="831"/>
      <c r="K813" s="831"/>
      <c r="L813" s="831"/>
      <c r="M813" s="831"/>
      <c r="N813" s="831">
        <v>0.55000000000000004</v>
      </c>
      <c r="O813" s="831">
        <v>390.94</v>
      </c>
      <c r="P813" s="827"/>
      <c r="Q813" s="832">
        <v>710.8</v>
      </c>
    </row>
    <row r="814" spans="1:17" ht="14.45" customHeight="1" x14ac:dyDescent="0.2">
      <c r="A814" s="821" t="s">
        <v>575</v>
      </c>
      <c r="B814" s="822" t="s">
        <v>6077</v>
      </c>
      <c r="C814" s="822" t="s">
        <v>5038</v>
      </c>
      <c r="D814" s="822" t="s">
        <v>5625</v>
      </c>
      <c r="E814" s="822" t="s">
        <v>5626</v>
      </c>
      <c r="F814" s="831"/>
      <c r="G814" s="831"/>
      <c r="H814" s="831"/>
      <c r="I814" s="831"/>
      <c r="J814" s="831"/>
      <c r="K814" s="831"/>
      <c r="L814" s="831"/>
      <c r="M814" s="831"/>
      <c r="N814" s="831">
        <v>6.5</v>
      </c>
      <c r="O814" s="831">
        <v>4376.1099999999997</v>
      </c>
      <c r="P814" s="827"/>
      <c r="Q814" s="832">
        <v>673.2476923076922</v>
      </c>
    </row>
    <row r="815" spans="1:17" ht="14.45" customHeight="1" x14ac:dyDescent="0.2">
      <c r="A815" s="821" t="s">
        <v>575</v>
      </c>
      <c r="B815" s="822" t="s">
        <v>6077</v>
      </c>
      <c r="C815" s="822" t="s">
        <v>5038</v>
      </c>
      <c r="D815" s="822" t="s">
        <v>5629</v>
      </c>
      <c r="E815" s="822" t="s">
        <v>2164</v>
      </c>
      <c r="F815" s="831"/>
      <c r="G815" s="831"/>
      <c r="H815" s="831"/>
      <c r="I815" s="831"/>
      <c r="J815" s="831">
        <v>26.1</v>
      </c>
      <c r="K815" s="831">
        <v>3875.85</v>
      </c>
      <c r="L815" s="831">
        <v>1</v>
      </c>
      <c r="M815" s="831">
        <v>148.5</v>
      </c>
      <c r="N815" s="831">
        <v>37.799999999999997</v>
      </c>
      <c r="O815" s="831">
        <v>12063.6</v>
      </c>
      <c r="P815" s="827">
        <v>3.1125043538836645</v>
      </c>
      <c r="Q815" s="832">
        <v>319.14285714285717</v>
      </c>
    </row>
    <row r="816" spans="1:17" ht="14.45" customHeight="1" x14ac:dyDescent="0.2">
      <c r="A816" s="821" t="s">
        <v>575</v>
      </c>
      <c r="B816" s="822" t="s">
        <v>6077</v>
      </c>
      <c r="C816" s="822" t="s">
        <v>5038</v>
      </c>
      <c r="D816" s="822" t="s">
        <v>5630</v>
      </c>
      <c r="E816" s="822" t="s">
        <v>2150</v>
      </c>
      <c r="F816" s="831"/>
      <c r="G816" s="831"/>
      <c r="H816" s="831"/>
      <c r="I816" s="831"/>
      <c r="J816" s="831"/>
      <c r="K816" s="831"/>
      <c r="L816" s="831"/>
      <c r="M816" s="831"/>
      <c r="N816" s="831">
        <v>81</v>
      </c>
      <c r="O816" s="831">
        <v>4296.0300000000007</v>
      </c>
      <c r="P816" s="827"/>
      <c r="Q816" s="832">
        <v>53.037407407407414</v>
      </c>
    </row>
    <row r="817" spans="1:17" ht="14.45" customHeight="1" x14ac:dyDescent="0.2">
      <c r="A817" s="821" t="s">
        <v>575</v>
      </c>
      <c r="B817" s="822" t="s">
        <v>6077</v>
      </c>
      <c r="C817" s="822" t="s">
        <v>5038</v>
      </c>
      <c r="D817" s="822" t="s">
        <v>5632</v>
      </c>
      <c r="E817" s="822" t="s">
        <v>5633</v>
      </c>
      <c r="F817" s="831"/>
      <c r="G817" s="831"/>
      <c r="H817" s="831"/>
      <c r="I817" s="831"/>
      <c r="J817" s="831"/>
      <c r="K817" s="831"/>
      <c r="L817" s="831"/>
      <c r="M817" s="831"/>
      <c r="N817" s="831">
        <v>28</v>
      </c>
      <c r="O817" s="831">
        <v>101640</v>
      </c>
      <c r="P817" s="827"/>
      <c r="Q817" s="832">
        <v>3630</v>
      </c>
    </row>
    <row r="818" spans="1:17" ht="14.45" customHeight="1" x14ac:dyDescent="0.2">
      <c r="A818" s="821" t="s">
        <v>575</v>
      </c>
      <c r="B818" s="822" t="s">
        <v>6077</v>
      </c>
      <c r="C818" s="822" t="s">
        <v>5038</v>
      </c>
      <c r="D818" s="822" t="s">
        <v>5635</v>
      </c>
      <c r="E818" s="822" t="s">
        <v>2164</v>
      </c>
      <c r="F818" s="831"/>
      <c r="G818" s="831"/>
      <c r="H818" s="831"/>
      <c r="I818" s="831"/>
      <c r="J818" s="831"/>
      <c r="K818" s="831"/>
      <c r="L818" s="831"/>
      <c r="M818" s="831"/>
      <c r="N818" s="831">
        <v>1.2</v>
      </c>
      <c r="O818" s="831">
        <v>814.38</v>
      </c>
      <c r="P818" s="827"/>
      <c r="Q818" s="832">
        <v>678.65</v>
      </c>
    </row>
    <row r="819" spans="1:17" ht="14.45" customHeight="1" x14ac:dyDescent="0.2">
      <c r="A819" s="821" t="s">
        <v>575</v>
      </c>
      <c r="B819" s="822" t="s">
        <v>6077</v>
      </c>
      <c r="C819" s="822" t="s">
        <v>5038</v>
      </c>
      <c r="D819" s="822" t="s">
        <v>5639</v>
      </c>
      <c r="E819" s="822" t="s">
        <v>5640</v>
      </c>
      <c r="F819" s="831"/>
      <c r="G819" s="831"/>
      <c r="H819" s="831"/>
      <c r="I819" s="831"/>
      <c r="J819" s="831"/>
      <c r="K819" s="831"/>
      <c r="L819" s="831"/>
      <c r="M819" s="831"/>
      <c r="N819" s="831">
        <v>128.5</v>
      </c>
      <c r="O819" s="831">
        <v>56993.8</v>
      </c>
      <c r="P819" s="827"/>
      <c r="Q819" s="832">
        <v>443.53151750972762</v>
      </c>
    </row>
    <row r="820" spans="1:17" ht="14.45" customHeight="1" x14ac:dyDescent="0.2">
      <c r="A820" s="821" t="s">
        <v>575</v>
      </c>
      <c r="B820" s="822" t="s">
        <v>6077</v>
      </c>
      <c r="C820" s="822" t="s">
        <v>5038</v>
      </c>
      <c r="D820" s="822" t="s">
        <v>5646</v>
      </c>
      <c r="E820" s="822" t="s">
        <v>2114</v>
      </c>
      <c r="F820" s="831"/>
      <c r="G820" s="831"/>
      <c r="H820" s="831"/>
      <c r="I820" s="831"/>
      <c r="J820" s="831"/>
      <c r="K820" s="831"/>
      <c r="L820" s="831"/>
      <c r="M820" s="831"/>
      <c r="N820" s="831">
        <v>15.299999999999999</v>
      </c>
      <c r="O820" s="831">
        <v>25026.37</v>
      </c>
      <c r="P820" s="827"/>
      <c r="Q820" s="832">
        <v>1635.7104575163398</v>
      </c>
    </row>
    <row r="821" spans="1:17" ht="14.45" customHeight="1" x14ac:dyDescent="0.2">
      <c r="A821" s="821" t="s">
        <v>575</v>
      </c>
      <c r="B821" s="822" t="s">
        <v>6077</v>
      </c>
      <c r="C821" s="822" t="s">
        <v>5038</v>
      </c>
      <c r="D821" s="822" t="s">
        <v>5660</v>
      </c>
      <c r="E821" s="822" t="s">
        <v>2150</v>
      </c>
      <c r="F821" s="831"/>
      <c r="G821" s="831"/>
      <c r="H821" s="831"/>
      <c r="I821" s="831"/>
      <c r="J821" s="831"/>
      <c r="K821" s="831"/>
      <c r="L821" s="831"/>
      <c r="M821" s="831"/>
      <c r="N821" s="831">
        <v>25</v>
      </c>
      <c r="O821" s="831">
        <v>834.58</v>
      </c>
      <c r="P821" s="827"/>
      <c r="Q821" s="832">
        <v>33.383200000000002</v>
      </c>
    </row>
    <row r="822" spans="1:17" ht="14.45" customHeight="1" x14ac:dyDescent="0.2">
      <c r="A822" s="821" t="s">
        <v>575</v>
      </c>
      <c r="B822" s="822" t="s">
        <v>6077</v>
      </c>
      <c r="C822" s="822" t="s">
        <v>5038</v>
      </c>
      <c r="D822" s="822" t="s">
        <v>5664</v>
      </c>
      <c r="E822" s="822" t="s">
        <v>2140</v>
      </c>
      <c r="F822" s="831"/>
      <c r="G822" s="831"/>
      <c r="H822" s="831"/>
      <c r="I822" s="831"/>
      <c r="J822" s="831">
        <v>1.25</v>
      </c>
      <c r="K822" s="831">
        <v>701.88</v>
      </c>
      <c r="L822" s="831">
        <v>1</v>
      </c>
      <c r="M822" s="831">
        <v>561.50400000000002</v>
      </c>
      <c r="N822" s="831">
        <v>21.2</v>
      </c>
      <c r="O822" s="831">
        <v>12367.850000000002</v>
      </c>
      <c r="P822" s="827">
        <v>17.621032085256743</v>
      </c>
      <c r="Q822" s="832">
        <v>583.38915094339632</v>
      </c>
    </row>
    <row r="823" spans="1:17" ht="14.45" customHeight="1" x14ac:dyDescent="0.2">
      <c r="A823" s="821" t="s">
        <v>575</v>
      </c>
      <c r="B823" s="822" t="s">
        <v>6077</v>
      </c>
      <c r="C823" s="822" t="s">
        <v>5038</v>
      </c>
      <c r="D823" s="822" t="s">
        <v>5665</v>
      </c>
      <c r="E823" s="822" t="s">
        <v>5666</v>
      </c>
      <c r="F823" s="831"/>
      <c r="G823" s="831"/>
      <c r="H823" s="831"/>
      <c r="I823" s="831"/>
      <c r="J823" s="831">
        <v>5.0999999999999996</v>
      </c>
      <c r="K823" s="831">
        <v>6929.08</v>
      </c>
      <c r="L823" s="831">
        <v>1</v>
      </c>
      <c r="M823" s="831">
        <v>1358.6431372549021</v>
      </c>
      <c r="N823" s="831">
        <v>3.6</v>
      </c>
      <c r="O823" s="831">
        <v>6918.6</v>
      </c>
      <c r="P823" s="827">
        <v>0.99848753369855747</v>
      </c>
      <c r="Q823" s="832">
        <v>1921.8333333333335</v>
      </c>
    </row>
    <row r="824" spans="1:17" ht="14.45" customHeight="1" x14ac:dyDescent="0.2">
      <c r="A824" s="821" t="s">
        <v>575</v>
      </c>
      <c r="B824" s="822" t="s">
        <v>6077</v>
      </c>
      <c r="C824" s="822" t="s">
        <v>5038</v>
      </c>
      <c r="D824" s="822" t="s">
        <v>5676</v>
      </c>
      <c r="E824" s="822" t="s">
        <v>5677</v>
      </c>
      <c r="F824" s="831"/>
      <c r="G824" s="831"/>
      <c r="H824" s="831"/>
      <c r="I824" s="831"/>
      <c r="J824" s="831"/>
      <c r="K824" s="831"/>
      <c r="L824" s="831"/>
      <c r="M824" s="831"/>
      <c r="N824" s="831">
        <v>52</v>
      </c>
      <c r="O824" s="831">
        <v>7446.4</v>
      </c>
      <c r="P824" s="827"/>
      <c r="Q824" s="832">
        <v>143.19999999999999</v>
      </c>
    </row>
    <row r="825" spans="1:17" ht="14.45" customHeight="1" x14ac:dyDescent="0.2">
      <c r="A825" s="821" t="s">
        <v>575</v>
      </c>
      <c r="B825" s="822" t="s">
        <v>6077</v>
      </c>
      <c r="C825" s="822" t="s">
        <v>5038</v>
      </c>
      <c r="D825" s="822" t="s">
        <v>5682</v>
      </c>
      <c r="E825" s="822" t="s">
        <v>5683</v>
      </c>
      <c r="F825" s="831"/>
      <c r="G825" s="831"/>
      <c r="H825" s="831"/>
      <c r="I825" s="831"/>
      <c r="J825" s="831"/>
      <c r="K825" s="831"/>
      <c r="L825" s="831"/>
      <c r="M825" s="831"/>
      <c r="N825" s="831">
        <v>1.8</v>
      </c>
      <c r="O825" s="831">
        <v>12184.65</v>
      </c>
      <c r="P825" s="827"/>
      <c r="Q825" s="832">
        <v>6769.25</v>
      </c>
    </row>
    <row r="826" spans="1:17" ht="14.45" customHeight="1" x14ac:dyDescent="0.2">
      <c r="A826" s="821" t="s">
        <v>575</v>
      </c>
      <c r="B826" s="822" t="s">
        <v>6077</v>
      </c>
      <c r="C826" s="822" t="s">
        <v>5038</v>
      </c>
      <c r="D826" s="822" t="s">
        <v>5685</v>
      </c>
      <c r="E826" s="822" t="s">
        <v>1410</v>
      </c>
      <c r="F826" s="831"/>
      <c r="G826" s="831"/>
      <c r="H826" s="831"/>
      <c r="I826" s="831"/>
      <c r="J826" s="831"/>
      <c r="K826" s="831"/>
      <c r="L826" s="831"/>
      <c r="M826" s="831"/>
      <c r="N826" s="831">
        <v>19</v>
      </c>
      <c r="O826" s="831">
        <v>24459.84</v>
      </c>
      <c r="P826" s="827"/>
      <c r="Q826" s="832">
        <v>1287.3599999999999</v>
      </c>
    </row>
    <row r="827" spans="1:17" ht="14.45" customHeight="1" x14ac:dyDescent="0.2">
      <c r="A827" s="821" t="s">
        <v>575</v>
      </c>
      <c r="B827" s="822" t="s">
        <v>6077</v>
      </c>
      <c r="C827" s="822" t="s">
        <v>5038</v>
      </c>
      <c r="D827" s="822" t="s">
        <v>5689</v>
      </c>
      <c r="E827" s="822" t="s">
        <v>5690</v>
      </c>
      <c r="F827" s="831"/>
      <c r="G827" s="831"/>
      <c r="H827" s="831"/>
      <c r="I827" s="831"/>
      <c r="J827" s="831"/>
      <c r="K827" s="831"/>
      <c r="L827" s="831"/>
      <c r="M827" s="831"/>
      <c r="N827" s="831">
        <v>7</v>
      </c>
      <c r="O827" s="831">
        <v>4793.09</v>
      </c>
      <c r="P827" s="827"/>
      <c r="Q827" s="832">
        <v>684.72714285714289</v>
      </c>
    </row>
    <row r="828" spans="1:17" ht="14.45" customHeight="1" x14ac:dyDescent="0.2">
      <c r="A828" s="821" t="s">
        <v>575</v>
      </c>
      <c r="B828" s="822" t="s">
        <v>6077</v>
      </c>
      <c r="C828" s="822" t="s">
        <v>5038</v>
      </c>
      <c r="D828" s="822" t="s">
        <v>5693</v>
      </c>
      <c r="E828" s="822" t="s">
        <v>1481</v>
      </c>
      <c r="F828" s="831"/>
      <c r="G828" s="831"/>
      <c r="H828" s="831"/>
      <c r="I828" s="831"/>
      <c r="J828" s="831"/>
      <c r="K828" s="831"/>
      <c r="L828" s="831"/>
      <c r="M828" s="831"/>
      <c r="N828" s="831">
        <v>7.6000000000000005</v>
      </c>
      <c r="O828" s="831">
        <v>2928.15</v>
      </c>
      <c r="P828" s="827"/>
      <c r="Q828" s="832">
        <v>385.28289473684208</v>
      </c>
    </row>
    <row r="829" spans="1:17" ht="14.45" customHeight="1" x14ac:dyDescent="0.2">
      <c r="A829" s="821" t="s">
        <v>575</v>
      </c>
      <c r="B829" s="822" t="s">
        <v>6077</v>
      </c>
      <c r="C829" s="822" t="s">
        <v>5038</v>
      </c>
      <c r="D829" s="822" t="s">
        <v>5694</v>
      </c>
      <c r="E829" s="822" t="s">
        <v>1479</v>
      </c>
      <c r="F829" s="831"/>
      <c r="G829" s="831"/>
      <c r="H829" s="831"/>
      <c r="I829" s="831"/>
      <c r="J829" s="831"/>
      <c r="K829" s="831"/>
      <c r="L829" s="831"/>
      <c r="M829" s="831"/>
      <c r="N829" s="831">
        <v>93.600000000000009</v>
      </c>
      <c r="O829" s="831">
        <v>77258.48000000001</v>
      </c>
      <c r="P829" s="827"/>
      <c r="Q829" s="832">
        <v>825.41111111111115</v>
      </c>
    </row>
    <row r="830" spans="1:17" ht="14.45" customHeight="1" x14ac:dyDescent="0.2">
      <c r="A830" s="821" t="s">
        <v>575</v>
      </c>
      <c r="B830" s="822" t="s">
        <v>6077</v>
      </c>
      <c r="C830" s="822" t="s">
        <v>5699</v>
      </c>
      <c r="D830" s="822" t="s">
        <v>5702</v>
      </c>
      <c r="E830" s="822" t="s">
        <v>5703</v>
      </c>
      <c r="F830" s="831"/>
      <c r="G830" s="831"/>
      <c r="H830" s="831"/>
      <c r="I830" s="831"/>
      <c r="J830" s="831"/>
      <c r="K830" s="831"/>
      <c r="L830" s="831"/>
      <c r="M830" s="831"/>
      <c r="N830" s="831">
        <v>18</v>
      </c>
      <c r="O830" s="831">
        <v>39919.14</v>
      </c>
      <c r="P830" s="827"/>
      <c r="Q830" s="832">
        <v>2217.73</v>
      </c>
    </row>
    <row r="831" spans="1:17" ht="14.45" customHeight="1" x14ac:dyDescent="0.2">
      <c r="A831" s="821" t="s">
        <v>575</v>
      </c>
      <c r="B831" s="822" t="s">
        <v>6077</v>
      </c>
      <c r="C831" s="822" t="s">
        <v>5699</v>
      </c>
      <c r="D831" s="822" t="s">
        <v>5704</v>
      </c>
      <c r="E831" s="822" t="s">
        <v>5705</v>
      </c>
      <c r="F831" s="831"/>
      <c r="G831" s="831"/>
      <c r="H831" s="831"/>
      <c r="I831" s="831"/>
      <c r="J831" s="831"/>
      <c r="K831" s="831"/>
      <c r="L831" s="831"/>
      <c r="M831" s="831"/>
      <c r="N831" s="831">
        <v>31</v>
      </c>
      <c r="O831" s="831">
        <v>83417.87</v>
      </c>
      <c r="P831" s="827"/>
      <c r="Q831" s="832">
        <v>2690.8990322580644</v>
      </c>
    </row>
    <row r="832" spans="1:17" ht="14.45" customHeight="1" x14ac:dyDescent="0.2">
      <c r="A832" s="821" t="s">
        <v>575</v>
      </c>
      <c r="B832" s="822" t="s">
        <v>6077</v>
      </c>
      <c r="C832" s="822" t="s">
        <v>5699</v>
      </c>
      <c r="D832" s="822" t="s">
        <v>5707</v>
      </c>
      <c r="E832" s="822" t="s">
        <v>5708</v>
      </c>
      <c r="F832" s="831"/>
      <c r="G832" s="831"/>
      <c r="H832" s="831"/>
      <c r="I832" s="831"/>
      <c r="J832" s="831"/>
      <c r="K832" s="831"/>
      <c r="L832" s="831"/>
      <c r="M832" s="831"/>
      <c r="N832" s="831">
        <v>2</v>
      </c>
      <c r="O832" s="831">
        <v>4435.46</v>
      </c>
      <c r="P832" s="827"/>
      <c r="Q832" s="832">
        <v>2217.73</v>
      </c>
    </row>
    <row r="833" spans="1:17" ht="14.45" customHeight="1" x14ac:dyDescent="0.2">
      <c r="A833" s="821" t="s">
        <v>575</v>
      </c>
      <c r="B833" s="822" t="s">
        <v>6077</v>
      </c>
      <c r="C833" s="822" t="s">
        <v>5699</v>
      </c>
      <c r="D833" s="822" t="s">
        <v>5713</v>
      </c>
      <c r="E833" s="822" t="s">
        <v>5714</v>
      </c>
      <c r="F833" s="831"/>
      <c r="G833" s="831"/>
      <c r="H833" s="831"/>
      <c r="I833" s="831"/>
      <c r="J833" s="831"/>
      <c r="K833" s="831"/>
      <c r="L833" s="831"/>
      <c r="M833" s="831"/>
      <c r="N833" s="831">
        <v>3</v>
      </c>
      <c r="O833" s="831">
        <v>3724.1099999999997</v>
      </c>
      <c r="P833" s="827"/>
      <c r="Q833" s="832">
        <v>1241.3699999999999</v>
      </c>
    </row>
    <row r="834" spans="1:17" ht="14.45" customHeight="1" x14ac:dyDescent="0.2">
      <c r="A834" s="821" t="s">
        <v>575</v>
      </c>
      <c r="B834" s="822" t="s">
        <v>6077</v>
      </c>
      <c r="C834" s="822" t="s">
        <v>5061</v>
      </c>
      <c r="D834" s="822" t="s">
        <v>6073</v>
      </c>
      <c r="E834" s="822" t="s">
        <v>6074</v>
      </c>
      <c r="F834" s="831"/>
      <c r="G834" s="831"/>
      <c r="H834" s="831"/>
      <c r="I834" s="831"/>
      <c r="J834" s="831"/>
      <c r="K834" s="831"/>
      <c r="L834" s="831"/>
      <c r="M834" s="831"/>
      <c r="N834" s="831">
        <v>7</v>
      </c>
      <c r="O834" s="831">
        <v>3695.79</v>
      </c>
      <c r="P834" s="827"/>
      <c r="Q834" s="832">
        <v>527.97</v>
      </c>
    </row>
    <row r="835" spans="1:17" ht="14.45" customHeight="1" x14ac:dyDescent="0.2">
      <c r="A835" s="821" t="s">
        <v>575</v>
      </c>
      <c r="B835" s="822" t="s">
        <v>6077</v>
      </c>
      <c r="C835" s="822" t="s">
        <v>5061</v>
      </c>
      <c r="D835" s="822" t="s">
        <v>5836</v>
      </c>
      <c r="E835" s="822" t="s">
        <v>5837</v>
      </c>
      <c r="F835" s="831"/>
      <c r="G835" s="831"/>
      <c r="H835" s="831"/>
      <c r="I835" s="831"/>
      <c r="J835" s="831"/>
      <c r="K835" s="831"/>
      <c r="L835" s="831"/>
      <c r="M835" s="831"/>
      <c r="N835" s="831">
        <v>4</v>
      </c>
      <c r="O835" s="831">
        <v>1936.1599999999999</v>
      </c>
      <c r="P835" s="827"/>
      <c r="Q835" s="832">
        <v>484.03999999999996</v>
      </c>
    </row>
    <row r="836" spans="1:17" ht="14.45" customHeight="1" x14ac:dyDescent="0.2">
      <c r="A836" s="821" t="s">
        <v>575</v>
      </c>
      <c r="B836" s="822" t="s">
        <v>6077</v>
      </c>
      <c r="C836" s="822" t="s">
        <v>5061</v>
      </c>
      <c r="D836" s="822" t="s">
        <v>5913</v>
      </c>
      <c r="E836" s="822" t="s">
        <v>5914</v>
      </c>
      <c r="F836" s="831"/>
      <c r="G836" s="831"/>
      <c r="H836" s="831"/>
      <c r="I836" s="831"/>
      <c r="J836" s="831"/>
      <c r="K836" s="831"/>
      <c r="L836" s="831"/>
      <c r="M836" s="831"/>
      <c r="N836" s="831">
        <v>2</v>
      </c>
      <c r="O836" s="831">
        <v>1231.94</v>
      </c>
      <c r="P836" s="827"/>
      <c r="Q836" s="832">
        <v>615.97</v>
      </c>
    </row>
    <row r="837" spans="1:17" ht="14.45" customHeight="1" x14ac:dyDescent="0.2">
      <c r="A837" s="821" t="s">
        <v>575</v>
      </c>
      <c r="B837" s="822" t="s">
        <v>6077</v>
      </c>
      <c r="C837" s="822" t="s">
        <v>5061</v>
      </c>
      <c r="D837" s="822" t="s">
        <v>6078</v>
      </c>
      <c r="E837" s="822" t="s">
        <v>5837</v>
      </c>
      <c r="F837" s="831"/>
      <c r="G837" s="831"/>
      <c r="H837" s="831"/>
      <c r="I837" s="831"/>
      <c r="J837" s="831"/>
      <c r="K837" s="831"/>
      <c r="L837" s="831"/>
      <c r="M837" s="831"/>
      <c r="N837" s="831">
        <v>0</v>
      </c>
      <c r="O837" s="831">
        <v>0</v>
      </c>
      <c r="P837" s="827"/>
      <c r="Q837" s="832"/>
    </row>
    <row r="838" spans="1:17" ht="14.45" customHeight="1" x14ac:dyDescent="0.2">
      <c r="A838" s="821" t="s">
        <v>575</v>
      </c>
      <c r="B838" s="822" t="s">
        <v>6077</v>
      </c>
      <c r="C838" s="822" t="s">
        <v>5034</v>
      </c>
      <c r="D838" s="822" t="s">
        <v>5124</v>
      </c>
      <c r="E838" s="822" t="s">
        <v>5125</v>
      </c>
      <c r="F838" s="831"/>
      <c r="G838" s="831"/>
      <c r="H838" s="831"/>
      <c r="I838" s="831"/>
      <c r="J838" s="831">
        <v>7</v>
      </c>
      <c r="K838" s="831">
        <v>1778</v>
      </c>
      <c r="L838" s="831">
        <v>1</v>
      </c>
      <c r="M838" s="831">
        <v>254</v>
      </c>
      <c r="N838" s="831">
        <v>23</v>
      </c>
      <c r="O838" s="831">
        <v>5865</v>
      </c>
      <c r="P838" s="827">
        <v>3.2986501687289089</v>
      </c>
      <c r="Q838" s="832">
        <v>255</v>
      </c>
    </row>
    <row r="839" spans="1:17" ht="14.45" customHeight="1" x14ac:dyDescent="0.2">
      <c r="A839" s="821" t="s">
        <v>575</v>
      </c>
      <c r="B839" s="822" t="s">
        <v>6077</v>
      </c>
      <c r="C839" s="822" t="s">
        <v>5034</v>
      </c>
      <c r="D839" s="822" t="s">
        <v>6027</v>
      </c>
      <c r="E839" s="822" t="s">
        <v>6028</v>
      </c>
      <c r="F839" s="831"/>
      <c r="G839" s="831"/>
      <c r="H839" s="831"/>
      <c r="I839" s="831"/>
      <c r="J839" s="831">
        <v>0</v>
      </c>
      <c r="K839" s="831">
        <v>0</v>
      </c>
      <c r="L839" s="831"/>
      <c r="M839" s="831"/>
      <c r="N839" s="831">
        <v>0</v>
      </c>
      <c r="O839" s="831">
        <v>0</v>
      </c>
      <c r="P839" s="827"/>
      <c r="Q839" s="832"/>
    </row>
    <row r="840" spans="1:17" ht="14.45" customHeight="1" x14ac:dyDescent="0.2">
      <c r="A840" s="821" t="s">
        <v>575</v>
      </c>
      <c r="B840" s="822" t="s">
        <v>6077</v>
      </c>
      <c r="C840" s="822" t="s">
        <v>5034</v>
      </c>
      <c r="D840" s="822" t="s">
        <v>6029</v>
      </c>
      <c r="E840" s="822" t="s">
        <v>6030</v>
      </c>
      <c r="F840" s="831"/>
      <c r="G840" s="831"/>
      <c r="H840" s="831"/>
      <c r="I840" s="831"/>
      <c r="J840" s="831">
        <v>156</v>
      </c>
      <c r="K840" s="831">
        <v>0</v>
      </c>
      <c r="L840" s="831"/>
      <c r="M840" s="831">
        <v>0</v>
      </c>
      <c r="N840" s="831">
        <v>2233</v>
      </c>
      <c r="O840" s="831">
        <v>0</v>
      </c>
      <c r="P840" s="827"/>
      <c r="Q840" s="832">
        <v>0</v>
      </c>
    </row>
    <row r="841" spans="1:17" ht="14.45" customHeight="1" x14ac:dyDescent="0.2">
      <c r="A841" s="821" t="s">
        <v>575</v>
      </c>
      <c r="B841" s="822" t="s">
        <v>6077</v>
      </c>
      <c r="C841" s="822" t="s">
        <v>5034</v>
      </c>
      <c r="D841" s="822" t="s">
        <v>6079</v>
      </c>
      <c r="E841" s="822" t="s">
        <v>6080</v>
      </c>
      <c r="F841" s="831"/>
      <c r="G841" s="831"/>
      <c r="H841" s="831"/>
      <c r="I841" s="831"/>
      <c r="J841" s="831"/>
      <c r="K841" s="831"/>
      <c r="L841" s="831"/>
      <c r="M841" s="831"/>
      <c r="N841" s="831">
        <v>1</v>
      </c>
      <c r="O841" s="831">
        <v>156</v>
      </c>
      <c r="P841" s="827"/>
      <c r="Q841" s="832">
        <v>156</v>
      </c>
    </row>
    <row r="842" spans="1:17" ht="14.45" customHeight="1" x14ac:dyDescent="0.2">
      <c r="A842" s="821" t="s">
        <v>575</v>
      </c>
      <c r="B842" s="822" t="s">
        <v>6077</v>
      </c>
      <c r="C842" s="822" t="s">
        <v>5034</v>
      </c>
      <c r="D842" s="822" t="s">
        <v>6063</v>
      </c>
      <c r="E842" s="822" t="s">
        <v>6064</v>
      </c>
      <c r="F842" s="831"/>
      <c r="G842" s="831"/>
      <c r="H842" s="831"/>
      <c r="I842" s="831"/>
      <c r="J842" s="831">
        <v>1</v>
      </c>
      <c r="K842" s="831">
        <v>376</v>
      </c>
      <c r="L842" s="831">
        <v>1</v>
      </c>
      <c r="M842" s="831">
        <v>376</v>
      </c>
      <c r="N842" s="831">
        <v>8</v>
      </c>
      <c r="O842" s="831">
        <v>3029</v>
      </c>
      <c r="P842" s="827">
        <v>8.0558510638297864</v>
      </c>
      <c r="Q842" s="832">
        <v>378.625</v>
      </c>
    </row>
    <row r="843" spans="1:17" ht="14.45" customHeight="1" x14ac:dyDescent="0.2">
      <c r="A843" s="821" t="s">
        <v>575</v>
      </c>
      <c r="B843" s="822" t="s">
        <v>6077</v>
      </c>
      <c r="C843" s="822" t="s">
        <v>5034</v>
      </c>
      <c r="D843" s="822" t="s">
        <v>6075</v>
      </c>
      <c r="E843" s="822" t="s">
        <v>6076</v>
      </c>
      <c r="F843" s="831"/>
      <c r="G843" s="831"/>
      <c r="H843" s="831"/>
      <c r="I843" s="831"/>
      <c r="J843" s="831">
        <v>21</v>
      </c>
      <c r="K843" s="831">
        <v>50169</v>
      </c>
      <c r="L843" s="831">
        <v>1</v>
      </c>
      <c r="M843" s="831">
        <v>2389</v>
      </c>
      <c r="N843" s="831"/>
      <c r="O843" s="831"/>
      <c r="P843" s="827"/>
      <c r="Q843" s="832"/>
    </row>
    <row r="844" spans="1:17" ht="14.45" customHeight="1" x14ac:dyDescent="0.2">
      <c r="A844" s="821" t="s">
        <v>575</v>
      </c>
      <c r="B844" s="822" t="s">
        <v>6077</v>
      </c>
      <c r="C844" s="822" t="s">
        <v>5034</v>
      </c>
      <c r="D844" s="822" t="s">
        <v>6081</v>
      </c>
      <c r="E844" s="822" t="s">
        <v>6082</v>
      </c>
      <c r="F844" s="831"/>
      <c r="G844" s="831"/>
      <c r="H844" s="831"/>
      <c r="I844" s="831"/>
      <c r="J844" s="831">
        <v>110</v>
      </c>
      <c r="K844" s="831">
        <v>1050720</v>
      </c>
      <c r="L844" s="831">
        <v>1</v>
      </c>
      <c r="M844" s="831">
        <v>9552</v>
      </c>
      <c r="N844" s="831">
        <v>904</v>
      </c>
      <c r="O844" s="831">
        <v>8770812</v>
      </c>
      <c r="P844" s="827">
        <v>8.3474303334856099</v>
      </c>
      <c r="Q844" s="832">
        <v>9702.2256637168139</v>
      </c>
    </row>
    <row r="845" spans="1:17" ht="14.45" customHeight="1" x14ac:dyDescent="0.2">
      <c r="A845" s="821" t="s">
        <v>575</v>
      </c>
      <c r="B845" s="822" t="s">
        <v>6077</v>
      </c>
      <c r="C845" s="822" t="s">
        <v>5034</v>
      </c>
      <c r="D845" s="822" t="s">
        <v>6083</v>
      </c>
      <c r="E845" s="822" t="s">
        <v>6084</v>
      </c>
      <c r="F845" s="831"/>
      <c r="G845" s="831"/>
      <c r="H845" s="831"/>
      <c r="I845" s="831"/>
      <c r="J845" s="831"/>
      <c r="K845" s="831"/>
      <c r="L845" s="831"/>
      <c r="M845" s="831"/>
      <c r="N845" s="831">
        <v>374</v>
      </c>
      <c r="O845" s="831">
        <v>2423278</v>
      </c>
      <c r="P845" s="827"/>
      <c r="Q845" s="832">
        <v>6479.3529411764703</v>
      </c>
    </row>
    <row r="846" spans="1:17" ht="14.45" customHeight="1" x14ac:dyDescent="0.2">
      <c r="A846" s="821" t="s">
        <v>6085</v>
      </c>
      <c r="B846" s="822" t="s">
        <v>5116</v>
      </c>
      <c r="C846" s="822" t="s">
        <v>5061</v>
      </c>
      <c r="D846" s="822" t="s">
        <v>5133</v>
      </c>
      <c r="E846" s="822" t="s">
        <v>5134</v>
      </c>
      <c r="F846" s="831">
        <v>196</v>
      </c>
      <c r="G846" s="831">
        <v>177331</v>
      </c>
      <c r="H846" s="831">
        <v>98</v>
      </c>
      <c r="I846" s="831">
        <v>904.75</v>
      </c>
      <c r="J846" s="831">
        <v>2</v>
      </c>
      <c r="K846" s="831">
        <v>1809.5</v>
      </c>
      <c r="L846" s="831">
        <v>1</v>
      </c>
      <c r="M846" s="831">
        <v>904.75</v>
      </c>
      <c r="N846" s="831">
        <v>1</v>
      </c>
      <c r="O846" s="831">
        <v>904.75</v>
      </c>
      <c r="P846" s="827">
        <v>0.5</v>
      </c>
      <c r="Q846" s="832">
        <v>904.75</v>
      </c>
    </row>
    <row r="847" spans="1:17" ht="14.45" customHeight="1" x14ac:dyDescent="0.2">
      <c r="A847" s="821" t="s">
        <v>6085</v>
      </c>
      <c r="B847" s="822" t="s">
        <v>5116</v>
      </c>
      <c r="C847" s="822" t="s">
        <v>5061</v>
      </c>
      <c r="D847" s="822" t="s">
        <v>5064</v>
      </c>
      <c r="E847" s="822" t="s">
        <v>5065</v>
      </c>
      <c r="F847" s="831">
        <v>1</v>
      </c>
      <c r="G847" s="831">
        <v>242.64</v>
      </c>
      <c r="H847" s="831"/>
      <c r="I847" s="831">
        <v>242.64</v>
      </c>
      <c r="J847" s="831"/>
      <c r="K847" s="831"/>
      <c r="L847" s="831"/>
      <c r="M847" s="831"/>
      <c r="N847" s="831"/>
      <c r="O847" s="831"/>
      <c r="P847" s="827"/>
      <c r="Q847" s="832"/>
    </row>
    <row r="848" spans="1:17" ht="14.45" customHeight="1" x14ac:dyDescent="0.2">
      <c r="A848" s="821" t="s">
        <v>6085</v>
      </c>
      <c r="B848" s="822" t="s">
        <v>5116</v>
      </c>
      <c r="C848" s="822" t="s">
        <v>5034</v>
      </c>
      <c r="D848" s="822" t="s">
        <v>5194</v>
      </c>
      <c r="E848" s="822" t="s">
        <v>5195</v>
      </c>
      <c r="F848" s="831">
        <v>5</v>
      </c>
      <c r="G848" s="831">
        <v>980</v>
      </c>
      <c r="H848" s="831">
        <v>2.4623115577889445</v>
      </c>
      <c r="I848" s="831">
        <v>196</v>
      </c>
      <c r="J848" s="831">
        <v>2</v>
      </c>
      <c r="K848" s="831">
        <v>398</v>
      </c>
      <c r="L848" s="831">
        <v>1</v>
      </c>
      <c r="M848" s="831">
        <v>199</v>
      </c>
      <c r="N848" s="831">
        <v>1</v>
      </c>
      <c r="O848" s="831">
        <v>201</v>
      </c>
      <c r="P848" s="827">
        <v>0.50502512562814073</v>
      </c>
      <c r="Q848" s="832">
        <v>201</v>
      </c>
    </row>
    <row r="849" spans="1:17" ht="14.45" customHeight="1" x14ac:dyDescent="0.2">
      <c r="A849" s="821" t="s">
        <v>6085</v>
      </c>
      <c r="B849" s="822" t="s">
        <v>5116</v>
      </c>
      <c r="C849" s="822" t="s">
        <v>5034</v>
      </c>
      <c r="D849" s="822" t="s">
        <v>5078</v>
      </c>
      <c r="E849" s="822" t="s">
        <v>5079</v>
      </c>
      <c r="F849" s="831">
        <v>1</v>
      </c>
      <c r="G849" s="831">
        <v>37</v>
      </c>
      <c r="H849" s="831"/>
      <c r="I849" s="831">
        <v>37</v>
      </c>
      <c r="J849" s="831"/>
      <c r="K849" s="831"/>
      <c r="L849" s="831"/>
      <c r="M849" s="831"/>
      <c r="N849" s="831"/>
      <c r="O849" s="831"/>
      <c r="P849" s="827"/>
      <c r="Q849" s="832"/>
    </row>
    <row r="850" spans="1:17" ht="14.45" customHeight="1" x14ac:dyDescent="0.2">
      <c r="A850" s="821" t="s">
        <v>6085</v>
      </c>
      <c r="B850" s="822" t="s">
        <v>5116</v>
      </c>
      <c r="C850" s="822" t="s">
        <v>5034</v>
      </c>
      <c r="D850" s="822" t="s">
        <v>5124</v>
      </c>
      <c r="E850" s="822" t="s">
        <v>5125</v>
      </c>
      <c r="F850" s="831">
        <v>1805</v>
      </c>
      <c r="G850" s="831">
        <v>454860</v>
      </c>
      <c r="H850" s="831">
        <v>1.0157614302749876</v>
      </c>
      <c r="I850" s="831">
        <v>252</v>
      </c>
      <c r="J850" s="831">
        <v>1763</v>
      </c>
      <c r="K850" s="831">
        <v>447802</v>
      </c>
      <c r="L850" s="831">
        <v>1</v>
      </c>
      <c r="M850" s="831">
        <v>254</v>
      </c>
      <c r="N850" s="831">
        <v>1541</v>
      </c>
      <c r="O850" s="831">
        <v>392955</v>
      </c>
      <c r="P850" s="827">
        <v>0.8775195287202826</v>
      </c>
      <c r="Q850" s="832">
        <v>255</v>
      </c>
    </row>
    <row r="851" spans="1:17" ht="14.45" customHeight="1" x14ac:dyDescent="0.2">
      <c r="A851" s="821" t="s">
        <v>6085</v>
      </c>
      <c r="B851" s="822" t="s">
        <v>5116</v>
      </c>
      <c r="C851" s="822" t="s">
        <v>5034</v>
      </c>
      <c r="D851" s="822" t="s">
        <v>5126</v>
      </c>
      <c r="E851" s="822" t="s">
        <v>5127</v>
      </c>
      <c r="F851" s="831">
        <v>1291</v>
      </c>
      <c r="G851" s="831">
        <v>163957</v>
      </c>
      <c r="H851" s="831">
        <v>1.0816675243109157</v>
      </c>
      <c r="I851" s="831">
        <v>127</v>
      </c>
      <c r="J851" s="831">
        <v>1203</v>
      </c>
      <c r="K851" s="831">
        <v>151578</v>
      </c>
      <c r="L851" s="831">
        <v>1</v>
      </c>
      <c r="M851" s="831">
        <v>126</v>
      </c>
      <c r="N851" s="831">
        <v>1070</v>
      </c>
      <c r="O851" s="831">
        <v>135890</v>
      </c>
      <c r="P851" s="827">
        <v>0.89650213091609599</v>
      </c>
      <c r="Q851" s="832">
        <v>127</v>
      </c>
    </row>
    <row r="852" spans="1:17" ht="14.45" customHeight="1" x14ac:dyDescent="0.2">
      <c r="A852" s="821" t="s">
        <v>6085</v>
      </c>
      <c r="B852" s="822" t="s">
        <v>5116</v>
      </c>
      <c r="C852" s="822" t="s">
        <v>5034</v>
      </c>
      <c r="D852" s="822" t="s">
        <v>5135</v>
      </c>
      <c r="E852" s="822" t="s">
        <v>5136</v>
      </c>
      <c r="F852" s="831">
        <v>4</v>
      </c>
      <c r="G852" s="831">
        <v>1328</v>
      </c>
      <c r="H852" s="831">
        <v>0.79520958083832338</v>
      </c>
      <c r="I852" s="831">
        <v>332</v>
      </c>
      <c r="J852" s="831">
        <v>5</v>
      </c>
      <c r="K852" s="831">
        <v>1670</v>
      </c>
      <c r="L852" s="831">
        <v>1</v>
      </c>
      <c r="M852" s="831">
        <v>334</v>
      </c>
      <c r="N852" s="831"/>
      <c r="O852" s="831"/>
      <c r="P852" s="827"/>
      <c r="Q852" s="832"/>
    </row>
    <row r="853" spans="1:17" ht="14.45" customHeight="1" x14ac:dyDescent="0.2">
      <c r="A853" s="821" t="s">
        <v>6085</v>
      </c>
      <c r="B853" s="822" t="s">
        <v>5116</v>
      </c>
      <c r="C853" s="822" t="s">
        <v>5034</v>
      </c>
      <c r="D853" s="822" t="s">
        <v>5137</v>
      </c>
      <c r="E853" s="822" t="s">
        <v>5138</v>
      </c>
      <c r="F853" s="831">
        <v>66</v>
      </c>
      <c r="G853" s="831">
        <v>32736</v>
      </c>
      <c r="H853" s="831">
        <v>1.5651176133103843</v>
      </c>
      <c r="I853" s="831">
        <v>496</v>
      </c>
      <c r="J853" s="831">
        <v>42</v>
      </c>
      <c r="K853" s="831">
        <v>20916</v>
      </c>
      <c r="L853" s="831">
        <v>1</v>
      </c>
      <c r="M853" s="831">
        <v>498</v>
      </c>
      <c r="N853" s="831">
        <v>17</v>
      </c>
      <c r="O853" s="831">
        <v>8483</v>
      </c>
      <c r="P853" s="827">
        <v>0.4055746796710652</v>
      </c>
      <c r="Q853" s="832">
        <v>499</v>
      </c>
    </row>
    <row r="854" spans="1:17" ht="14.45" customHeight="1" x14ac:dyDescent="0.2">
      <c r="A854" s="821" t="s">
        <v>6085</v>
      </c>
      <c r="B854" s="822" t="s">
        <v>5116</v>
      </c>
      <c r="C854" s="822" t="s">
        <v>5034</v>
      </c>
      <c r="D854" s="822" t="s">
        <v>5139</v>
      </c>
      <c r="E854" s="822" t="s">
        <v>5140</v>
      </c>
      <c r="F854" s="831">
        <v>9</v>
      </c>
      <c r="G854" s="831">
        <v>6201</v>
      </c>
      <c r="H854" s="831">
        <v>0.10083090781963934</v>
      </c>
      <c r="I854" s="831">
        <v>689</v>
      </c>
      <c r="J854" s="831">
        <v>89</v>
      </c>
      <c r="K854" s="831">
        <v>61499</v>
      </c>
      <c r="L854" s="831">
        <v>1</v>
      </c>
      <c r="M854" s="831">
        <v>691</v>
      </c>
      <c r="N854" s="831">
        <v>7</v>
      </c>
      <c r="O854" s="831">
        <v>4844</v>
      </c>
      <c r="P854" s="827">
        <v>7.8765508382250118E-2</v>
      </c>
      <c r="Q854" s="832">
        <v>692</v>
      </c>
    </row>
    <row r="855" spans="1:17" ht="14.45" customHeight="1" x14ac:dyDescent="0.2">
      <c r="A855" s="821" t="s">
        <v>6085</v>
      </c>
      <c r="B855" s="822" t="s">
        <v>5116</v>
      </c>
      <c r="C855" s="822" t="s">
        <v>5034</v>
      </c>
      <c r="D855" s="822" t="s">
        <v>6086</v>
      </c>
      <c r="E855" s="822" t="s">
        <v>5146</v>
      </c>
      <c r="F855" s="831">
        <v>315</v>
      </c>
      <c r="G855" s="831">
        <v>239715</v>
      </c>
      <c r="H855" s="831">
        <v>1.0871083457668012</v>
      </c>
      <c r="I855" s="831">
        <v>761</v>
      </c>
      <c r="J855" s="831">
        <v>289</v>
      </c>
      <c r="K855" s="831">
        <v>220507</v>
      </c>
      <c r="L855" s="831">
        <v>1</v>
      </c>
      <c r="M855" s="831">
        <v>763</v>
      </c>
      <c r="N855" s="831">
        <v>273</v>
      </c>
      <c r="O855" s="831">
        <v>208572</v>
      </c>
      <c r="P855" s="827">
        <v>0.94587473413542422</v>
      </c>
      <c r="Q855" s="832">
        <v>764</v>
      </c>
    </row>
    <row r="856" spans="1:17" ht="14.45" customHeight="1" x14ac:dyDescent="0.2">
      <c r="A856" s="821" t="s">
        <v>6085</v>
      </c>
      <c r="B856" s="822" t="s">
        <v>5116</v>
      </c>
      <c r="C856" s="822" t="s">
        <v>5034</v>
      </c>
      <c r="D856" s="822" t="s">
        <v>5141</v>
      </c>
      <c r="E856" s="822" t="s">
        <v>5138</v>
      </c>
      <c r="F856" s="831">
        <v>140</v>
      </c>
      <c r="G856" s="831">
        <v>79660</v>
      </c>
      <c r="H856" s="831">
        <v>1.158522396742292</v>
      </c>
      <c r="I856" s="831">
        <v>569</v>
      </c>
      <c r="J856" s="831">
        <v>120</v>
      </c>
      <c r="K856" s="831">
        <v>68760</v>
      </c>
      <c r="L856" s="831">
        <v>1</v>
      </c>
      <c r="M856" s="831">
        <v>573</v>
      </c>
      <c r="N856" s="831">
        <v>148</v>
      </c>
      <c r="O856" s="831">
        <v>85248</v>
      </c>
      <c r="P856" s="827">
        <v>1.2397905759162304</v>
      </c>
      <c r="Q856" s="832">
        <v>576</v>
      </c>
    </row>
    <row r="857" spans="1:17" ht="14.45" customHeight="1" x14ac:dyDescent="0.2">
      <c r="A857" s="821" t="s">
        <v>6085</v>
      </c>
      <c r="B857" s="822" t="s">
        <v>5116</v>
      </c>
      <c r="C857" s="822" t="s">
        <v>5034</v>
      </c>
      <c r="D857" s="822" t="s">
        <v>5142</v>
      </c>
      <c r="E857" s="822" t="s">
        <v>5140</v>
      </c>
      <c r="F857" s="831">
        <v>84</v>
      </c>
      <c r="G857" s="831">
        <v>64008</v>
      </c>
      <c r="H857" s="831">
        <v>0.75964870638499882</v>
      </c>
      <c r="I857" s="831">
        <v>762</v>
      </c>
      <c r="J857" s="831">
        <v>110</v>
      </c>
      <c r="K857" s="831">
        <v>84260</v>
      </c>
      <c r="L857" s="831">
        <v>1</v>
      </c>
      <c r="M857" s="831">
        <v>766</v>
      </c>
      <c r="N857" s="831">
        <v>133</v>
      </c>
      <c r="O857" s="831">
        <v>102277</v>
      </c>
      <c r="P857" s="827">
        <v>1.2138262520769048</v>
      </c>
      <c r="Q857" s="832">
        <v>769</v>
      </c>
    </row>
    <row r="858" spans="1:17" ht="14.45" customHeight="1" x14ac:dyDescent="0.2">
      <c r="A858" s="821" t="s">
        <v>6085</v>
      </c>
      <c r="B858" s="822" t="s">
        <v>5116</v>
      </c>
      <c r="C858" s="822" t="s">
        <v>5034</v>
      </c>
      <c r="D858" s="822" t="s">
        <v>5160</v>
      </c>
      <c r="E858" s="822" t="s">
        <v>5161</v>
      </c>
      <c r="F858" s="831">
        <v>1572</v>
      </c>
      <c r="G858" s="831">
        <v>1287468</v>
      </c>
      <c r="H858" s="831">
        <v>1.1896271177044015</v>
      </c>
      <c r="I858" s="831">
        <v>819</v>
      </c>
      <c r="J858" s="831">
        <v>1315</v>
      </c>
      <c r="K858" s="831">
        <v>1082245</v>
      </c>
      <c r="L858" s="831">
        <v>1</v>
      </c>
      <c r="M858" s="831">
        <v>823</v>
      </c>
      <c r="N858" s="831">
        <v>1103</v>
      </c>
      <c r="O858" s="831">
        <v>911078</v>
      </c>
      <c r="P858" s="827">
        <v>0.84184080314531373</v>
      </c>
      <c r="Q858" s="832">
        <v>826</v>
      </c>
    </row>
    <row r="859" spans="1:17" ht="14.45" customHeight="1" x14ac:dyDescent="0.2">
      <c r="A859" s="821" t="s">
        <v>6085</v>
      </c>
      <c r="B859" s="822" t="s">
        <v>5116</v>
      </c>
      <c r="C859" s="822" t="s">
        <v>5034</v>
      </c>
      <c r="D859" s="822" t="s">
        <v>5128</v>
      </c>
      <c r="E859" s="822" t="s">
        <v>5101</v>
      </c>
      <c r="F859" s="831">
        <v>4</v>
      </c>
      <c r="G859" s="831">
        <v>1856</v>
      </c>
      <c r="H859" s="831"/>
      <c r="I859" s="831">
        <v>464</v>
      </c>
      <c r="J859" s="831"/>
      <c r="K859" s="831"/>
      <c r="L859" s="831"/>
      <c r="M859" s="831"/>
      <c r="N859" s="831"/>
      <c r="O859" s="831"/>
      <c r="P859" s="827"/>
      <c r="Q859" s="832"/>
    </row>
    <row r="860" spans="1:17" ht="14.45" customHeight="1" x14ac:dyDescent="0.2">
      <c r="A860" s="821" t="s">
        <v>6085</v>
      </c>
      <c r="B860" s="822" t="s">
        <v>5116</v>
      </c>
      <c r="C860" s="822" t="s">
        <v>5034</v>
      </c>
      <c r="D860" s="822" t="s">
        <v>5143</v>
      </c>
      <c r="E860" s="822" t="s">
        <v>5103</v>
      </c>
      <c r="F860" s="831">
        <v>1</v>
      </c>
      <c r="G860" s="831">
        <v>447</v>
      </c>
      <c r="H860" s="831"/>
      <c r="I860" s="831">
        <v>447</v>
      </c>
      <c r="J860" s="831"/>
      <c r="K860" s="831"/>
      <c r="L860" s="831"/>
      <c r="M860" s="831"/>
      <c r="N860" s="831"/>
      <c r="O860" s="831"/>
      <c r="P860" s="827"/>
      <c r="Q860" s="832"/>
    </row>
    <row r="861" spans="1:17" ht="14.45" customHeight="1" x14ac:dyDescent="0.2">
      <c r="A861" s="821" t="s">
        <v>6085</v>
      </c>
      <c r="B861" s="822" t="s">
        <v>5116</v>
      </c>
      <c r="C861" s="822" t="s">
        <v>5034</v>
      </c>
      <c r="D861" s="822" t="s">
        <v>5144</v>
      </c>
      <c r="E861" s="822" t="s">
        <v>5099</v>
      </c>
      <c r="F861" s="831">
        <v>126</v>
      </c>
      <c r="G861" s="831">
        <v>91980</v>
      </c>
      <c r="H861" s="831">
        <v>0.93390191897654584</v>
      </c>
      <c r="I861" s="831">
        <v>730</v>
      </c>
      <c r="J861" s="831">
        <v>134</v>
      </c>
      <c r="K861" s="831">
        <v>98490</v>
      </c>
      <c r="L861" s="831">
        <v>1</v>
      </c>
      <c r="M861" s="831">
        <v>735</v>
      </c>
      <c r="N861" s="831">
        <v>154</v>
      </c>
      <c r="O861" s="831">
        <v>113960</v>
      </c>
      <c r="P861" s="827">
        <v>1.1570717839374556</v>
      </c>
      <c r="Q861" s="832">
        <v>740</v>
      </c>
    </row>
    <row r="862" spans="1:17" ht="14.45" customHeight="1" x14ac:dyDescent="0.2">
      <c r="A862" s="821" t="s">
        <v>6085</v>
      </c>
      <c r="B862" s="822" t="s">
        <v>5116</v>
      </c>
      <c r="C862" s="822" t="s">
        <v>5034</v>
      </c>
      <c r="D862" s="822" t="s">
        <v>5145</v>
      </c>
      <c r="E862" s="822" t="s">
        <v>5146</v>
      </c>
      <c r="F862" s="831"/>
      <c r="G862" s="831"/>
      <c r="H862" s="831"/>
      <c r="I862" s="831"/>
      <c r="J862" s="831">
        <v>3</v>
      </c>
      <c r="K862" s="831">
        <v>2514</v>
      </c>
      <c r="L862" s="831">
        <v>1</v>
      </c>
      <c r="M862" s="831">
        <v>838</v>
      </c>
      <c r="N862" s="831">
        <v>2</v>
      </c>
      <c r="O862" s="831">
        <v>1682</v>
      </c>
      <c r="P862" s="827">
        <v>0.66905330151153541</v>
      </c>
      <c r="Q862" s="832">
        <v>841</v>
      </c>
    </row>
    <row r="863" spans="1:17" ht="14.45" customHeight="1" x14ac:dyDescent="0.2">
      <c r="A863" s="821" t="s">
        <v>6085</v>
      </c>
      <c r="B863" s="822" t="s">
        <v>5116</v>
      </c>
      <c r="C863" s="822" t="s">
        <v>5034</v>
      </c>
      <c r="D863" s="822" t="s">
        <v>5147</v>
      </c>
      <c r="E863" s="822" t="s">
        <v>5148</v>
      </c>
      <c r="F863" s="831">
        <v>587</v>
      </c>
      <c r="G863" s="831">
        <v>126205</v>
      </c>
      <c r="H863" s="831">
        <v>0.99417070384812323</v>
      </c>
      <c r="I863" s="831">
        <v>215</v>
      </c>
      <c r="J863" s="831">
        <v>585</v>
      </c>
      <c r="K863" s="831">
        <v>126945</v>
      </c>
      <c r="L863" s="831">
        <v>1</v>
      </c>
      <c r="M863" s="831">
        <v>217</v>
      </c>
      <c r="N863" s="831">
        <v>487</v>
      </c>
      <c r="O863" s="831">
        <v>106653</v>
      </c>
      <c r="P863" s="827">
        <v>0.84015124660285956</v>
      </c>
      <c r="Q863" s="832">
        <v>219</v>
      </c>
    </row>
    <row r="864" spans="1:17" ht="14.45" customHeight="1" x14ac:dyDescent="0.2">
      <c r="A864" s="821" t="s">
        <v>6085</v>
      </c>
      <c r="B864" s="822" t="s">
        <v>5116</v>
      </c>
      <c r="C864" s="822" t="s">
        <v>5034</v>
      </c>
      <c r="D864" s="822" t="s">
        <v>5084</v>
      </c>
      <c r="E864" s="822" t="s">
        <v>5085</v>
      </c>
      <c r="F864" s="831"/>
      <c r="G864" s="831"/>
      <c r="H864" s="831"/>
      <c r="I864" s="831"/>
      <c r="J864" s="831">
        <v>2</v>
      </c>
      <c r="K864" s="831">
        <v>716</v>
      </c>
      <c r="L864" s="831">
        <v>1</v>
      </c>
      <c r="M864" s="831">
        <v>358</v>
      </c>
      <c r="N864" s="831"/>
      <c r="O864" s="831"/>
      <c r="P864" s="827"/>
      <c r="Q864" s="832"/>
    </row>
    <row r="865" spans="1:17" ht="14.45" customHeight="1" x14ac:dyDescent="0.2">
      <c r="A865" s="821" t="s">
        <v>6085</v>
      </c>
      <c r="B865" s="822" t="s">
        <v>5116</v>
      </c>
      <c r="C865" s="822" t="s">
        <v>5034</v>
      </c>
      <c r="D865" s="822" t="s">
        <v>5149</v>
      </c>
      <c r="E865" s="822" t="s">
        <v>5150</v>
      </c>
      <c r="F865" s="831">
        <v>2913</v>
      </c>
      <c r="G865" s="831">
        <v>250518</v>
      </c>
      <c r="H865" s="831">
        <v>0.92820197409372496</v>
      </c>
      <c r="I865" s="831">
        <v>86</v>
      </c>
      <c r="J865" s="831">
        <v>3067</v>
      </c>
      <c r="K865" s="831">
        <v>269896</v>
      </c>
      <c r="L865" s="831">
        <v>1</v>
      </c>
      <c r="M865" s="831">
        <v>88</v>
      </c>
      <c r="N865" s="831">
        <v>2767</v>
      </c>
      <c r="O865" s="831">
        <v>246263</v>
      </c>
      <c r="P865" s="827">
        <v>0.91243664226220467</v>
      </c>
      <c r="Q865" s="832">
        <v>89</v>
      </c>
    </row>
    <row r="866" spans="1:17" ht="14.45" customHeight="1" x14ac:dyDescent="0.2">
      <c r="A866" s="821" t="s">
        <v>6085</v>
      </c>
      <c r="B866" s="822" t="s">
        <v>5116</v>
      </c>
      <c r="C866" s="822" t="s">
        <v>5034</v>
      </c>
      <c r="D866" s="822" t="s">
        <v>5129</v>
      </c>
      <c r="E866" s="822" t="s">
        <v>5130</v>
      </c>
      <c r="F866" s="831">
        <v>6</v>
      </c>
      <c r="G866" s="831">
        <v>4320</v>
      </c>
      <c r="H866" s="831">
        <v>0.99585062240663902</v>
      </c>
      <c r="I866" s="831">
        <v>720</v>
      </c>
      <c r="J866" s="831">
        <v>6</v>
      </c>
      <c r="K866" s="831">
        <v>4338</v>
      </c>
      <c r="L866" s="831">
        <v>1</v>
      </c>
      <c r="M866" s="831">
        <v>723</v>
      </c>
      <c r="N866" s="831">
        <v>5</v>
      </c>
      <c r="O866" s="831">
        <v>3625</v>
      </c>
      <c r="P866" s="827">
        <v>0.8356385431074228</v>
      </c>
      <c r="Q866" s="832">
        <v>725</v>
      </c>
    </row>
    <row r="867" spans="1:17" ht="14.45" customHeight="1" x14ac:dyDescent="0.2">
      <c r="A867" s="821" t="s">
        <v>6085</v>
      </c>
      <c r="B867" s="822" t="s">
        <v>5116</v>
      </c>
      <c r="C867" s="822" t="s">
        <v>5034</v>
      </c>
      <c r="D867" s="822" t="s">
        <v>5196</v>
      </c>
      <c r="E867" s="822" t="s">
        <v>5161</v>
      </c>
      <c r="F867" s="831">
        <v>1214</v>
      </c>
      <c r="G867" s="831">
        <v>1156942</v>
      </c>
      <c r="H867" s="831">
        <v>0.76352705146311528</v>
      </c>
      <c r="I867" s="831">
        <v>953</v>
      </c>
      <c r="J867" s="831">
        <v>1585</v>
      </c>
      <c r="K867" s="831">
        <v>1515260</v>
      </c>
      <c r="L867" s="831">
        <v>1</v>
      </c>
      <c r="M867" s="831">
        <v>956</v>
      </c>
      <c r="N867" s="831">
        <v>1490</v>
      </c>
      <c r="O867" s="831">
        <v>1428910</v>
      </c>
      <c r="P867" s="827">
        <v>0.9430130802634531</v>
      </c>
      <c r="Q867" s="832">
        <v>959</v>
      </c>
    </row>
    <row r="868" spans="1:17" ht="14.45" customHeight="1" x14ac:dyDescent="0.2">
      <c r="A868" s="821" t="s">
        <v>6085</v>
      </c>
      <c r="B868" s="822" t="s">
        <v>5116</v>
      </c>
      <c r="C868" s="822" t="s">
        <v>5034</v>
      </c>
      <c r="D868" s="822" t="s">
        <v>5088</v>
      </c>
      <c r="E868" s="822" t="s">
        <v>5089</v>
      </c>
      <c r="F868" s="831">
        <v>2</v>
      </c>
      <c r="G868" s="831">
        <v>242</v>
      </c>
      <c r="H868" s="831"/>
      <c r="I868" s="831">
        <v>121</v>
      </c>
      <c r="J868" s="831"/>
      <c r="K868" s="831"/>
      <c r="L868" s="831"/>
      <c r="M868" s="831"/>
      <c r="N868" s="831"/>
      <c r="O868" s="831"/>
      <c r="P868" s="827"/>
      <c r="Q868" s="832"/>
    </row>
    <row r="869" spans="1:17" ht="14.45" customHeight="1" x14ac:dyDescent="0.2">
      <c r="A869" s="821" t="s">
        <v>6085</v>
      </c>
      <c r="B869" s="822" t="s">
        <v>5116</v>
      </c>
      <c r="C869" s="822" t="s">
        <v>5034</v>
      </c>
      <c r="D869" s="822" t="s">
        <v>5162</v>
      </c>
      <c r="E869" s="822" t="s">
        <v>5161</v>
      </c>
      <c r="F869" s="831">
        <v>56</v>
      </c>
      <c r="G869" s="831">
        <v>41776</v>
      </c>
      <c r="H869" s="831">
        <v>3.2853098458634791</v>
      </c>
      <c r="I869" s="831">
        <v>746</v>
      </c>
      <c r="J869" s="831">
        <v>17</v>
      </c>
      <c r="K869" s="831">
        <v>12716</v>
      </c>
      <c r="L869" s="831">
        <v>1</v>
      </c>
      <c r="M869" s="831">
        <v>748</v>
      </c>
      <c r="N869" s="831">
        <v>6</v>
      </c>
      <c r="O869" s="831">
        <v>4494</v>
      </c>
      <c r="P869" s="827">
        <v>0.35341302296319599</v>
      </c>
      <c r="Q869" s="832">
        <v>749</v>
      </c>
    </row>
    <row r="870" spans="1:17" ht="14.45" customHeight="1" x14ac:dyDescent="0.2">
      <c r="A870" s="821" t="s">
        <v>6085</v>
      </c>
      <c r="B870" s="822" t="s">
        <v>5116</v>
      </c>
      <c r="C870" s="822" t="s">
        <v>5034</v>
      </c>
      <c r="D870" s="822" t="s">
        <v>5217</v>
      </c>
      <c r="E870" s="822" t="s">
        <v>5218</v>
      </c>
      <c r="F870" s="831"/>
      <c r="G870" s="831"/>
      <c r="H870" s="831"/>
      <c r="I870" s="831"/>
      <c r="J870" s="831">
        <v>1</v>
      </c>
      <c r="K870" s="831">
        <v>59</v>
      </c>
      <c r="L870" s="831">
        <v>1</v>
      </c>
      <c r="M870" s="831">
        <v>59</v>
      </c>
      <c r="N870" s="831"/>
      <c r="O870" s="831"/>
      <c r="P870" s="827"/>
      <c r="Q870" s="832"/>
    </row>
    <row r="871" spans="1:17" ht="14.45" customHeight="1" x14ac:dyDescent="0.2">
      <c r="A871" s="821" t="s">
        <v>6085</v>
      </c>
      <c r="B871" s="822" t="s">
        <v>5116</v>
      </c>
      <c r="C871" s="822" t="s">
        <v>5034</v>
      </c>
      <c r="D871" s="822" t="s">
        <v>5163</v>
      </c>
      <c r="E871" s="822" t="s">
        <v>5164</v>
      </c>
      <c r="F871" s="831">
        <v>6</v>
      </c>
      <c r="G871" s="831">
        <v>3264</v>
      </c>
      <c r="H871" s="831">
        <v>1.1956043956043956</v>
      </c>
      <c r="I871" s="831">
        <v>544</v>
      </c>
      <c r="J871" s="831">
        <v>5</v>
      </c>
      <c r="K871" s="831">
        <v>2730</v>
      </c>
      <c r="L871" s="831">
        <v>1</v>
      </c>
      <c r="M871" s="831">
        <v>546</v>
      </c>
      <c r="N871" s="831">
        <v>1</v>
      </c>
      <c r="O871" s="831">
        <v>547</v>
      </c>
      <c r="P871" s="827">
        <v>0.20036630036630038</v>
      </c>
      <c r="Q871" s="832">
        <v>547</v>
      </c>
    </row>
    <row r="872" spans="1:17" ht="14.45" customHeight="1" x14ac:dyDescent="0.2">
      <c r="A872" s="821" t="s">
        <v>6085</v>
      </c>
      <c r="B872" s="822" t="s">
        <v>5116</v>
      </c>
      <c r="C872" s="822" t="s">
        <v>5034</v>
      </c>
      <c r="D872" s="822" t="s">
        <v>5151</v>
      </c>
      <c r="E872" s="822" t="s">
        <v>5152</v>
      </c>
      <c r="F872" s="831">
        <v>91</v>
      </c>
      <c r="G872" s="831">
        <v>28028</v>
      </c>
      <c r="H872" s="831">
        <v>0.82947617638354543</v>
      </c>
      <c r="I872" s="831">
        <v>308</v>
      </c>
      <c r="J872" s="831">
        <v>109</v>
      </c>
      <c r="K872" s="831">
        <v>33790</v>
      </c>
      <c r="L872" s="831">
        <v>1</v>
      </c>
      <c r="M872" s="831">
        <v>310</v>
      </c>
      <c r="N872" s="831">
        <v>28</v>
      </c>
      <c r="O872" s="831">
        <v>8708</v>
      </c>
      <c r="P872" s="827">
        <v>0.25770938147380884</v>
      </c>
      <c r="Q872" s="832">
        <v>311</v>
      </c>
    </row>
    <row r="873" spans="1:17" ht="14.45" customHeight="1" x14ac:dyDescent="0.2">
      <c r="A873" s="821" t="s">
        <v>6085</v>
      </c>
      <c r="B873" s="822" t="s">
        <v>5116</v>
      </c>
      <c r="C873" s="822" t="s">
        <v>5034</v>
      </c>
      <c r="D873" s="822" t="s">
        <v>5153</v>
      </c>
      <c r="E873" s="822" t="s">
        <v>5148</v>
      </c>
      <c r="F873" s="831">
        <v>21</v>
      </c>
      <c r="G873" s="831">
        <v>3759</v>
      </c>
      <c r="H873" s="831">
        <v>1.6153846153846154</v>
      </c>
      <c r="I873" s="831">
        <v>179</v>
      </c>
      <c r="J873" s="831">
        <v>13</v>
      </c>
      <c r="K873" s="831">
        <v>2327</v>
      </c>
      <c r="L873" s="831">
        <v>1</v>
      </c>
      <c r="M873" s="831">
        <v>179</v>
      </c>
      <c r="N873" s="831">
        <v>8</v>
      </c>
      <c r="O873" s="831">
        <v>1440</v>
      </c>
      <c r="P873" s="827">
        <v>0.61882251826385903</v>
      </c>
      <c r="Q873" s="832">
        <v>180</v>
      </c>
    </row>
    <row r="874" spans="1:17" ht="14.45" customHeight="1" x14ac:dyDescent="0.2">
      <c r="A874" s="821" t="s">
        <v>6085</v>
      </c>
      <c r="B874" s="822" t="s">
        <v>5116</v>
      </c>
      <c r="C874" s="822" t="s">
        <v>5034</v>
      </c>
      <c r="D874" s="822" t="s">
        <v>5154</v>
      </c>
      <c r="E874" s="822" t="s">
        <v>5152</v>
      </c>
      <c r="F874" s="831">
        <v>86</v>
      </c>
      <c r="G874" s="831">
        <v>32766</v>
      </c>
      <c r="H874" s="831">
        <v>1.1198222829801776</v>
      </c>
      <c r="I874" s="831">
        <v>381</v>
      </c>
      <c r="J874" s="831">
        <v>76</v>
      </c>
      <c r="K874" s="831">
        <v>29260</v>
      </c>
      <c r="L874" s="831">
        <v>1</v>
      </c>
      <c r="M874" s="831">
        <v>385</v>
      </c>
      <c r="N874" s="831">
        <v>131</v>
      </c>
      <c r="O874" s="831">
        <v>50828</v>
      </c>
      <c r="P874" s="827">
        <v>1.7371155160628844</v>
      </c>
      <c r="Q874" s="832">
        <v>388</v>
      </c>
    </row>
    <row r="875" spans="1:17" ht="14.45" customHeight="1" x14ac:dyDescent="0.2">
      <c r="A875" s="821" t="s">
        <v>6085</v>
      </c>
      <c r="B875" s="822" t="s">
        <v>5116</v>
      </c>
      <c r="C875" s="822" t="s">
        <v>5034</v>
      </c>
      <c r="D875" s="822" t="s">
        <v>5098</v>
      </c>
      <c r="E875" s="822" t="s">
        <v>5099</v>
      </c>
      <c r="F875" s="831">
        <v>318</v>
      </c>
      <c r="G875" s="831">
        <v>197160</v>
      </c>
      <c r="H875" s="831">
        <v>1.1006162915326902</v>
      </c>
      <c r="I875" s="831">
        <v>620</v>
      </c>
      <c r="J875" s="831">
        <v>288</v>
      </c>
      <c r="K875" s="831">
        <v>179136</v>
      </c>
      <c r="L875" s="831">
        <v>1</v>
      </c>
      <c r="M875" s="831">
        <v>622</v>
      </c>
      <c r="N875" s="831">
        <v>279</v>
      </c>
      <c r="O875" s="831">
        <v>174375</v>
      </c>
      <c r="P875" s="827">
        <v>0.97342242765273312</v>
      </c>
      <c r="Q875" s="832">
        <v>625</v>
      </c>
    </row>
    <row r="876" spans="1:17" ht="14.45" customHeight="1" x14ac:dyDescent="0.2">
      <c r="A876" s="821" t="s">
        <v>6085</v>
      </c>
      <c r="B876" s="822" t="s">
        <v>5116</v>
      </c>
      <c r="C876" s="822" t="s">
        <v>5034</v>
      </c>
      <c r="D876" s="822" t="s">
        <v>5197</v>
      </c>
      <c r="E876" s="822" t="s">
        <v>5198</v>
      </c>
      <c r="F876" s="831">
        <v>7</v>
      </c>
      <c r="G876" s="831">
        <v>700</v>
      </c>
      <c r="H876" s="831">
        <v>1</v>
      </c>
      <c r="I876" s="831">
        <v>100</v>
      </c>
      <c r="J876" s="831">
        <v>7</v>
      </c>
      <c r="K876" s="831">
        <v>700</v>
      </c>
      <c r="L876" s="831">
        <v>1</v>
      </c>
      <c r="M876" s="831">
        <v>100</v>
      </c>
      <c r="N876" s="831">
        <v>11</v>
      </c>
      <c r="O876" s="831">
        <v>1100</v>
      </c>
      <c r="P876" s="827">
        <v>1.5714285714285714</v>
      </c>
      <c r="Q876" s="832">
        <v>100</v>
      </c>
    </row>
    <row r="877" spans="1:17" ht="14.45" customHeight="1" x14ac:dyDescent="0.2">
      <c r="A877" s="821" t="s">
        <v>6085</v>
      </c>
      <c r="B877" s="822" t="s">
        <v>5116</v>
      </c>
      <c r="C877" s="822" t="s">
        <v>5034</v>
      </c>
      <c r="D877" s="822" t="s">
        <v>5199</v>
      </c>
      <c r="E877" s="822" t="s">
        <v>5161</v>
      </c>
      <c r="F877" s="831">
        <v>17</v>
      </c>
      <c r="G877" s="831">
        <v>17612</v>
      </c>
      <c r="H877" s="831">
        <v>0.84673076923076918</v>
      </c>
      <c r="I877" s="831">
        <v>1036</v>
      </c>
      <c r="J877" s="831">
        <v>20</v>
      </c>
      <c r="K877" s="831">
        <v>20800</v>
      </c>
      <c r="L877" s="831">
        <v>1</v>
      </c>
      <c r="M877" s="831">
        <v>1040</v>
      </c>
      <c r="N877" s="831">
        <v>25</v>
      </c>
      <c r="O877" s="831">
        <v>26075</v>
      </c>
      <c r="P877" s="827">
        <v>1.2536057692307692</v>
      </c>
      <c r="Q877" s="832">
        <v>1043</v>
      </c>
    </row>
    <row r="878" spans="1:17" ht="14.45" customHeight="1" x14ac:dyDescent="0.2">
      <c r="A878" s="821" t="s">
        <v>6085</v>
      </c>
      <c r="B878" s="822" t="s">
        <v>5116</v>
      </c>
      <c r="C878" s="822" t="s">
        <v>5034</v>
      </c>
      <c r="D878" s="822" t="s">
        <v>5200</v>
      </c>
      <c r="E878" s="822" t="s">
        <v>5161</v>
      </c>
      <c r="F878" s="831">
        <v>2</v>
      </c>
      <c r="G878" s="831">
        <v>1760</v>
      </c>
      <c r="H878" s="831">
        <v>0.49943246311010214</v>
      </c>
      <c r="I878" s="831">
        <v>880</v>
      </c>
      <c r="J878" s="831">
        <v>4</v>
      </c>
      <c r="K878" s="831">
        <v>3524</v>
      </c>
      <c r="L878" s="831">
        <v>1</v>
      </c>
      <c r="M878" s="831">
        <v>881</v>
      </c>
      <c r="N878" s="831">
        <v>6</v>
      </c>
      <c r="O878" s="831">
        <v>5292</v>
      </c>
      <c r="P878" s="827">
        <v>1.5017026106696936</v>
      </c>
      <c r="Q878" s="832">
        <v>882</v>
      </c>
    </row>
    <row r="879" spans="1:17" ht="14.45" customHeight="1" x14ac:dyDescent="0.2">
      <c r="A879" s="821" t="s">
        <v>6085</v>
      </c>
      <c r="B879" s="822" t="s">
        <v>5116</v>
      </c>
      <c r="C879" s="822" t="s">
        <v>5034</v>
      </c>
      <c r="D879" s="822" t="s">
        <v>5219</v>
      </c>
      <c r="E879" s="822" t="s">
        <v>5202</v>
      </c>
      <c r="F879" s="831">
        <v>2133</v>
      </c>
      <c r="G879" s="831">
        <v>1134756</v>
      </c>
      <c r="H879" s="831">
        <v>1.0726962321832691</v>
      </c>
      <c r="I879" s="831">
        <v>532</v>
      </c>
      <c r="J879" s="831">
        <v>1981</v>
      </c>
      <c r="K879" s="831">
        <v>1057854</v>
      </c>
      <c r="L879" s="831">
        <v>1</v>
      </c>
      <c r="M879" s="831">
        <v>534</v>
      </c>
      <c r="N879" s="831">
        <v>1917</v>
      </c>
      <c r="O879" s="831">
        <v>1025595</v>
      </c>
      <c r="P879" s="827">
        <v>0.96950524363475488</v>
      </c>
      <c r="Q879" s="832">
        <v>535</v>
      </c>
    </row>
    <row r="880" spans="1:17" ht="14.45" customHeight="1" x14ac:dyDescent="0.2">
      <c r="A880" s="821" t="s">
        <v>6085</v>
      </c>
      <c r="B880" s="822" t="s">
        <v>5116</v>
      </c>
      <c r="C880" s="822" t="s">
        <v>5034</v>
      </c>
      <c r="D880" s="822" t="s">
        <v>5201</v>
      </c>
      <c r="E880" s="822" t="s">
        <v>5202</v>
      </c>
      <c r="F880" s="831">
        <v>16</v>
      </c>
      <c r="G880" s="831">
        <v>13200</v>
      </c>
      <c r="H880" s="831">
        <v>0.66425120772946855</v>
      </c>
      <c r="I880" s="831">
        <v>825</v>
      </c>
      <c r="J880" s="831">
        <v>24</v>
      </c>
      <c r="K880" s="831">
        <v>19872</v>
      </c>
      <c r="L880" s="831">
        <v>1</v>
      </c>
      <c r="M880" s="831">
        <v>828</v>
      </c>
      <c r="N880" s="831">
        <v>59</v>
      </c>
      <c r="O880" s="831">
        <v>49029</v>
      </c>
      <c r="P880" s="827">
        <v>2.4672403381642511</v>
      </c>
      <c r="Q880" s="832">
        <v>831</v>
      </c>
    </row>
    <row r="881" spans="1:17" ht="14.45" customHeight="1" x14ac:dyDescent="0.2">
      <c r="A881" s="821" t="s">
        <v>6085</v>
      </c>
      <c r="B881" s="822" t="s">
        <v>5116</v>
      </c>
      <c r="C881" s="822" t="s">
        <v>5034</v>
      </c>
      <c r="D881" s="822" t="s">
        <v>5220</v>
      </c>
      <c r="E881" s="822" t="s">
        <v>5202</v>
      </c>
      <c r="F881" s="831">
        <v>396</v>
      </c>
      <c r="G881" s="831">
        <v>239580</v>
      </c>
      <c r="H881" s="831">
        <v>0.97617621533083154</v>
      </c>
      <c r="I881" s="831">
        <v>605</v>
      </c>
      <c r="J881" s="831">
        <v>403</v>
      </c>
      <c r="K881" s="831">
        <v>245427</v>
      </c>
      <c r="L881" s="831">
        <v>1</v>
      </c>
      <c r="M881" s="831">
        <v>609</v>
      </c>
      <c r="N881" s="831">
        <v>441</v>
      </c>
      <c r="O881" s="831">
        <v>269892</v>
      </c>
      <c r="P881" s="827">
        <v>1.0996834089158896</v>
      </c>
      <c r="Q881" s="832">
        <v>612</v>
      </c>
    </row>
    <row r="882" spans="1:17" ht="14.45" customHeight="1" x14ac:dyDescent="0.2">
      <c r="A882" s="821" t="s">
        <v>6085</v>
      </c>
      <c r="B882" s="822" t="s">
        <v>5116</v>
      </c>
      <c r="C882" s="822" t="s">
        <v>5034</v>
      </c>
      <c r="D882" s="822" t="s">
        <v>5157</v>
      </c>
      <c r="E882" s="822" t="s">
        <v>5136</v>
      </c>
      <c r="F882" s="831">
        <v>2</v>
      </c>
      <c r="G882" s="831">
        <v>810</v>
      </c>
      <c r="H882" s="831">
        <v>0.39608801955990219</v>
      </c>
      <c r="I882" s="831">
        <v>405</v>
      </c>
      <c r="J882" s="831">
        <v>5</v>
      </c>
      <c r="K882" s="831">
        <v>2045</v>
      </c>
      <c r="L882" s="831">
        <v>1</v>
      </c>
      <c r="M882" s="831">
        <v>409</v>
      </c>
      <c r="N882" s="831">
        <v>3</v>
      </c>
      <c r="O882" s="831">
        <v>1236</v>
      </c>
      <c r="P882" s="827">
        <v>0.60440097799511006</v>
      </c>
      <c r="Q882" s="832">
        <v>412</v>
      </c>
    </row>
    <row r="883" spans="1:17" ht="14.45" customHeight="1" x14ac:dyDescent="0.2">
      <c r="A883" s="821" t="s">
        <v>6085</v>
      </c>
      <c r="B883" s="822" t="s">
        <v>5116</v>
      </c>
      <c r="C883" s="822" t="s">
        <v>5034</v>
      </c>
      <c r="D883" s="822" t="s">
        <v>5222</v>
      </c>
      <c r="E883" s="822" t="s">
        <v>5202</v>
      </c>
      <c r="F883" s="831"/>
      <c r="G883" s="831"/>
      <c r="H883" s="831"/>
      <c r="I883" s="831"/>
      <c r="J883" s="831">
        <v>2</v>
      </c>
      <c r="K883" s="831">
        <v>1506</v>
      </c>
      <c r="L883" s="831">
        <v>1</v>
      </c>
      <c r="M883" s="831">
        <v>753</v>
      </c>
      <c r="N883" s="831"/>
      <c r="O883" s="831"/>
      <c r="P883" s="827"/>
      <c r="Q883" s="832"/>
    </row>
    <row r="884" spans="1:17" ht="14.45" customHeight="1" x14ac:dyDescent="0.2">
      <c r="A884" s="821" t="s">
        <v>6085</v>
      </c>
      <c r="B884" s="822" t="s">
        <v>5116</v>
      </c>
      <c r="C884" s="822" t="s">
        <v>5034</v>
      </c>
      <c r="D884" s="822" t="s">
        <v>5226</v>
      </c>
      <c r="E884" s="822" t="s">
        <v>5227</v>
      </c>
      <c r="F884" s="831"/>
      <c r="G884" s="831"/>
      <c r="H884" s="831"/>
      <c r="I884" s="831"/>
      <c r="J884" s="831">
        <v>1</v>
      </c>
      <c r="K884" s="831">
        <v>361</v>
      </c>
      <c r="L884" s="831">
        <v>1</v>
      </c>
      <c r="M884" s="831">
        <v>361</v>
      </c>
      <c r="N884" s="831">
        <v>1</v>
      </c>
      <c r="O884" s="831">
        <v>364</v>
      </c>
      <c r="P884" s="827">
        <v>1.0083102493074791</v>
      </c>
      <c r="Q884" s="832">
        <v>364</v>
      </c>
    </row>
    <row r="885" spans="1:17" ht="14.45" customHeight="1" x14ac:dyDescent="0.2">
      <c r="A885" s="821" t="s">
        <v>6085</v>
      </c>
      <c r="B885" s="822" t="s">
        <v>5037</v>
      </c>
      <c r="C885" s="822" t="s">
        <v>5034</v>
      </c>
      <c r="D885" s="822" t="s">
        <v>5084</v>
      </c>
      <c r="E885" s="822" t="s">
        <v>5085</v>
      </c>
      <c r="F885" s="831"/>
      <c r="G885" s="831"/>
      <c r="H885" s="831"/>
      <c r="I885" s="831"/>
      <c r="J885" s="831"/>
      <c r="K885" s="831"/>
      <c r="L885" s="831"/>
      <c r="M885" s="831"/>
      <c r="N885" s="831">
        <v>1</v>
      </c>
      <c r="O885" s="831">
        <v>360</v>
      </c>
      <c r="P885" s="827"/>
      <c r="Q885" s="832">
        <v>360</v>
      </c>
    </row>
    <row r="886" spans="1:17" ht="14.45" customHeight="1" x14ac:dyDescent="0.2">
      <c r="A886" s="821" t="s">
        <v>6087</v>
      </c>
      <c r="B886" s="822" t="s">
        <v>5116</v>
      </c>
      <c r="C886" s="822" t="s">
        <v>5061</v>
      </c>
      <c r="D886" s="822" t="s">
        <v>5133</v>
      </c>
      <c r="E886" s="822" t="s">
        <v>5134</v>
      </c>
      <c r="F886" s="831">
        <v>3</v>
      </c>
      <c r="G886" s="831">
        <v>2714.25</v>
      </c>
      <c r="H886" s="831"/>
      <c r="I886" s="831">
        <v>904.75</v>
      </c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6087</v>
      </c>
      <c r="B887" s="822" t="s">
        <v>5116</v>
      </c>
      <c r="C887" s="822" t="s">
        <v>5034</v>
      </c>
      <c r="D887" s="822" t="s">
        <v>5194</v>
      </c>
      <c r="E887" s="822" t="s">
        <v>5195</v>
      </c>
      <c r="F887" s="831">
        <v>2</v>
      </c>
      <c r="G887" s="831">
        <v>392</v>
      </c>
      <c r="H887" s="831"/>
      <c r="I887" s="831">
        <v>196</v>
      </c>
      <c r="J887" s="831"/>
      <c r="K887" s="831"/>
      <c r="L887" s="831"/>
      <c r="M887" s="831"/>
      <c r="N887" s="831"/>
      <c r="O887" s="831"/>
      <c r="P887" s="827"/>
      <c r="Q887" s="832"/>
    </row>
    <row r="888" spans="1:17" ht="14.45" customHeight="1" x14ac:dyDescent="0.2">
      <c r="A888" s="821" t="s">
        <v>6087</v>
      </c>
      <c r="B888" s="822" t="s">
        <v>5116</v>
      </c>
      <c r="C888" s="822" t="s">
        <v>5034</v>
      </c>
      <c r="D888" s="822" t="s">
        <v>5124</v>
      </c>
      <c r="E888" s="822" t="s">
        <v>5125</v>
      </c>
      <c r="F888" s="831">
        <v>30</v>
      </c>
      <c r="G888" s="831">
        <v>7560</v>
      </c>
      <c r="H888" s="831">
        <v>1.1905511811023621</v>
      </c>
      <c r="I888" s="831">
        <v>252</v>
      </c>
      <c r="J888" s="831">
        <v>25</v>
      </c>
      <c r="K888" s="831">
        <v>6350</v>
      </c>
      <c r="L888" s="831">
        <v>1</v>
      </c>
      <c r="M888" s="831">
        <v>254</v>
      </c>
      <c r="N888" s="831">
        <v>14</v>
      </c>
      <c r="O888" s="831">
        <v>3570</v>
      </c>
      <c r="P888" s="827">
        <v>0.5622047244094488</v>
      </c>
      <c r="Q888" s="832">
        <v>255</v>
      </c>
    </row>
    <row r="889" spans="1:17" ht="14.45" customHeight="1" x14ac:dyDescent="0.2">
      <c r="A889" s="821" t="s">
        <v>6087</v>
      </c>
      <c r="B889" s="822" t="s">
        <v>5116</v>
      </c>
      <c r="C889" s="822" t="s">
        <v>5034</v>
      </c>
      <c r="D889" s="822" t="s">
        <v>5126</v>
      </c>
      <c r="E889" s="822" t="s">
        <v>5127</v>
      </c>
      <c r="F889" s="831">
        <v>2</v>
      </c>
      <c r="G889" s="831">
        <v>254</v>
      </c>
      <c r="H889" s="831">
        <v>0.50396825396825395</v>
      </c>
      <c r="I889" s="831">
        <v>127</v>
      </c>
      <c r="J889" s="831">
        <v>4</v>
      </c>
      <c r="K889" s="831">
        <v>504</v>
      </c>
      <c r="L889" s="831">
        <v>1</v>
      </c>
      <c r="M889" s="831">
        <v>126</v>
      </c>
      <c r="N889" s="831">
        <v>1</v>
      </c>
      <c r="O889" s="831">
        <v>127</v>
      </c>
      <c r="P889" s="827">
        <v>0.25198412698412698</v>
      </c>
      <c r="Q889" s="832">
        <v>127</v>
      </c>
    </row>
    <row r="890" spans="1:17" ht="14.45" customHeight="1" x14ac:dyDescent="0.2">
      <c r="A890" s="821" t="s">
        <v>6087</v>
      </c>
      <c r="B890" s="822" t="s">
        <v>5116</v>
      </c>
      <c r="C890" s="822" t="s">
        <v>5034</v>
      </c>
      <c r="D890" s="822" t="s">
        <v>5135</v>
      </c>
      <c r="E890" s="822" t="s">
        <v>5136</v>
      </c>
      <c r="F890" s="831">
        <v>1</v>
      </c>
      <c r="G890" s="831">
        <v>332</v>
      </c>
      <c r="H890" s="831">
        <v>0.19880239520958085</v>
      </c>
      <c r="I890" s="831">
        <v>332</v>
      </c>
      <c r="J890" s="831">
        <v>5</v>
      </c>
      <c r="K890" s="831">
        <v>1670</v>
      </c>
      <c r="L890" s="831">
        <v>1</v>
      </c>
      <c r="M890" s="831">
        <v>334</v>
      </c>
      <c r="N890" s="831">
        <v>2</v>
      </c>
      <c r="O890" s="831">
        <v>670</v>
      </c>
      <c r="P890" s="827">
        <v>0.40119760479041916</v>
      </c>
      <c r="Q890" s="832">
        <v>335</v>
      </c>
    </row>
    <row r="891" spans="1:17" ht="14.45" customHeight="1" x14ac:dyDescent="0.2">
      <c r="A891" s="821" t="s">
        <v>6087</v>
      </c>
      <c r="B891" s="822" t="s">
        <v>5116</v>
      </c>
      <c r="C891" s="822" t="s">
        <v>5034</v>
      </c>
      <c r="D891" s="822" t="s">
        <v>5137</v>
      </c>
      <c r="E891" s="822" t="s">
        <v>5138</v>
      </c>
      <c r="F891" s="831"/>
      <c r="G891" s="831"/>
      <c r="H891" s="831"/>
      <c r="I891" s="831"/>
      <c r="J891" s="831">
        <v>2</v>
      </c>
      <c r="K891" s="831">
        <v>996</v>
      </c>
      <c r="L891" s="831">
        <v>1</v>
      </c>
      <c r="M891" s="831">
        <v>498</v>
      </c>
      <c r="N891" s="831"/>
      <c r="O891" s="831"/>
      <c r="P891" s="827"/>
      <c r="Q891" s="832"/>
    </row>
    <row r="892" spans="1:17" ht="14.45" customHeight="1" x14ac:dyDescent="0.2">
      <c r="A892" s="821" t="s">
        <v>6087</v>
      </c>
      <c r="B892" s="822" t="s">
        <v>5116</v>
      </c>
      <c r="C892" s="822" t="s">
        <v>5034</v>
      </c>
      <c r="D892" s="822" t="s">
        <v>5141</v>
      </c>
      <c r="E892" s="822" t="s">
        <v>5138</v>
      </c>
      <c r="F892" s="831">
        <v>2</v>
      </c>
      <c r="G892" s="831">
        <v>1138</v>
      </c>
      <c r="H892" s="831">
        <v>0.6620127981384526</v>
      </c>
      <c r="I892" s="831">
        <v>569</v>
      </c>
      <c r="J892" s="831">
        <v>3</v>
      </c>
      <c r="K892" s="831">
        <v>1719</v>
      </c>
      <c r="L892" s="831">
        <v>1</v>
      </c>
      <c r="M892" s="831">
        <v>573</v>
      </c>
      <c r="N892" s="831"/>
      <c r="O892" s="831"/>
      <c r="P892" s="827"/>
      <c r="Q892" s="832"/>
    </row>
    <row r="893" spans="1:17" ht="14.45" customHeight="1" x14ac:dyDescent="0.2">
      <c r="A893" s="821" t="s">
        <v>6087</v>
      </c>
      <c r="B893" s="822" t="s">
        <v>5116</v>
      </c>
      <c r="C893" s="822" t="s">
        <v>5034</v>
      </c>
      <c r="D893" s="822" t="s">
        <v>5160</v>
      </c>
      <c r="E893" s="822" t="s">
        <v>5161</v>
      </c>
      <c r="F893" s="831">
        <v>23</v>
      </c>
      <c r="G893" s="831">
        <v>18837</v>
      </c>
      <c r="H893" s="831">
        <v>4.5776427703523694</v>
      </c>
      <c r="I893" s="831">
        <v>819</v>
      </c>
      <c r="J893" s="831">
        <v>5</v>
      </c>
      <c r="K893" s="831">
        <v>4115</v>
      </c>
      <c r="L893" s="831">
        <v>1</v>
      </c>
      <c r="M893" s="831">
        <v>823</v>
      </c>
      <c r="N893" s="831"/>
      <c r="O893" s="831"/>
      <c r="P893" s="827"/>
      <c r="Q893" s="832"/>
    </row>
    <row r="894" spans="1:17" ht="14.45" customHeight="1" x14ac:dyDescent="0.2">
      <c r="A894" s="821" t="s">
        <v>6087</v>
      </c>
      <c r="B894" s="822" t="s">
        <v>5116</v>
      </c>
      <c r="C894" s="822" t="s">
        <v>5034</v>
      </c>
      <c r="D894" s="822" t="s">
        <v>5144</v>
      </c>
      <c r="E894" s="822" t="s">
        <v>5099</v>
      </c>
      <c r="F894" s="831">
        <v>1</v>
      </c>
      <c r="G894" s="831">
        <v>730</v>
      </c>
      <c r="H894" s="831">
        <v>0.99319727891156462</v>
      </c>
      <c r="I894" s="831">
        <v>730</v>
      </c>
      <c r="J894" s="831">
        <v>1</v>
      </c>
      <c r="K894" s="831">
        <v>735</v>
      </c>
      <c r="L894" s="831">
        <v>1</v>
      </c>
      <c r="M894" s="831">
        <v>735</v>
      </c>
      <c r="N894" s="831">
        <v>1</v>
      </c>
      <c r="O894" s="831">
        <v>740</v>
      </c>
      <c r="P894" s="827">
        <v>1.0068027210884354</v>
      </c>
      <c r="Q894" s="832">
        <v>740</v>
      </c>
    </row>
    <row r="895" spans="1:17" ht="14.45" customHeight="1" x14ac:dyDescent="0.2">
      <c r="A895" s="821" t="s">
        <v>6087</v>
      </c>
      <c r="B895" s="822" t="s">
        <v>5116</v>
      </c>
      <c r="C895" s="822" t="s">
        <v>5034</v>
      </c>
      <c r="D895" s="822" t="s">
        <v>5145</v>
      </c>
      <c r="E895" s="822" t="s">
        <v>5146</v>
      </c>
      <c r="F895" s="831">
        <v>1</v>
      </c>
      <c r="G895" s="831">
        <v>834</v>
      </c>
      <c r="H895" s="831">
        <v>0.99522673031026254</v>
      </c>
      <c r="I895" s="831">
        <v>834</v>
      </c>
      <c r="J895" s="831">
        <v>1</v>
      </c>
      <c r="K895" s="831">
        <v>838</v>
      </c>
      <c r="L895" s="831">
        <v>1</v>
      </c>
      <c r="M895" s="831">
        <v>838</v>
      </c>
      <c r="N895" s="831">
        <v>1</v>
      </c>
      <c r="O895" s="831">
        <v>841</v>
      </c>
      <c r="P895" s="827">
        <v>1.003579952267303</v>
      </c>
      <c r="Q895" s="832">
        <v>841</v>
      </c>
    </row>
    <row r="896" spans="1:17" ht="14.45" customHeight="1" x14ac:dyDescent="0.2">
      <c r="A896" s="821" t="s">
        <v>6087</v>
      </c>
      <c r="B896" s="822" t="s">
        <v>5116</v>
      </c>
      <c r="C896" s="822" t="s">
        <v>5034</v>
      </c>
      <c r="D896" s="822" t="s">
        <v>5147</v>
      </c>
      <c r="E896" s="822" t="s">
        <v>5148</v>
      </c>
      <c r="F896" s="831">
        <v>6</v>
      </c>
      <c r="G896" s="831">
        <v>1290</v>
      </c>
      <c r="H896" s="831">
        <v>1.4861751152073732</v>
      </c>
      <c r="I896" s="831">
        <v>215</v>
      </c>
      <c r="J896" s="831">
        <v>4</v>
      </c>
      <c r="K896" s="831">
        <v>868</v>
      </c>
      <c r="L896" s="831">
        <v>1</v>
      </c>
      <c r="M896" s="831">
        <v>217</v>
      </c>
      <c r="N896" s="831">
        <v>1</v>
      </c>
      <c r="O896" s="831">
        <v>219</v>
      </c>
      <c r="P896" s="827">
        <v>0.25230414746543778</v>
      </c>
      <c r="Q896" s="832">
        <v>219</v>
      </c>
    </row>
    <row r="897" spans="1:17" ht="14.45" customHeight="1" x14ac:dyDescent="0.2">
      <c r="A897" s="821" t="s">
        <v>6087</v>
      </c>
      <c r="B897" s="822" t="s">
        <v>5116</v>
      </c>
      <c r="C897" s="822" t="s">
        <v>5034</v>
      </c>
      <c r="D897" s="822" t="s">
        <v>5149</v>
      </c>
      <c r="E897" s="822" t="s">
        <v>5150</v>
      </c>
      <c r="F897" s="831">
        <v>56</v>
      </c>
      <c r="G897" s="831">
        <v>4816</v>
      </c>
      <c r="H897" s="831">
        <v>1.6584022038567494</v>
      </c>
      <c r="I897" s="831">
        <v>86</v>
      </c>
      <c r="J897" s="831">
        <v>33</v>
      </c>
      <c r="K897" s="831">
        <v>2904</v>
      </c>
      <c r="L897" s="831">
        <v>1</v>
      </c>
      <c r="M897" s="831">
        <v>88</v>
      </c>
      <c r="N897" s="831">
        <v>15</v>
      </c>
      <c r="O897" s="831">
        <v>1335</v>
      </c>
      <c r="P897" s="827">
        <v>0.45971074380165289</v>
      </c>
      <c r="Q897" s="832">
        <v>89</v>
      </c>
    </row>
    <row r="898" spans="1:17" ht="14.45" customHeight="1" x14ac:dyDescent="0.2">
      <c r="A898" s="821" t="s">
        <v>6087</v>
      </c>
      <c r="B898" s="822" t="s">
        <v>5116</v>
      </c>
      <c r="C898" s="822" t="s">
        <v>5034</v>
      </c>
      <c r="D898" s="822" t="s">
        <v>5196</v>
      </c>
      <c r="E898" s="822" t="s">
        <v>5161</v>
      </c>
      <c r="F898" s="831">
        <v>33</v>
      </c>
      <c r="G898" s="831">
        <v>31449</v>
      </c>
      <c r="H898" s="831">
        <v>1.3158577405857741</v>
      </c>
      <c r="I898" s="831">
        <v>953</v>
      </c>
      <c r="J898" s="831">
        <v>25</v>
      </c>
      <c r="K898" s="831">
        <v>23900</v>
      </c>
      <c r="L898" s="831">
        <v>1</v>
      </c>
      <c r="M898" s="831">
        <v>956</v>
      </c>
      <c r="N898" s="831">
        <v>13</v>
      </c>
      <c r="O898" s="831">
        <v>12467</v>
      </c>
      <c r="P898" s="827">
        <v>0.52163179916317992</v>
      </c>
      <c r="Q898" s="832">
        <v>959</v>
      </c>
    </row>
    <row r="899" spans="1:17" ht="14.45" customHeight="1" x14ac:dyDescent="0.2">
      <c r="A899" s="821" t="s">
        <v>6087</v>
      </c>
      <c r="B899" s="822" t="s">
        <v>5116</v>
      </c>
      <c r="C899" s="822" t="s">
        <v>5034</v>
      </c>
      <c r="D899" s="822" t="s">
        <v>5088</v>
      </c>
      <c r="E899" s="822" t="s">
        <v>5089</v>
      </c>
      <c r="F899" s="831"/>
      <c r="G899" s="831"/>
      <c r="H899" s="831"/>
      <c r="I899" s="831"/>
      <c r="J899" s="831">
        <v>3</v>
      </c>
      <c r="K899" s="831">
        <v>366</v>
      </c>
      <c r="L899" s="831">
        <v>1</v>
      </c>
      <c r="M899" s="831">
        <v>122</v>
      </c>
      <c r="N899" s="831"/>
      <c r="O899" s="831"/>
      <c r="P899" s="827"/>
      <c r="Q899" s="832"/>
    </row>
    <row r="900" spans="1:17" ht="14.45" customHeight="1" x14ac:dyDescent="0.2">
      <c r="A900" s="821" t="s">
        <v>6087</v>
      </c>
      <c r="B900" s="822" t="s">
        <v>5116</v>
      </c>
      <c r="C900" s="822" t="s">
        <v>5034</v>
      </c>
      <c r="D900" s="822" t="s">
        <v>5163</v>
      </c>
      <c r="E900" s="822" t="s">
        <v>5164</v>
      </c>
      <c r="F900" s="831">
        <v>20</v>
      </c>
      <c r="G900" s="831">
        <v>10880</v>
      </c>
      <c r="H900" s="831">
        <v>3.3211233211233213</v>
      </c>
      <c r="I900" s="831">
        <v>544</v>
      </c>
      <c r="J900" s="831">
        <v>6</v>
      </c>
      <c r="K900" s="831">
        <v>3276</v>
      </c>
      <c r="L900" s="831">
        <v>1</v>
      </c>
      <c r="M900" s="831">
        <v>546</v>
      </c>
      <c r="N900" s="831"/>
      <c r="O900" s="831"/>
      <c r="P900" s="827"/>
      <c r="Q900" s="832"/>
    </row>
    <row r="901" spans="1:17" ht="14.45" customHeight="1" x14ac:dyDescent="0.2">
      <c r="A901" s="821" t="s">
        <v>6087</v>
      </c>
      <c r="B901" s="822" t="s">
        <v>5116</v>
      </c>
      <c r="C901" s="822" t="s">
        <v>5034</v>
      </c>
      <c r="D901" s="822" t="s">
        <v>5098</v>
      </c>
      <c r="E901" s="822" t="s">
        <v>5099</v>
      </c>
      <c r="F901" s="831">
        <v>1</v>
      </c>
      <c r="G901" s="831">
        <v>620</v>
      </c>
      <c r="H901" s="831"/>
      <c r="I901" s="831">
        <v>620</v>
      </c>
      <c r="J901" s="831"/>
      <c r="K901" s="831"/>
      <c r="L901" s="831"/>
      <c r="M901" s="831"/>
      <c r="N901" s="831"/>
      <c r="O901" s="831"/>
      <c r="P901" s="827"/>
      <c r="Q901" s="832"/>
    </row>
    <row r="902" spans="1:17" ht="14.45" customHeight="1" x14ac:dyDescent="0.2">
      <c r="A902" s="821" t="s">
        <v>6087</v>
      </c>
      <c r="B902" s="822" t="s">
        <v>5116</v>
      </c>
      <c r="C902" s="822" t="s">
        <v>5034</v>
      </c>
      <c r="D902" s="822" t="s">
        <v>5155</v>
      </c>
      <c r="E902" s="822" t="s">
        <v>5156</v>
      </c>
      <c r="F902" s="831">
        <v>13</v>
      </c>
      <c r="G902" s="831">
        <v>3549</v>
      </c>
      <c r="H902" s="831">
        <v>0.99272727272727268</v>
      </c>
      <c r="I902" s="831">
        <v>273</v>
      </c>
      <c r="J902" s="831">
        <v>13</v>
      </c>
      <c r="K902" s="831">
        <v>3575</v>
      </c>
      <c r="L902" s="831">
        <v>1</v>
      </c>
      <c r="M902" s="831">
        <v>275</v>
      </c>
      <c r="N902" s="831">
        <v>6</v>
      </c>
      <c r="O902" s="831">
        <v>1656</v>
      </c>
      <c r="P902" s="827">
        <v>0.46321678321678322</v>
      </c>
      <c r="Q902" s="832">
        <v>276</v>
      </c>
    </row>
    <row r="903" spans="1:17" ht="14.45" customHeight="1" x14ac:dyDescent="0.2">
      <c r="A903" s="821" t="s">
        <v>6087</v>
      </c>
      <c r="B903" s="822" t="s">
        <v>5116</v>
      </c>
      <c r="C903" s="822" t="s">
        <v>5034</v>
      </c>
      <c r="D903" s="822" t="s">
        <v>5197</v>
      </c>
      <c r="E903" s="822" t="s">
        <v>5198</v>
      </c>
      <c r="F903" s="831"/>
      <c r="G903" s="831"/>
      <c r="H903" s="831"/>
      <c r="I903" s="831"/>
      <c r="J903" s="831"/>
      <c r="K903" s="831"/>
      <c r="L903" s="831"/>
      <c r="M903" s="831"/>
      <c r="N903" s="831">
        <v>1</v>
      </c>
      <c r="O903" s="831">
        <v>100</v>
      </c>
      <c r="P903" s="827"/>
      <c r="Q903" s="832">
        <v>100</v>
      </c>
    </row>
    <row r="904" spans="1:17" ht="14.45" customHeight="1" x14ac:dyDescent="0.2">
      <c r="A904" s="821" t="s">
        <v>6087</v>
      </c>
      <c r="B904" s="822" t="s">
        <v>5116</v>
      </c>
      <c r="C904" s="822" t="s">
        <v>5034</v>
      </c>
      <c r="D904" s="822" t="s">
        <v>5157</v>
      </c>
      <c r="E904" s="822" t="s">
        <v>5136</v>
      </c>
      <c r="F904" s="831">
        <v>15</v>
      </c>
      <c r="G904" s="831">
        <v>6075</v>
      </c>
      <c r="H904" s="831">
        <v>2.9706601466992666</v>
      </c>
      <c r="I904" s="831">
        <v>405</v>
      </c>
      <c r="J904" s="831">
        <v>5</v>
      </c>
      <c r="K904" s="831">
        <v>2045</v>
      </c>
      <c r="L904" s="831">
        <v>1</v>
      </c>
      <c r="M904" s="831">
        <v>409</v>
      </c>
      <c r="N904" s="831">
        <v>7</v>
      </c>
      <c r="O904" s="831">
        <v>2884</v>
      </c>
      <c r="P904" s="827">
        <v>1.4102689486552566</v>
      </c>
      <c r="Q904" s="832">
        <v>412</v>
      </c>
    </row>
    <row r="905" spans="1:17" ht="14.45" customHeight="1" x14ac:dyDescent="0.2">
      <c r="A905" s="821" t="s">
        <v>6087</v>
      </c>
      <c r="B905" s="822" t="s">
        <v>5116</v>
      </c>
      <c r="C905" s="822" t="s">
        <v>5034</v>
      </c>
      <c r="D905" s="822" t="s">
        <v>5226</v>
      </c>
      <c r="E905" s="822" t="s">
        <v>5227</v>
      </c>
      <c r="F905" s="831"/>
      <c r="G905" s="831"/>
      <c r="H905" s="831"/>
      <c r="I905" s="831"/>
      <c r="J905" s="831">
        <v>1</v>
      </c>
      <c r="K905" s="831">
        <v>361</v>
      </c>
      <c r="L905" s="831">
        <v>1</v>
      </c>
      <c r="M905" s="831">
        <v>361</v>
      </c>
      <c r="N905" s="831">
        <v>1</v>
      </c>
      <c r="O905" s="831">
        <v>364</v>
      </c>
      <c r="P905" s="827">
        <v>1.0083102493074791</v>
      </c>
      <c r="Q905" s="832">
        <v>364</v>
      </c>
    </row>
    <row r="906" spans="1:17" ht="14.45" customHeight="1" x14ac:dyDescent="0.2">
      <c r="A906" s="821" t="s">
        <v>6088</v>
      </c>
      <c r="B906" s="822" t="s">
        <v>5116</v>
      </c>
      <c r="C906" s="822" t="s">
        <v>5061</v>
      </c>
      <c r="D906" s="822" t="s">
        <v>5209</v>
      </c>
      <c r="E906" s="822" t="s">
        <v>5210</v>
      </c>
      <c r="F906" s="831"/>
      <c r="G906" s="831"/>
      <c r="H906" s="831"/>
      <c r="I906" s="831"/>
      <c r="J906" s="831">
        <v>1</v>
      </c>
      <c r="K906" s="831">
        <v>2310</v>
      </c>
      <c r="L906" s="831">
        <v>1</v>
      </c>
      <c r="M906" s="831">
        <v>2310</v>
      </c>
      <c r="N906" s="831"/>
      <c r="O906" s="831"/>
      <c r="P906" s="827"/>
      <c r="Q906" s="832"/>
    </row>
    <row r="907" spans="1:17" ht="14.45" customHeight="1" x14ac:dyDescent="0.2">
      <c r="A907" s="821" t="s">
        <v>6088</v>
      </c>
      <c r="B907" s="822" t="s">
        <v>5116</v>
      </c>
      <c r="C907" s="822" t="s">
        <v>5061</v>
      </c>
      <c r="D907" s="822" t="s">
        <v>5133</v>
      </c>
      <c r="E907" s="822" t="s">
        <v>5134</v>
      </c>
      <c r="F907" s="831">
        <v>56</v>
      </c>
      <c r="G907" s="831">
        <v>50666</v>
      </c>
      <c r="H907" s="831"/>
      <c r="I907" s="831">
        <v>904.75</v>
      </c>
      <c r="J907" s="831"/>
      <c r="K907" s="831"/>
      <c r="L907" s="831"/>
      <c r="M907" s="831"/>
      <c r="N907" s="831"/>
      <c r="O907" s="831"/>
      <c r="P907" s="827"/>
      <c r="Q907" s="832"/>
    </row>
    <row r="908" spans="1:17" ht="14.45" customHeight="1" x14ac:dyDescent="0.2">
      <c r="A908" s="821" t="s">
        <v>6088</v>
      </c>
      <c r="B908" s="822" t="s">
        <v>5116</v>
      </c>
      <c r="C908" s="822" t="s">
        <v>5034</v>
      </c>
      <c r="D908" s="822" t="s">
        <v>5194</v>
      </c>
      <c r="E908" s="822" t="s">
        <v>5195</v>
      </c>
      <c r="F908" s="831"/>
      <c r="G908" s="831"/>
      <c r="H908" s="831"/>
      <c r="I908" s="831"/>
      <c r="J908" s="831">
        <v>1</v>
      </c>
      <c r="K908" s="831">
        <v>199</v>
      </c>
      <c r="L908" s="831">
        <v>1</v>
      </c>
      <c r="M908" s="831">
        <v>199</v>
      </c>
      <c r="N908" s="831">
        <v>4</v>
      </c>
      <c r="O908" s="831">
        <v>804</v>
      </c>
      <c r="P908" s="827">
        <v>4.0402010050251258</v>
      </c>
      <c r="Q908" s="832">
        <v>201</v>
      </c>
    </row>
    <row r="909" spans="1:17" ht="14.45" customHeight="1" x14ac:dyDescent="0.2">
      <c r="A909" s="821" t="s">
        <v>6088</v>
      </c>
      <c r="B909" s="822" t="s">
        <v>5116</v>
      </c>
      <c r="C909" s="822" t="s">
        <v>5034</v>
      </c>
      <c r="D909" s="822" t="s">
        <v>5078</v>
      </c>
      <c r="E909" s="822" t="s">
        <v>5079</v>
      </c>
      <c r="F909" s="831">
        <v>4</v>
      </c>
      <c r="G909" s="831">
        <v>148</v>
      </c>
      <c r="H909" s="831"/>
      <c r="I909" s="831">
        <v>37</v>
      </c>
      <c r="J909" s="831"/>
      <c r="K909" s="831"/>
      <c r="L909" s="831"/>
      <c r="M909" s="831"/>
      <c r="N909" s="831"/>
      <c r="O909" s="831"/>
      <c r="P909" s="827"/>
      <c r="Q909" s="832"/>
    </row>
    <row r="910" spans="1:17" ht="14.45" customHeight="1" x14ac:dyDescent="0.2">
      <c r="A910" s="821" t="s">
        <v>6088</v>
      </c>
      <c r="B910" s="822" t="s">
        <v>5116</v>
      </c>
      <c r="C910" s="822" t="s">
        <v>5034</v>
      </c>
      <c r="D910" s="822" t="s">
        <v>5124</v>
      </c>
      <c r="E910" s="822" t="s">
        <v>5125</v>
      </c>
      <c r="F910" s="831">
        <v>2000</v>
      </c>
      <c r="G910" s="831">
        <v>504000</v>
      </c>
      <c r="H910" s="831">
        <v>0.90605112717074754</v>
      </c>
      <c r="I910" s="831">
        <v>252</v>
      </c>
      <c r="J910" s="831">
        <v>2190</v>
      </c>
      <c r="K910" s="831">
        <v>556260</v>
      </c>
      <c r="L910" s="831">
        <v>1</v>
      </c>
      <c r="M910" s="831">
        <v>254</v>
      </c>
      <c r="N910" s="831">
        <v>1712</v>
      </c>
      <c r="O910" s="831">
        <v>436560</v>
      </c>
      <c r="P910" s="827">
        <v>0.7848128572969475</v>
      </c>
      <c r="Q910" s="832">
        <v>255</v>
      </c>
    </row>
    <row r="911" spans="1:17" ht="14.45" customHeight="1" x14ac:dyDescent="0.2">
      <c r="A911" s="821" t="s">
        <v>6088</v>
      </c>
      <c r="B911" s="822" t="s">
        <v>5116</v>
      </c>
      <c r="C911" s="822" t="s">
        <v>5034</v>
      </c>
      <c r="D911" s="822" t="s">
        <v>5126</v>
      </c>
      <c r="E911" s="822" t="s">
        <v>5127</v>
      </c>
      <c r="F911" s="831">
        <v>3142</v>
      </c>
      <c r="G911" s="831">
        <v>399034</v>
      </c>
      <c r="H911" s="831">
        <v>0.84182256989274529</v>
      </c>
      <c r="I911" s="831">
        <v>127</v>
      </c>
      <c r="J911" s="831">
        <v>3762</v>
      </c>
      <c r="K911" s="831">
        <v>474012</v>
      </c>
      <c r="L911" s="831">
        <v>1</v>
      </c>
      <c r="M911" s="831">
        <v>126</v>
      </c>
      <c r="N911" s="831">
        <v>2369</v>
      </c>
      <c r="O911" s="831">
        <v>300863</v>
      </c>
      <c r="P911" s="827">
        <v>0.63471599875108642</v>
      </c>
      <c r="Q911" s="832">
        <v>127</v>
      </c>
    </row>
    <row r="912" spans="1:17" ht="14.45" customHeight="1" x14ac:dyDescent="0.2">
      <c r="A912" s="821" t="s">
        <v>6088</v>
      </c>
      <c r="B912" s="822" t="s">
        <v>5116</v>
      </c>
      <c r="C912" s="822" t="s">
        <v>5034</v>
      </c>
      <c r="D912" s="822" t="s">
        <v>5135</v>
      </c>
      <c r="E912" s="822" t="s">
        <v>5136</v>
      </c>
      <c r="F912" s="831">
        <v>12</v>
      </c>
      <c r="G912" s="831">
        <v>3984</v>
      </c>
      <c r="H912" s="831">
        <v>1.0843767011431682</v>
      </c>
      <c r="I912" s="831">
        <v>332</v>
      </c>
      <c r="J912" s="831">
        <v>11</v>
      </c>
      <c r="K912" s="831">
        <v>3674</v>
      </c>
      <c r="L912" s="831">
        <v>1</v>
      </c>
      <c r="M912" s="831">
        <v>334</v>
      </c>
      <c r="N912" s="831">
        <v>22</v>
      </c>
      <c r="O912" s="831">
        <v>7370</v>
      </c>
      <c r="P912" s="827">
        <v>2.0059880239520957</v>
      </c>
      <c r="Q912" s="832">
        <v>335</v>
      </c>
    </row>
    <row r="913" spans="1:17" ht="14.45" customHeight="1" x14ac:dyDescent="0.2">
      <c r="A913" s="821" t="s">
        <v>6088</v>
      </c>
      <c r="B913" s="822" t="s">
        <v>5116</v>
      </c>
      <c r="C913" s="822" t="s">
        <v>5034</v>
      </c>
      <c r="D913" s="822" t="s">
        <v>5137</v>
      </c>
      <c r="E913" s="822" t="s">
        <v>5138</v>
      </c>
      <c r="F913" s="831">
        <v>110</v>
      </c>
      <c r="G913" s="831">
        <v>54560</v>
      </c>
      <c r="H913" s="831">
        <v>0.58587290337821873</v>
      </c>
      <c r="I913" s="831">
        <v>496</v>
      </c>
      <c r="J913" s="831">
        <v>187</v>
      </c>
      <c r="K913" s="831">
        <v>93126</v>
      </c>
      <c r="L913" s="831">
        <v>1</v>
      </c>
      <c r="M913" s="831">
        <v>498</v>
      </c>
      <c r="N913" s="831">
        <v>78</v>
      </c>
      <c r="O913" s="831">
        <v>38922</v>
      </c>
      <c r="P913" s="827">
        <v>0.41794987436376524</v>
      </c>
      <c r="Q913" s="832">
        <v>499</v>
      </c>
    </row>
    <row r="914" spans="1:17" ht="14.45" customHeight="1" x14ac:dyDescent="0.2">
      <c r="A914" s="821" t="s">
        <v>6088</v>
      </c>
      <c r="B914" s="822" t="s">
        <v>5116</v>
      </c>
      <c r="C914" s="822" t="s">
        <v>5034</v>
      </c>
      <c r="D914" s="822" t="s">
        <v>5139</v>
      </c>
      <c r="E914" s="822" t="s">
        <v>5140</v>
      </c>
      <c r="F914" s="831">
        <v>150</v>
      </c>
      <c r="G914" s="831">
        <v>103350</v>
      </c>
      <c r="H914" s="831">
        <v>1.6257157239036053</v>
      </c>
      <c r="I914" s="831">
        <v>689</v>
      </c>
      <c r="J914" s="831">
        <v>92</v>
      </c>
      <c r="K914" s="831">
        <v>63572</v>
      </c>
      <c r="L914" s="831">
        <v>1</v>
      </c>
      <c r="M914" s="831">
        <v>691</v>
      </c>
      <c r="N914" s="831">
        <v>22</v>
      </c>
      <c r="O914" s="831">
        <v>15224</v>
      </c>
      <c r="P914" s="827">
        <v>0.23947649908764865</v>
      </c>
      <c r="Q914" s="832">
        <v>692</v>
      </c>
    </row>
    <row r="915" spans="1:17" ht="14.45" customHeight="1" x14ac:dyDescent="0.2">
      <c r="A915" s="821" t="s">
        <v>6088</v>
      </c>
      <c r="B915" s="822" t="s">
        <v>5116</v>
      </c>
      <c r="C915" s="822" t="s">
        <v>5034</v>
      </c>
      <c r="D915" s="822" t="s">
        <v>5141</v>
      </c>
      <c r="E915" s="822" t="s">
        <v>5138</v>
      </c>
      <c r="F915" s="831">
        <v>451</v>
      </c>
      <c r="G915" s="831">
        <v>256619</v>
      </c>
      <c r="H915" s="831">
        <v>0.99744244530214521</v>
      </c>
      <c r="I915" s="831">
        <v>569</v>
      </c>
      <c r="J915" s="831">
        <v>449</v>
      </c>
      <c r="K915" s="831">
        <v>257277</v>
      </c>
      <c r="L915" s="831">
        <v>1</v>
      </c>
      <c r="M915" s="831">
        <v>573</v>
      </c>
      <c r="N915" s="831">
        <v>332</v>
      </c>
      <c r="O915" s="831">
        <v>191232</v>
      </c>
      <c r="P915" s="827">
        <v>0.74329224920999548</v>
      </c>
      <c r="Q915" s="832">
        <v>576</v>
      </c>
    </row>
    <row r="916" spans="1:17" ht="14.45" customHeight="1" x14ac:dyDescent="0.2">
      <c r="A916" s="821" t="s">
        <v>6088</v>
      </c>
      <c r="B916" s="822" t="s">
        <v>5116</v>
      </c>
      <c r="C916" s="822" t="s">
        <v>5034</v>
      </c>
      <c r="D916" s="822" t="s">
        <v>5142</v>
      </c>
      <c r="E916" s="822" t="s">
        <v>5140</v>
      </c>
      <c r="F916" s="831">
        <v>126</v>
      </c>
      <c r="G916" s="831">
        <v>96012</v>
      </c>
      <c r="H916" s="831">
        <v>0.81922899708186148</v>
      </c>
      <c r="I916" s="831">
        <v>762</v>
      </c>
      <c r="J916" s="831">
        <v>153</v>
      </c>
      <c r="K916" s="831">
        <v>117198</v>
      </c>
      <c r="L916" s="831">
        <v>1</v>
      </c>
      <c r="M916" s="831">
        <v>766</v>
      </c>
      <c r="N916" s="831">
        <v>235</v>
      </c>
      <c r="O916" s="831">
        <v>180715</v>
      </c>
      <c r="P916" s="827">
        <v>1.5419631734329937</v>
      </c>
      <c r="Q916" s="832">
        <v>769</v>
      </c>
    </row>
    <row r="917" spans="1:17" ht="14.45" customHeight="1" x14ac:dyDescent="0.2">
      <c r="A917" s="821" t="s">
        <v>6088</v>
      </c>
      <c r="B917" s="822" t="s">
        <v>5116</v>
      </c>
      <c r="C917" s="822" t="s">
        <v>5034</v>
      </c>
      <c r="D917" s="822" t="s">
        <v>5160</v>
      </c>
      <c r="E917" s="822" t="s">
        <v>5161</v>
      </c>
      <c r="F917" s="831">
        <v>2174</v>
      </c>
      <c r="G917" s="831">
        <v>1780506</v>
      </c>
      <c r="H917" s="831">
        <v>0.84016845780886884</v>
      </c>
      <c r="I917" s="831">
        <v>819</v>
      </c>
      <c r="J917" s="831">
        <v>2575</v>
      </c>
      <c r="K917" s="831">
        <v>2119225</v>
      </c>
      <c r="L917" s="831">
        <v>1</v>
      </c>
      <c r="M917" s="831">
        <v>823</v>
      </c>
      <c r="N917" s="831">
        <v>2118</v>
      </c>
      <c r="O917" s="831">
        <v>1749468</v>
      </c>
      <c r="P917" s="827">
        <v>0.82552253772015716</v>
      </c>
      <c r="Q917" s="832">
        <v>826</v>
      </c>
    </row>
    <row r="918" spans="1:17" ht="14.45" customHeight="1" x14ac:dyDescent="0.2">
      <c r="A918" s="821" t="s">
        <v>6088</v>
      </c>
      <c r="B918" s="822" t="s">
        <v>5116</v>
      </c>
      <c r="C918" s="822" t="s">
        <v>5034</v>
      </c>
      <c r="D918" s="822" t="s">
        <v>5128</v>
      </c>
      <c r="E918" s="822" t="s">
        <v>5101</v>
      </c>
      <c r="F918" s="831">
        <v>13</v>
      </c>
      <c r="G918" s="831">
        <v>6032</v>
      </c>
      <c r="H918" s="831">
        <v>2.5777777777777779</v>
      </c>
      <c r="I918" s="831">
        <v>464</v>
      </c>
      <c r="J918" s="831">
        <v>5</v>
      </c>
      <c r="K918" s="831">
        <v>2340</v>
      </c>
      <c r="L918" s="831">
        <v>1</v>
      </c>
      <c r="M918" s="831">
        <v>468</v>
      </c>
      <c r="N918" s="831">
        <v>2</v>
      </c>
      <c r="O918" s="831">
        <v>946</v>
      </c>
      <c r="P918" s="827">
        <v>0.40427350427350428</v>
      </c>
      <c r="Q918" s="832">
        <v>473</v>
      </c>
    </row>
    <row r="919" spans="1:17" ht="14.45" customHeight="1" x14ac:dyDescent="0.2">
      <c r="A919" s="821" t="s">
        <v>6088</v>
      </c>
      <c r="B919" s="822" t="s">
        <v>5116</v>
      </c>
      <c r="C919" s="822" t="s">
        <v>5034</v>
      </c>
      <c r="D919" s="822" t="s">
        <v>5143</v>
      </c>
      <c r="E919" s="822" t="s">
        <v>5103</v>
      </c>
      <c r="F919" s="831">
        <v>1</v>
      </c>
      <c r="G919" s="831">
        <v>447</v>
      </c>
      <c r="H919" s="831"/>
      <c r="I919" s="831">
        <v>447</v>
      </c>
      <c r="J919" s="831"/>
      <c r="K919" s="831"/>
      <c r="L919" s="831"/>
      <c r="M919" s="831"/>
      <c r="N919" s="831"/>
      <c r="O919" s="831"/>
      <c r="P919" s="827"/>
      <c r="Q919" s="832"/>
    </row>
    <row r="920" spans="1:17" ht="14.45" customHeight="1" x14ac:dyDescent="0.2">
      <c r="A920" s="821" t="s">
        <v>6088</v>
      </c>
      <c r="B920" s="822" t="s">
        <v>5116</v>
      </c>
      <c r="C920" s="822" t="s">
        <v>5034</v>
      </c>
      <c r="D920" s="822" t="s">
        <v>5144</v>
      </c>
      <c r="E920" s="822" t="s">
        <v>5099</v>
      </c>
      <c r="F920" s="831">
        <v>212</v>
      </c>
      <c r="G920" s="831">
        <v>154760</v>
      </c>
      <c r="H920" s="831">
        <v>0.83887578935956852</v>
      </c>
      <c r="I920" s="831">
        <v>730</v>
      </c>
      <c r="J920" s="831">
        <v>251</v>
      </c>
      <c r="K920" s="831">
        <v>184485</v>
      </c>
      <c r="L920" s="831">
        <v>1</v>
      </c>
      <c r="M920" s="831">
        <v>735</v>
      </c>
      <c r="N920" s="831">
        <v>206</v>
      </c>
      <c r="O920" s="831">
        <v>152440</v>
      </c>
      <c r="P920" s="827">
        <v>0.82630024121202261</v>
      </c>
      <c r="Q920" s="832">
        <v>740</v>
      </c>
    </row>
    <row r="921" spans="1:17" ht="14.45" customHeight="1" x14ac:dyDescent="0.2">
      <c r="A921" s="821" t="s">
        <v>6088</v>
      </c>
      <c r="B921" s="822" t="s">
        <v>5116</v>
      </c>
      <c r="C921" s="822" t="s">
        <v>5034</v>
      </c>
      <c r="D921" s="822" t="s">
        <v>5145</v>
      </c>
      <c r="E921" s="822" t="s">
        <v>5146</v>
      </c>
      <c r="F921" s="831">
        <v>12</v>
      </c>
      <c r="G921" s="831">
        <v>10008</v>
      </c>
      <c r="H921" s="831">
        <v>0.79618138424821006</v>
      </c>
      <c r="I921" s="831">
        <v>834</v>
      </c>
      <c r="J921" s="831">
        <v>15</v>
      </c>
      <c r="K921" s="831">
        <v>12570</v>
      </c>
      <c r="L921" s="831">
        <v>1</v>
      </c>
      <c r="M921" s="831">
        <v>838</v>
      </c>
      <c r="N921" s="831">
        <v>10</v>
      </c>
      <c r="O921" s="831">
        <v>8410</v>
      </c>
      <c r="P921" s="827">
        <v>0.66905330151153541</v>
      </c>
      <c r="Q921" s="832">
        <v>841</v>
      </c>
    </row>
    <row r="922" spans="1:17" ht="14.45" customHeight="1" x14ac:dyDescent="0.2">
      <c r="A922" s="821" t="s">
        <v>6088</v>
      </c>
      <c r="B922" s="822" t="s">
        <v>5116</v>
      </c>
      <c r="C922" s="822" t="s">
        <v>5034</v>
      </c>
      <c r="D922" s="822" t="s">
        <v>5147</v>
      </c>
      <c r="E922" s="822" t="s">
        <v>5148</v>
      </c>
      <c r="F922" s="831">
        <v>635</v>
      </c>
      <c r="G922" s="831">
        <v>136525</v>
      </c>
      <c r="H922" s="831">
        <v>0.84223221611484345</v>
      </c>
      <c r="I922" s="831">
        <v>215</v>
      </c>
      <c r="J922" s="831">
        <v>747</v>
      </c>
      <c r="K922" s="831">
        <v>162099</v>
      </c>
      <c r="L922" s="831">
        <v>1</v>
      </c>
      <c r="M922" s="831">
        <v>217</v>
      </c>
      <c r="N922" s="831">
        <v>625</v>
      </c>
      <c r="O922" s="831">
        <v>136875</v>
      </c>
      <c r="P922" s="827">
        <v>0.84439139044657896</v>
      </c>
      <c r="Q922" s="832">
        <v>219</v>
      </c>
    </row>
    <row r="923" spans="1:17" ht="14.45" customHeight="1" x14ac:dyDescent="0.2">
      <c r="A923" s="821" t="s">
        <v>6088</v>
      </c>
      <c r="B923" s="822" t="s">
        <v>5116</v>
      </c>
      <c r="C923" s="822" t="s">
        <v>5034</v>
      </c>
      <c r="D923" s="822" t="s">
        <v>5149</v>
      </c>
      <c r="E923" s="822" t="s">
        <v>5150</v>
      </c>
      <c r="F923" s="831">
        <v>3170</v>
      </c>
      <c r="G923" s="831">
        <v>272620</v>
      </c>
      <c r="H923" s="831">
        <v>0.83435349998775798</v>
      </c>
      <c r="I923" s="831">
        <v>86</v>
      </c>
      <c r="J923" s="831">
        <v>3713</v>
      </c>
      <c r="K923" s="831">
        <v>326744</v>
      </c>
      <c r="L923" s="831">
        <v>1</v>
      </c>
      <c r="M923" s="831">
        <v>88</v>
      </c>
      <c r="N923" s="831">
        <v>2881</v>
      </c>
      <c r="O923" s="831">
        <v>256409</v>
      </c>
      <c r="P923" s="827">
        <v>0.78473973508312322</v>
      </c>
      <c r="Q923" s="832">
        <v>89</v>
      </c>
    </row>
    <row r="924" spans="1:17" ht="14.45" customHeight="1" x14ac:dyDescent="0.2">
      <c r="A924" s="821" t="s">
        <v>6088</v>
      </c>
      <c r="B924" s="822" t="s">
        <v>5116</v>
      </c>
      <c r="C924" s="822" t="s">
        <v>5034</v>
      </c>
      <c r="D924" s="822" t="s">
        <v>5129</v>
      </c>
      <c r="E924" s="822" t="s">
        <v>5130</v>
      </c>
      <c r="F924" s="831">
        <v>2</v>
      </c>
      <c r="G924" s="831">
        <v>1440</v>
      </c>
      <c r="H924" s="831">
        <v>0.66390041493775931</v>
      </c>
      <c r="I924" s="831">
        <v>720</v>
      </c>
      <c r="J924" s="831">
        <v>3</v>
      </c>
      <c r="K924" s="831">
        <v>2169</v>
      </c>
      <c r="L924" s="831">
        <v>1</v>
      </c>
      <c r="M924" s="831">
        <v>723</v>
      </c>
      <c r="N924" s="831">
        <v>2</v>
      </c>
      <c r="O924" s="831">
        <v>1450</v>
      </c>
      <c r="P924" s="827">
        <v>0.66851083448593818</v>
      </c>
      <c r="Q924" s="832">
        <v>725</v>
      </c>
    </row>
    <row r="925" spans="1:17" ht="14.45" customHeight="1" x14ac:dyDescent="0.2">
      <c r="A925" s="821" t="s">
        <v>6088</v>
      </c>
      <c r="B925" s="822" t="s">
        <v>5116</v>
      </c>
      <c r="C925" s="822" t="s">
        <v>5034</v>
      </c>
      <c r="D925" s="822" t="s">
        <v>5196</v>
      </c>
      <c r="E925" s="822" t="s">
        <v>5161</v>
      </c>
      <c r="F925" s="831">
        <v>350</v>
      </c>
      <c r="G925" s="831">
        <v>333550</v>
      </c>
      <c r="H925" s="831">
        <v>0.6025935641453668</v>
      </c>
      <c r="I925" s="831">
        <v>953</v>
      </c>
      <c r="J925" s="831">
        <v>579</v>
      </c>
      <c r="K925" s="831">
        <v>553524</v>
      </c>
      <c r="L925" s="831">
        <v>1</v>
      </c>
      <c r="M925" s="831">
        <v>956</v>
      </c>
      <c r="N925" s="831">
        <v>411</v>
      </c>
      <c r="O925" s="831">
        <v>394149</v>
      </c>
      <c r="P925" s="827">
        <v>0.71207210527456799</v>
      </c>
      <c r="Q925" s="832">
        <v>959</v>
      </c>
    </row>
    <row r="926" spans="1:17" ht="14.45" customHeight="1" x14ac:dyDescent="0.2">
      <c r="A926" s="821" t="s">
        <v>6088</v>
      </c>
      <c r="B926" s="822" t="s">
        <v>5116</v>
      </c>
      <c r="C926" s="822" t="s">
        <v>5034</v>
      </c>
      <c r="D926" s="822" t="s">
        <v>5088</v>
      </c>
      <c r="E926" s="822" t="s">
        <v>5089</v>
      </c>
      <c r="F926" s="831">
        <v>1</v>
      </c>
      <c r="G926" s="831">
        <v>121</v>
      </c>
      <c r="H926" s="831">
        <v>8.265027322404371E-2</v>
      </c>
      <c r="I926" s="831">
        <v>121</v>
      </c>
      <c r="J926" s="831">
        <v>12</v>
      </c>
      <c r="K926" s="831">
        <v>1464</v>
      </c>
      <c r="L926" s="831">
        <v>1</v>
      </c>
      <c r="M926" s="831">
        <v>122</v>
      </c>
      <c r="N926" s="831"/>
      <c r="O926" s="831"/>
      <c r="P926" s="827"/>
      <c r="Q926" s="832"/>
    </row>
    <row r="927" spans="1:17" ht="14.45" customHeight="1" x14ac:dyDescent="0.2">
      <c r="A927" s="821" t="s">
        <v>6088</v>
      </c>
      <c r="B927" s="822" t="s">
        <v>5116</v>
      </c>
      <c r="C927" s="822" t="s">
        <v>5034</v>
      </c>
      <c r="D927" s="822" t="s">
        <v>5162</v>
      </c>
      <c r="E927" s="822" t="s">
        <v>5161</v>
      </c>
      <c r="F927" s="831">
        <v>372</v>
      </c>
      <c r="G927" s="831">
        <v>277512</v>
      </c>
      <c r="H927" s="831">
        <v>1.2449843878979292</v>
      </c>
      <c r="I927" s="831">
        <v>746</v>
      </c>
      <c r="J927" s="831">
        <v>298</v>
      </c>
      <c r="K927" s="831">
        <v>222904</v>
      </c>
      <c r="L927" s="831">
        <v>1</v>
      </c>
      <c r="M927" s="831">
        <v>748</v>
      </c>
      <c r="N927" s="831">
        <v>131</v>
      </c>
      <c r="O927" s="831">
        <v>98119</v>
      </c>
      <c r="P927" s="827">
        <v>0.44018501238201196</v>
      </c>
      <c r="Q927" s="832">
        <v>749</v>
      </c>
    </row>
    <row r="928" spans="1:17" ht="14.45" customHeight="1" x14ac:dyDescent="0.2">
      <c r="A928" s="821" t="s">
        <v>6088</v>
      </c>
      <c r="B928" s="822" t="s">
        <v>5116</v>
      </c>
      <c r="C928" s="822" t="s">
        <v>5034</v>
      </c>
      <c r="D928" s="822" t="s">
        <v>5217</v>
      </c>
      <c r="E928" s="822" t="s">
        <v>5218</v>
      </c>
      <c r="F928" s="831">
        <v>1</v>
      </c>
      <c r="G928" s="831">
        <v>58</v>
      </c>
      <c r="H928" s="831">
        <v>0.98305084745762716</v>
      </c>
      <c r="I928" s="831">
        <v>58</v>
      </c>
      <c r="J928" s="831">
        <v>1</v>
      </c>
      <c r="K928" s="831">
        <v>59</v>
      </c>
      <c r="L928" s="831">
        <v>1</v>
      </c>
      <c r="M928" s="831">
        <v>59</v>
      </c>
      <c r="N928" s="831"/>
      <c r="O928" s="831"/>
      <c r="P928" s="827"/>
      <c r="Q928" s="832"/>
    </row>
    <row r="929" spans="1:17" ht="14.45" customHeight="1" x14ac:dyDescent="0.2">
      <c r="A929" s="821" t="s">
        <v>6088</v>
      </c>
      <c r="B929" s="822" t="s">
        <v>5116</v>
      </c>
      <c r="C929" s="822" t="s">
        <v>5034</v>
      </c>
      <c r="D929" s="822" t="s">
        <v>5163</v>
      </c>
      <c r="E929" s="822" t="s">
        <v>5164</v>
      </c>
      <c r="F929" s="831">
        <v>51</v>
      </c>
      <c r="G929" s="831">
        <v>27744</v>
      </c>
      <c r="H929" s="831">
        <v>0.97717666948436177</v>
      </c>
      <c r="I929" s="831">
        <v>544</v>
      </c>
      <c r="J929" s="831">
        <v>52</v>
      </c>
      <c r="K929" s="831">
        <v>28392</v>
      </c>
      <c r="L929" s="831">
        <v>1</v>
      </c>
      <c r="M929" s="831">
        <v>546</v>
      </c>
      <c r="N929" s="831">
        <v>32</v>
      </c>
      <c r="O929" s="831">
        <v>17504</v>
      </c>
      <c r="P929" s="827">
        <v>0.6165116934347703</v>
      </c>
      <c r="Q929" s="832">
        <v>547</v>
      </c>
    </row>
    <row r="930" spans="1:17" ht="14.45" customHeight="1" x14ac:dyDescent="0.2">
      <c r="A930" s="821" t="s">
        <v>6088</v>
      </c>
      <c r="B930" s="822" t="s">
        <v>5116</v>
      </c>
      <c r="C930" s="822" t="s">
        <v>5034</v>
      </c>
      <c r="D930" s="822" t="s">
        <v>5151</v>
      </c>
      <c r="E930" s="822" t="s">
        <v>5152</v>
      </c>
      <c r="F930" s="831">
        <v>51</v>
      </c>
      <c r="G930" s="831">
        <v>15708</v>
      </c>
      <c r="H930" s="831">
        <v>5.0670967741935486</v>
      </c>
      <c r="I930" s="831">
        <v>308</v>
      </c>
      <c r="J930" s="831">
        <v>10</v>
      </c>
      <c r="K930" s="831">
        <v>3100</v>
      </c>
      <c r="L930" s="831">
        <v>1</v>
      </c>
      <c r="M930" s="831">
        <v>310</v>
      </c>
      <c r="N930" s="831">
        <v>10</v>
      </c>
      <c r="O930" s="831">
        <v>3110</v>
      </c>
      <c r="P930" s="827">
        <v>1.0032258064516129</v>
      </c>
      <c r="Q930" s="832">
        <v>311</v>
      </c>
    </row>
    <row r="931" spans="1:17" ht="14.45" customHeight="1" x14ac:dyDescent="0.2">
      <c r="A931" s="821" t="s">
        <v>6088</v>
      </c>
      <c r="B931" s="822" t="s">
        <v>5116</v>
      </c>
      <c r="C931" s="822" t="s">
        <v>5034</v>
      </c>
      <c r="D931" s="822" t="s">
        <v>5153</v>
      </c>
      <c r="E931" s="822" t="s">
        <v>5148</v>
      </c>
      <c r="F931" s="831">
        <v>153</v>
      </c>
      <c r="G931" s="831">
        <v>27387</v>
      </c>
      <c r="H931" s="831">
        <v>1.8</v>
      </c>
      <c r="I931" s="831">
        <v>179</v>
      </c>
      <c r="J931" s="831">
        <v>85</v>
      </c>
      <c r="K931" s="831">
        <v>15215</v>
      </c>
      <c r="L931" s="831">
        <v>1</v>
      </c>
      <c r="M931" s="831">
        <v>179</v>
      </c>
      <c r="N931" s="831">
        <v>41</v>
      </c>
      <c r="O931" s="831">
        <v>7380</v>
      </c>
      <c r="P931" s="827">
        <v>0.4850476503450542</v>
      </c>
      <c r="Q931" s="832">
        <v>180</v>
      </c>
    </row>
    <row r="932" spans="1:17" ht="14.45" customHeight="1" x14ac:dyDescent="0.2">
      <c r="A932" s="821" t="s">
        <v>6088</v>
      </c>
      <c r="B932" s="822" t="s">
        <v>5116</v>
      </c>
      <c r="C932" s="822" t="s">
        <v>5034</v>
      </c>
      <c r="D932" s="822" t="s">
        <v>5154</v>
      </c>
      <c r="E932" s="822" t="s">
        <v>5152</v>
      </c>
      <c r="F932" s="831">
        <v>213</v>
      </c>
      <c r="G932" s="831">
        <v>81153</v>
      </c>
      <c r="H932" s="831">
        <v>0.9046652917897553</v>
      </c>
      <c r="I932" s="831">
        <v>381</v>
      </c>
      <c r="J932" s="831">
        <v>233</v>
      </c>
      <c r="K932" s="831">
        <v>89705</v>
      </c>
      <c r="L932" s="831">
        <v>1</v>
      </c>
      <c r="M932" s="831">
        <v>385</v>
      </c>
      <c r="N932" s="831">
        <v>152</v>
      </c>
      <c r="O932" s="831">
        <v>58976</v>
      </c>
      <c r="P932" s="827">
        <v>0.65744384370993814</v>
      </c>
      <c r="Q932" s="832">
        <v>388</v>
      </c>
    </row>
    <row r="933" spans="1:17" ht="14.45" customHeight="1" x14ac:dyDescent="0.2">
      <c r="A933" s="821" t="s">
        <v>6088</v>
      </c>
      <c r="B933" s="822" t="s">
        <v>5116</v>
      </c>
      <c r="C933" s="822" t="s">
        <v>5034</v>
      </c>
      <c r="D933" s="822" t="s">
        <v>5098</v>
      </c>
      <c r="E933" s="822" t="s">
        <v>5099</v>
      </c>
      <c r="F933" s="831">
        <v>66</v>
      </c>
      <c r="G933" s="831">
        <v>40920</v>
      </c>
      <c r="H933" s="831">
        <v>1.3157556270096462</v>
      </c>
      <c r="I933" s="831">
        <v>620</v>
      </c>
      <c r="J933" s="831">
        <v>50</v>
      </c>
      <c r="K933" s="831">
        <v>31100</v>
      </c>
      <c r="L933" s="831">
        <v>1</v>
      </c>
      <c r="M933" s="831">
        <v>622</v>
      </c>
      <c r="N933" s="831">
        <v>13</v>
      </c>
      <c r="O933" s="831">
        <v>8125</v>
      </c>
      <c r="P933" s="827">
        <v>0.2612540192926045</v>
      </c>
      <c r="Q933" s="832">
        <v>625</v>
      </c>
    </row>
    <row r="934" spans="1:17" ht="14.45" customHeight="1" x14ac:dyDescent="0.2">
      <c r="A934" s="821" t="s">
        <v>6088</v>
      </c>
      <c r="B934" s="822" t="s">
        <v>5116</v>
      </c>
      <c r="C934" s="822" t="s">
        <v>5034</v>
      </c>
      <c r="D934" s="822" t="s">
        <v>5155</v>
      </c>
      <c r="E934" s="822" t="s">
        <v>5156</v>
      </c>
      <c r="F934" s="831">
        <v>258</v>
      </c>
      <c r="G934" s="831">
        <v>70434</v>
      </c>
      <c r="H934" s="831">
        <v>1.0496870342771982</v>
      </c>
      <c r="I934" s="831">
        <v>273</v>
      </c>
      <c r="J934" s="831">
        <v>244</v>
      </c>
      <c r="K934" s="831">
        <v>67100</v>
      </c>
      <c r="L934" s="831">
        <v>1</v>
      </c>
      <c r="M934" s="831">
        <v>275</v>
      </c>
      <c r="N934" s="831">
        <v>201</v>
      </c>
      <c r="O934" s="831">
        <v>55476</v>
      </c>
      <c r="P934" s="827">
        <v>0.82676602086438156</v>
      </c>
      <c r="Q934" s="832">
        <v>276</v>
      </c>
    </row>
    <row r="935" spans="1:17" ht="14.45" customHeight="1" x14ac:dyDescent="0.2">
      <c r="A935" s="821" t="s">
        <v>6088</v>
      </c>
      <c r="B935" s="822" t="s">
        <v>5116</v>
      </c>
      <c r="C935" s="822" t="s">
        <v>5034</v>
      </c>
      <c r="D935" s="822" t="s">
        <v>5197</v>
      </c>
      <c r="E935" s="822" t="s">
        <v>5198</v>
      </c>
      <c r="F935" s="831">
        <v>7</v>
      </c>
      <c r="G935" s="831">
        <v>700</v>
      </c>
      <c r="H935" s="831">
        <v>0.58333333333333337</v>
      </c>
      <c r="I935" s="831">
        <v>100</v>
      </c>
      <c r="J935" s="831">
        <v>12</v>
      </c>
      <c r="K935" s="831">
        <v>1200</v>
      </c>
      <c r="L935" s="831">
        <v>1</v>
      </c>
      <c r="M935" s="831">
        <v>100</v>
      </c>
      <c r="N935" s="831">
        <v>8</v>
      </c>
      <c r="O935" s="831">
        <v>800</v>
      </c>
      <c r="P935" s="827">
        <v>0.66666666666666663</v>
      </c>
      <c r="Q935" s="832">
        <v>100</v>
      </c>
    </row>
    <row r="936" spans="1:17" ht="14.45" customHeight="1" x14ac:dyDescent="0.2">
      <c r="A936" s="821" t="s">
        <v>6088</v>
      </c>
      <c r="B936" s="822" t="s">
        <v>5116</v>
      </c>
      <c r="C936" s="822" t="s">
        <v>5034</v>
      </c>
      <c r="D936" s="822" t="s">
        <v>5199</v>
      </c>
      <c r="E936" s="822" t="s">
        <v>5161</v>
      </c>
      <c r="F936" s="831"/>
      <c r="G936" s="831"/>
      <c r="H936" s="831"/>
      <c r="I936" s="831"/>
      <c r="J936" s="831">
        <v>5</v>
      </c>
      <c r="K936" s="831">
        <v>5200</v>
      </c>
      <c r="L936" s="831">
        <v>1</v>
      </c>
      <c r="M936" s="831">
        <v>1040</v>
      </c>
      <c r="N936" s="831">
        <v>3</v>
      </c>
      <c r="O936" s="831">
        <v>3129</v>
      </c>
      <c r="P936" s="827">
        <v>0.60173076923076918</v>
      </c>
      <c r="Q936" s="832">
        <v>1043</v>
      </c>
    </row>
    <row r="937" spans="1:17" ht="14.45" customHeight="1" x14ac:dyDescent="0.2">
      <c r="A937" s="821" t="s">
        <v>6088</v>
      </c>
      <c r="B937" s="822" t="s">
        <v>5116</v>
      </c>
      <c r="C937" s="822" t="s">
        <v>5034</v>
      </c>
      <c r="D937" s="822" t="s">
        <v>5100</v>
      </c>
      <c r="E937" s="822" t="s">
        <v>5101</v>
      </c>
      <c r="F937" s="831">
        <v>1</v>
      </c>
      <c r="G937" s="831">
        <v>354</v>
      </c>
      <c r="H937" s="831"/>
      <c r="I937" s="831">
        <v>354</v>
      </c>
      <c r="J937" s="831"/>
      <c r="K937" s="831"/>
      <c r="L937" s="831"/>
      <c r="M937" s="831"/>
      <c r="N937" s="831"/>
      <c r="O937" s="831"/>
      <c r="P937" s="827"/>
      <c r="Q937" s="832"/>
    </row>
    <row r="938" spans="1:17" ht="14.45" customHeight="1" x14ac:dyDescent="0.2">
      <c r="A938" s="821" t="s">
        <v>6088</v>
      </c>
      <c r="B938" s="822" t="s">
        <v>5116</v>
      </c>
      <c r="C938" s="822" t="s">
        <v>5034</v>
      </c>
      <c r="D938" s="822" t="s">
        <v>5102</v>
      </c>
      <c r="E938" s="822" t="s">
        <v>5103</v>
      </c>
      <c r="F938" s="831">
        <v>1</v>
      </c>
      <c r="G938" s="831">
        <v>374</v>
      </c>
      <c r="H938" s="831"/>
      <c r="I938" s="831">
        <v>374</v>
      </c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6088</v>
      </c>
      <c r="B939" s="822" t="s">
        <v>5116</v>
      </c>
      <c r="C939" s="822" t="s">
        <v>5034</v>
      </c>
      <c r="D939" s="822" t="s">
        <v>5200</v>
      </c>
      <c r="E939" s="822" t="s">
        <v>5161</v>
      </c>
      <c r="F939" s="831">
        <v>5</v>
      </c>
      <c r="G939" s="831">
        <v>4400</v>
      </c>
      <c r="H939" s="831"/>
      <c r="I939" s="831">
        <v>880</v>
      </c>
      <c r="J939" s="831"/>
      <c r="K939" s="831"/>
      <c r="L939" s="831"/>
      <c r="M939" s="831"/>
      <c r="N939" s="831">
        <v>6</v>
      </c>
      <c r="O939" s="831">
        <v>5292</v>
      </c>
      <c r="P939" s="827"/>
      <c r="Q939" s="832">
        <v>882</v>
      </c>
    </row>
    <row r="940" spans="1:17" ht="14.45" customHeight="1" x14ac:dyDescent="0.2">
      <c r="A940" s="821" t="s">
        <v>6088</v>
      </c>
      <c r="B940" s="822" t="s">
        <v>5116</v>
      </c>
      <c r="C940" s="822" t="s">
        <v>5034</v>
      </c>
      <c r="D940" s="822" t="s">
        <v>5219</v>
      </c>
      <c r="E940" s="822" t="s">
        <v>5202</v>
      </c>
      <c r="F940" s="831">
        <v>1</v>
      </c>
      <c r="G940" s="831">
        <v>532</v>
      </c>
      <c r="H940" s="831">
        <v>0.99625468164794007</v>
      </c>
      <c r="I940" s="831">
        <v>532</v>
      </c>
      <c r="J940" s="831">
        <v>1</v>
      </c>
      <c r="K940" s="831">
        <v>534</v>
      </c>
      <c r="L940" s="831">
        <v>1</v>
      </c>
      <c r="M940" s="831">
        <v>534</v>
      </c>
      <c r="N940" s="831"/>
      <c r="O940" s="831"/>
      <c r="P940" s="827"/>
      <c r="Q940" s="832"/>
    </row>
    <row r="941" spans="1:17" ht="14.45" customHeight="1" x14ac:dyDescent="0.2">
      <c r="A941" s="821" t="s">
        <v>6088</v>
      </c>
      <c r="B941" s="822" t="s">
        <v>5116</v>
      </c>
      <c r="C941" s="822" t="s">
        <v>5034</v>
      </c>
      <c r="D941" s="822" t="s">
        <v>5201</v>
      </c>
      <c r="E941" s="822" t="s">
        <v>5202</v>
      </c>
      <c r="F941" s="831">
        <v>2</v>
      </c>
      <c r="G941" s="831">
        <v>1650</v>
      </c>
      <c r="H941" s="831">
        <v>1.9927536231884058</v>
      </c>
      <c r="I941" s="831">
        <v>825</v>
      </c>
      <c r="J941" s="831">
        <v>1</v>
      </c>
      <c r="K941" s="831">
        <v>828</v>
      </c>
      <c r="L941" s="831">
        <v>1</v>
      </c>
      <c r="M941" s="831">
        <v>828</v>
      </c>
      <c r="N941" s="831">
        <v>1</v>
      </c>
      <c r="O941" s="831">
        <v>831</v>
      </c>
      <c r="P941" s="827">
        <v>1.0036231884057971</v>
      </c>
      <c r="Q941" s="832">
        <v>831</v>
      </c>
    </row>
    <row r="942" spans="1:17" ht="14.45" customHeight="1" x14ac:dyDescent="0.2">
      <c r="A942" s="821" t="s">
        <v>6088</v>
      </c>
      <c r="B942" s="822" t="s">
        <v>5116</v>
      </c>
      <c r="C942" s="822" t="s">
        <v>5034</v>
      </c>
      <c r="D942" s="822" t="s">
        <v>5220</v>
      </c>
      <c r="E942" s="822" t="s">
        <v>5202</v>
      </c>
      <c r="F942" s="831">
        <v>17</v>
      </c>
      <c r="G942" s="831">
        <v>10285</v>
      </c>
      <c r="H942" s="831">
        <v>5.6294471811713187</v>
      </c>
      <c r="I942" s="831">
        <v>605</v>
      </c>
      <c r="J942" s="831">
        <v>3</v>
      </c>
      <c r="K942" s="831">
        <v>1827</v>
      </c>
      <c r="L942" s="831">
        <v>1</v>
      </c>
      <c r="M942" s="831">
        <v>609</v>
      </c>
      <c r="N942" s="831">
        <v>4</v>
      </c>
      <c r="O942" s="831">
        <v>2448</v>
      </c>
      <c r="P942" s="827">
        <v>1.3399014778325122</v>
      </c>
      <c r="Q942" s="832">
        <v>612</v>
      </c>
    </row>
    <row r="943" spans="1:17" ht="14.45" customHeight="1" x14ac:dyDescent="0.2">
      <c r="A943" s="821" t="s">
        <v>6088</v>
      </c>
      <c r="B943" s="822" t="s">
        <v>5116</v>
      </c>
      <c r="C943" s="822" t="s">
        <v>5034</v>
      </c>
      <c r="D943" s="822" t="s">
        <v>5221</v>
      </c>
      <c r="E943" s="822" t="s">
        <v>5161</v>
      </c>
      <c r="F943" s="831"/>
      <c r="G943" s="831"/>
      <c r="H943" s="831"/>
      <c r="I943" s="831"/>
      <c r="J943" s="831"/>
      <c r="K943" s="831"/>
      <c r="L943" s="831"/>
      <c r="M943" s="831"/>
      <c r="N943" s="831">
        <v>3</v>
      </c>
      <c r="O943" s="831">
        <v>2898</v>
      </c>
      <c r="P943" s="827"/>
      <c r="Q943" s="832">
        <v>966</v>
      </c>
    </row>
    <row r="944" spans="1:17" ht="14.45" customHeight="1" x14ac:dyDescent="0.2">
      <c r="A944" s="821" t="s">
        <v>6088</v>
      </c>
      <c r="B944" s="822" t="s">
        <v>5116</v>
      </c>
      <c r="C944" s="822" t="s">
        <v>5034</v>
      </c>
      <c r="D944" s="822" t="s">
        <v>5157</v>
      </c>
      <c r="E944" s="822" t="s">
        <v>5136</v>
      </c>
      <c r="F944" s="831">
        <v>40</v>
      </c>
      <c r="G944" s="831">
        <v>16200</v>
      </c>
      <c r="H944" s="831">
        <v>1.2777032889029103</v>
      </c>
      <c r="I944" s="831">
        <v>405</v>
      </c>
      <c r="J944" s="831">
        <v>31</v>
      </c>
      <c r="K944" s="831">
        <v>12679</v>
      </c>
      <c r="L944" s="831">
        <v>1</v>
      </c>
      <c r="M944" s="831">
        <v>409</v>
      </c>
      <c r="N944" s="831">
        <v>32</v>
      </c>
      <c r="O944" s="831">
        <v>13184</v>
      </c>
      <c r="P944" s="827">
        <v>1.0398296395614797</v>
      </c>
      <c r="Q944" s="832">
        <v>412</v>
      </c>
    </row>
    <row r="945" spans="1:17" ht="14.45" customHeight="1" x14ac:dyDescent="0.2">
      <c r="A945" s="821" t="s">
        <v>6088</v>
      </c>
      <c r="B945" s="822" t="s">
        <v>5116</v>
      </c>
      <c r="C945" s="822" t="s">
        <v>5034</v>
      </c>
      <c r="D945" s="822" t="s">
        <v>5222</v>
      </c>
      <c r="E945" s="822" t="s">
        <v>5202</v>
      </c>
      <c r="F945" s="831"/>
      <c r="G945" s="831"/>
      <c r="H945" s="831"/>
      <c r="I945" s="831"/>
      <c r="J945" s="831">
        <v>0</v>
      </c>
      <c r="K945" s="831">
        <v>0</v>
      </c>
      <c r="L945" s="831"/>
      <c r="M945" s="831"/>
      <c r="N945" s="831">
        <v>1</v>
      </c>
      <c r="O945" s="831">
        <v>754</v>
      </c>
      <c r="P945" s="827"/>
      <c r="Q945" s="832">
        <v>754</v>
      </c>
    </row>
    <row r="946" spans="1:17" ht="14.45" customHeight="1" x14ac:dyDescent="0.2">
      <c r="A946" s="821" t="s">
        <v>6088</v>
      </c>
      <c r="B946" s="822" t="s">
        <v>5116</v>
      </c>
      <c r="C946" s="822" t="s">
        <v>5034</v>
      </c>
      <c r="D946" s="822" t="s">
        <v>5205</v>
      </c>
      <c r="E946" s="822" t="s">
        <v>5204</v>
      </c>
      <c r="F946" s="831"/>
      <c r="G946" s="831"/>
      <c r="H946" s="831"/>
      <c r="I946" s="831"/>
      <c r="J946" s="831">
        <v>1</v>
      </c>
      <c r="K946" s="831">
        <v>541</v>
      </c>
      <c r="L946" s="831">
        <v>1</v>
      </c>
      <c r="M946" s="831">
        <v>541</v>
      </c>
      <c r="N946" s="831"/>
      <c r="O946" s="831"/>
      <c r="P946" s="827"/>
      <c r="Q946" s="832"/>
    </row>
    <row r="947" spans="1:17" ht="14.45" customHeight="1" x14ac:dyDescent="0.2">
      <c r="A947" s="821" t="s">
        <v>6088</v>
      </c>
      <c r="B947" s="822" t="s">
        <v>5116</v>
      </c>
      <c r="C947" s="822" t="s">
        <v>5034</v>
      </c>
      <c r="D947" s="822" t="s">
        <v>6089</v>
      </c>
      <c r="E947" s="822" t="s">
        <v>6090</v>
      </c>
      <c r="F947" s="831">
        <v>1</v>
      </c>
      <c r="G947" s="831">
        <v>544</v>
      </c>
      <c r="H947" s="831"/>
      <c r="I947" s="831">
        <v>544</v>
      </c>
      <c r="J947" s="831"/>
      <c r="K947" s="831"/>
      <c r="L947" s="831"/>
      <c r="M947" s="831"/>
      <c r="N947" s="831"/>
      <c r="O947" s="831"/>
      <c r="P947" s="827"/>
      <c r="Q947" s="832"/>
    </row>
    <row r="948" spans="1:17" ht="14.45" customHeight="1" x14ac:dyDescent="0.2">
      <c r="A948" s="821" t="s">
        <v>6088</v>
      </c>
      <c r="B948" s="822" t="s">
        <v>5116</v>
      </c>
      <c r="C948" s="822" t="s">
        <v>5034</v>
      </c>
      <c r="D948" s="822" t="s">
        <v>5226</v>
      </c>
      <c r="E948" s="822" t="s">
        <v>5227</v>
      </c>
      <c r="F948" s="831">
        <v>7</v>
      </c>
      <c r="G948" s="831">
        <v>2513</v>
      </c>
      <c r="H948" s="831">
        <v>0.69612188365650973</v>
      </c>
      <c r="I948" s="831">
        <v>359</v>
      </c>
      <c r="J948" s="831">
        <v>10</v>
      </c>
      <c r="K948" s="831">
        <v>3610</v>
      </c>
      <c r="L948" s="831">
        <v>1</v>
      </c>
      <c r="M948" s="831">
        <v>361</v>
      </c>
      <c r="N948" s="831">
        <v>2</v>
      </c>
      <c r="O948" s="831">
        <v>728</v>
      </c>
      <c r="P948" s="827">
        <v>0.20166204986149586</v>
      </c>
      <c r="Q948" s="832">
        <v>364</v>
      </c>
    </row>
    <row r="949" spans="1:17" ht="14.45" customHeight="1" x14ac:dyDescent="0.2">
      <c r="A949" s="821" t="s">
        <v>6088</v>
      </c>
      <c r="B949" s="822" t="s">
        <v>5116</v>
      </c>
      <c r="C949" s="822" t="s">
        <v>5034</v>
      </c>
      <c r="D949" s="822" t="s">
        <v>6091</v>
      </c>
      <c r="E949" s="822" t="s">
        <v>6092</v>
      </c>
      <c r="F949" s="831">
        <v>1</v>
      </c>
      <c r="G949" s="831">
        <v>184</v>
      </c>
      <c r="H949" s="831"/>
      <c r="I949" s="831">
        <v>184</v>
      </c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6088</v>
      </c>
      <c r="B950" s="822" t="s">
        <v>5116</v>
      </c>
      <c r="C950" s="822" t="s">
        <v>5034</v>
      </c>
      <c r="D950" s="822" t="s">
        <v>6093</v>
      </c>
      <c r="E950" s="822" t="s">
        <v>6094</v>
      </c>
      <c r="F950" s="831"/>
      <c r="G950" s="831"/>
      <c r="H950" s="831"/>
      <c r="I950" s="831"/>
      <c r="J950" s="831"/>
      <c r="K950" s="831"/>
      <c r="L950" s="831"/>
      <c r="M950" s="831"/>
      <c r="N950" s="831">
        <v>0</v>
      </c>
      <c r="O950" s="831">
        <v>0</v>
      </c>
      <c r="P950" s="827"/>
      <c r="Q950" s="832"/>
    </row>
    <row r="951" spans="1:17" ht="14.45" customHeight="1" x14ac:dyDescent="0.2">
      <c r="A951" s="821" t="s">
        <v>6088</v>
      </c>
      <c r="B951" s="822" t="s">
        <v>5116</v>
      </c>
      <c r="C951" s="822" t="s">
        <v>5034</v>
      </c>
      <c r="D951" s="822" t="s">
        <v>6095</v>
      </c>
      <c r="E951" s="822" t="s">
        <v>6096</v>
      </c>
      <c r="F951" s="831"/>
      <c r="G951" s="831"/>
      <c r="H951" s="831"/>
      <c r="I951" s="831"/>
      <c r="J951" s="831"/>
      <c r="K951" s="831"/>
      <c r="L951" s="831"/>
      <c r="M951" s="831"/>
      <c r="N951" s="831">
        <v>0</v>
      </c>
      <c r="O951" s="831">
        <v>0</v>
      </c>
      <c r="P951" s="827"/>
      <c r="Q951" s="832"/>
    </row>
    <row r="952" spans="1:17" ht="14.45" customHeight="1" x14ac:dyDescent="0.2">
      <c r="A952" s="821" t="s">
        <v>6097</v>
      </c>
      <c r="B952" s="822" t="s">
        <v>5116</v>
      </c>
      <c r="C952" s="822" t="s">
        <v>5061</v>
      </c>
      <c r="D952" s="822" t="s">
        <v>5133</v>
      </c>
      <c r="E952" s="822" t="s">
        <v>5134</v>
      </c>
      <c r="F952" s="831">
        <v>320</v>
      </c>
      <c r="G952" s="831">
        <v>289520</v>
      </c>
      <c r="H952" s="831">
        <v>160</v>
      </c>
      <c r="I952" s="831">
        <v>904.75</v>
      </c>
      <c r="J952" s="831">
        <v>2</v>
      </c>
      <c r="K952" s="831">
        <v>1809.5</v>
      </c>
      <c r="L952" s="831">
        <v>1</v>
      </c>
      <c r="M952" s="831">
        <v>904.75</v>
      </c>
      <c r="N952" s="831">
        <v>1</v>
      </c>
      <c r="O952" s="831">
        <v>904.75</v>
      </c>
      <c r="P952" s="827">
        <v>0.5</v>
      </c>
      <c r="Q952" s="832">
        <v>904.75</v>
      </c>
    </row>
    <row r="953" spans="1:17" ht="14.45" customHeight="1" x14ac:dyDescent="0.2">
      <c r="A953" s="821" t="s">
        <v>6097</v>
      </c>
      <c r="B953" s="822" t="s">
        <v>5116</v>
      </c>
      <c r="C953" s="822" t="s">
        <v>5061</v>
      </c>
      <c r="D953" s="822" t="s">
        <v>5062</v>
      </c>
      <c r="E953" s="822" t="s">
        <v>5063</v>
      </c>
      <c r="F953" s="831"/>
      <c r="G953" s="831"/>
      <c r="H953" s="831"/>
      <c r="I953" s="831"/>
      <c r="J953" s="831">
        <v>1</v>
      </c>
      <c r="K953" s="831">
        <v>242.64</v>
      </c>
      <c r="L953" s="831">
        <v>1</v>
      </c>
      <c r="M953" s="831">
        <v>242.64</v>
      </c>
      <c r="N953" s="831"/>
      <c r="O953" s="831"/>
      <c r="P953" s="827"/>
      <c r="Q953" s="832"/>
    </row>
    <row r="954" spans="1:17" ht="14.45" customHeight="1" x14ac:dyDescent="0.2">
      <c r="A954" s="821" t="s">
        <v>6097</v>
      </c>
      <c r="B954" s="822" t="s">
        <v>5116</v>
      </c>
      <c r="C954" s="822" t="s">
        <v>5061</v>
      </c>
      <c r="D954" s="822" t="s">
        <v>5064</v>
      </c>
      <c r="E954" s="822" t="s">
        <v>5065</v>
      </c>
      <c r="F954" s="831">
        <v>90</v>
      </c>
      <c r="G954" s="831">
        <v>21837.599999999995</v>
      </c>
      <c r="H954" s="831">
        <v>0.68702290076335903</v>
      </c>
      <c r="I954" s="831">
        <v>242.63999999999993</v>
      </c>
      <c r="J954" s="831">
        <v>131</v>
      </c>
      <c r="K954" s="831">
        <v>31785.839999999982</v>
      </c>
      <c r="L954" s="831">
        <v>1</v>
      </c>
      <c r="M954" s="831">
        <v>242.63999999999987</v>
      </c>
      <c r="N954" s="831">
        <v>47</v>
      </c>
      <c r="O954" s="831">
        <v>8729.48</v>
      </c>
      <c r="P954" s="827">
        <v>0.27463423964885009</v>
      </c>
      <c r="Q954" s="832">
        <v>185.73361702127659</v>
      </c>
    </row>
    <row r="955" spans="1:17" ht="14.45" customHeight="1" x14ac:dyDescent="0.2">
      <c r="A955" s="821" t="s">
        <v>6097</v>
      </c>
      <c r="B955" s="822" t="s">
        <v>5116</v>
      </c>
      <c r="C955" s="822" t="s">
        <v>5061</v>
      </c>
      <c r="D955" s="822" t="s">
        <v>5066</v>
      </c>
      <c r="E955" s="822" t="s">
        <v>5067</v>
      </c>
      <c r="F955" s="831">
        <v>1</v>
      </c>
      <c r="G955" s="831">
        <v>242.64</v>
      </c>
      <c r="H955" s="831">
        <v>1</v>
      </c>
      <c r="I955" s="831">
        <v>242.64</v>
      </c>
      <c r="J955" s="831">
        <v>1</v>
      </c>
      <c r="K955" s="831">
        <v>242.64</v>
      </c>
      <c r="L955" s="831">
        <v>1</v>
      </c>
      <c r="M955" s="831">
        <v>242.64</v>
      </c>
      <c r="N955" s="831">
        <v>7</v>
      </c>
      <c r="O955" s="831">
        <v>1263.08</v>
      </c>
      <c r="P955" s="827">
        <v>5.2055720408836139</v>
      </c>
      <c r="Q955" s="832">
        <v>180.44</v>
      </c>
    </row>
    <row r="956" spans="1:17" ht="14.45" customHeight="1" x14ac:dyDescent="0.2">
      <c r="A956" s="821" t="s">
        <v>6097</v>
      </c>
      <c r="B956" s="822" t="s">
        <v>5116</v>
      </c>
      <c r="C956" s="822" t="s">
        <v>5034</v>
      </c>
      <c r="D956" s="822" t="s">
        <v>5194</v>
      </c>
      <c r="E956" s="822" t="s">
        <v>5195</v>
      </c>
      <c r="F956" s="831">
        <v>9</v>
      </c>
      <c r="G956" s="831">
        <v>1764</v>
      </c>
      <c r="H956" s="831">
        <v>4.4321608040201008</v>
      </c>
      <c r="I956" s="831">
        <v>196</v>
      </c>
      <c r="J956" s="831">
        <v>2</v>
      </c>
      <c r="K956" s="831">
        <v>398</v>
      </c>
      <c r="L956" s="831">
        <v>1</v>
      </c>
      <c r="M956" s="831">
        <v>199</v>
      </c>
      <c r="N956" s="831">
        <v>4</v>
      </c>
      <c r="O956" s="831">
        <v>804</v>
      </c>
      <c r="P956" s="827">
        <v>2.0201005025125629</v>
      </c>
      <c r="Q956" s="832">
        <v>201</v>
      </c>
    </row>
    <row r="957" spans="1:17" ht="14.45" customHeight="1" x14ac:dyDescent="0.2">
      <c r="A957" s="821" t="s">
        <v>6097</v>
      </c>
      <c r="B957" s="822" t="s">
        <v>5116</v>
      </c>
      <c r="C957" s="822" t="s">
        <v>5034</v>
      </c>
      <c r="D957" s="822" t="s">
        <v>5078</v>
      </c>
      <c r="E957" s="822" t="s">
        <v>5079</v>
      </c>
      <c r="F957" s="831">
        <v>4</v>
      </c>
      <c r="G957" s="831">
        <v>148</v>
      </c>
      <c r="H957" s="831">
        <v>3.8947368421052633</v>
      </c>
      <c r="I957" s="831">
        <v>37</v>
      </c>
      <c r="J957" s="831">
        <v>1</v>
      </c>
      <c r="K957" s="831">
        <v>38</v>
      </c>
      <c r="L957" s="831">
        <v>1</v>
      </c>
      <c r="M957" s="831">
        <v>38</v>
      </c>
      <c r="N957" s="831">
        <v>1</v>
      </c>
      <c r="O957" s="831">
        <v>38</v>
      </c>
      <c r="P957" s="827">
        <v>1</v>
      </c>
      <c r="Q957" s="832">
        <v>38</v>
      </c>
    </row>
    <row r="958" spans="1:17" ht="14.45" customHeight="1" x14ac:dyDescent="0.2">
      <c r="A958" s="821" t="s">
        <v>6097</v>
      </c>
      <c r="B958" s="822" t="s">
        <v>5116</v>
      </c>
      <c r="C958" s="822" t="s">
        <v>5034</v>
      </c>
      <c r="D958" s="822" t="s">
        <v>5124</v>
      </c>
      <c r="E958" s="822" t="s">
        <v>5125</v>
      </c>
      <c r="F958" s="831">
        <v>2240</v>
      </c>
      <c r="G958" s="831">
        <v>564480</v>
      </c>
      <c r="H958" s="831">
        <v>0.97131215241451463</v>
      </c>
      <c r="I958" s="831">
        <v>252</v>
      </c>
      <c r="J958" s="831">
        <v>2288</v>
      </c>
      <c r="K958" s="831">
        <v>581152</v>
      </c>
      <c r="L958" s="831">
        <v>1</v>
      </c>
      <c r="M958" s="831">
        <v>254</v>
      </c>
      <c r="N958" s="831">
        <v>1631</v>
      </c>
      <c r="O958" s="831">
        <v>415905</v>
      </c>
      <c r="P958" s="827">
        <v>0.71565614503606634</v>
      </c>
      <c r="Q958" s="832">
        <v>255</v>
      </c>
    </row>
    <row r="959" spans="1:17" ht="14.45" customHeight="1" x14ac:dyDescent="0.2">
      <c r="A959" s="821" t="s">
        <v>6097</v>
      </c>
      <c r="B959" s="822" t="s">
        <v>5116</v>
      </c>
      <c r="C959" s="822" t="s">
        <v>5034</v>
      </c>
      <c r="D959" s="822" t="s">
        <v>5126</v>
      </c>
      <c r="E959" s="822" t="s">
        <v>5127</v>
      </c>
      <c r="F959" s="831">
        <v>935</v>
      </c>
      <c r="G959" s="831">
        <v>118745</v>
      </c>
      <c r="H959" s="831">
        <v>0.98889888239311119</v>
      </c>
      <c r="I959" s="831">
        <v>127</v>
      </c>
      <c r="J959" s="831">
        <v>953</v>
      </c>
      <c r="K959" s="831">
        <v>120078</v>
      </c>
      <c r="L959" s="831">
        <v>1</v>
      </c>
      <c r="M959" s="831">
        <v>126</v>
      </c>
      <c r="N959" s="831">
        <v>695</v>
      </c>
      <c r="O959" s="831">
        <v>88265</v>
      </c>
      <c r="P959" s="827">
        <v>0.73506387514782057</v>
      </c>
      <c r="Q959" s="832">
        <v>127</v>
      </c>
    </row>
    <row r="960" spans="1:17" ht="14.45" customHeight="1" x14ac:dyDescent="0.2">
      <c r="A960" s="821" t="s">
        <v>6097</v>
      </c>
      <c r="B960" s="822" t="s">
        <v>5116</v>
      </c>
      <c r="C960" s="822" t="s">
        <v>5034</v>
      </c>
      <c r="D960" s="822" t="s">
        <v>5137</v>
      </c>
      <c r="E960" s="822" t="s">
        <v>5138</v>
      </c>
      <c r="F960" s="831">
        <v>2</v>
      </c>
      <c r="G960" s="831">
        <v>992</v>
      </c>
      <c r="H960" s="831">
        <v>0.99598393574297184</v>
      </c>
      <c r="I960" s="831">
        <v>496</v>
      </c>
      <c r="J960" s="831">
        <v>2</v>
      </c>
      <c r="K960" s="831">
        <v>996</v>
      </c>
      <c r="L960" s="831">
        <v>1</v>
      </c>
      <c r="M960" s="831">
        <v>498</v>
      </c>
      <c r="N960" s="831">
        <v>2</v>
      </c>
      <c r="O960" s="831">
        <v>998</v>
      </c>
      <c r="P960" s="827">
        <v>1.0020080321285141</v>
      </c>
      <c r="Q960" s="832">
        <v>499</v>
      </c>
    </row>
    <row r="961" spans="1:17" ht="14.45" customHeight="1" x14ac:dyDescent="0.2">
      <c r="A961" s="821" t="s">
        <v>6097</v>
      </c>
      <c r="B961" s="822" t="s">
        <v>5116</v>
      </c>
      <c r="C961" s="822" t="s">
        <v>5034</v>
      </c>
      <c r="D961" s="822" t="s">
        <v>5139</v>
      </c>
      <c r="E961" s="822" t="s">
        <v>5140</v>
      </c>
      <c r="F961" s="831">
        <v>29</v>
      </c>
      <c r="G961" s="831">
        <v>19981</v>
      </c>
      <c r="H961" s="831">
        <v>1.3769554131348631</v>
      </c>
      <c r="I961" s="831">
        <v>689</v>
      </c>
      <c r="J961" s="831">
        <v>21</v>
      </c>
      <c r="K961" s="831">
        <v>14511</v>
      </c>
      <c r="L961" s="831">
        <v>1</v>
      </c>
      <c r="M961" s="831">
        <v>691</v>
      </c>
      <c r="N961" s="831">
        <v>51</v>
      </c>
      <c r="O961" s="831">
        <v>35292</v>
      </c>
      <c r="P961" s="827">
        <v>2.4320860037213148</v>
      </c>
      <c r="Q961" s="832">
        <v>692</v>
      </c>
    </row>
    <row r="962" spans="1:17" ht="14.45" customHeight="1" x14ac:dyDescent="0.2">
      <c r="A962" s="821" t="s">
        <v>6097</v>
      </c>
      <c r="B962" s="822" t="s">
        <v>5116</v>
      </c>
      <c r="C962" s="822" t="s">
        <v>5034</v>
      </c>
      <c r="D962" s="822" t="s">
        <v>5141</v>
      </c>
      <c r="E962" s="822" t="s">
        <v>5138</v>
      </c>
      <c r="F962" s="831">
        <v>28</v>
      </c>
      <c r="G962" s="831">
        <v>15932</v>
      </c>
      <c r="H962" s="831">
        <v>0.99301919720767884</v>
      </c>
      <c r="I962" s="831">
        <v>569</v>
      </c>
      <c r="J962" s="831">
        <v>28</v>
      </c>
      <c r="K962" s="831">
        <v>16044</v>
      </c>
      <c r="L962" s="831">
        <v>1</v>
      </c>
      <c r="M962" s="831">
        <v>573</v>
      </c>
      <c r="N962" s="831">
        <v>28</v>
      </c>
      <c r="O962" s="831">
        <v>16128</v>
      </c>
      <c r="P962" s="827">
        <v>1.0052356020942408</v>
      </c>
      <c r="Q962" s="832">
        <v>576</v>
      </c>
    </row>
    <row r="963" spans="1:17" ht="14.45" customHeight="1" x14ac:dyDescent="0.2">
      <c r="A963" s="821" t="s">
        <v>6097</v>
      </c>
      <c r="B963" s="822" t="s">
        <v>5116</v>
      </c>
      <c r="C963" s="822" t="s">
        <v>5034</v>
      </c>
      <c r="D963" s="822" t="s">
        <v>5142</v>
      </c>
      <c r="E963" s="822" t="s">
        <v>5140</v>
      </c>
      <c r="F963" s="831">
        <v>1104</v>
      </c>
      <c r="G963" s="831">
        <v>841248</v>
      </c>
      <c r="H963" s="831">
        <v>2.187719097500338</v>
      </c>
      <c r="I963" s="831">
        <v>762</v>
      </c>
      <c r="J963" s="831">
        <v>502</v>
      </c>
      <c r="K963" s="831">
        <v>384532</v>
      </c>
      <c r="L963" s="831">
        <v>1</v>
      </c>
      <c r="M963" s="831">
        <v>766</v>
      </c>
      <c r="N963" s="831">
        <v>482</v>
      </c>
      <c r="O963" s="831">
        <v>370658</v>
      </c>
      <c r="P963" s="827">
        <v>0.96391977780782878</v>
      </c>
      <c r="Q963" s="832">
        <v>769</v>
      </c>
    </row>
    <row r="964" spans="1:17" ht="14.45" customHeight="1" x14ac:dyDescent="0.2">
      <c r="A964" s="821" t="s">
        <v>6097</v>
      </c>
      <c r="B964" s="822" t="s">
        <v>5116</v>
      </c>
      <c r="C964" s="822" t="s">
        <v>5034</v>
      </c>
      <c r="D964" s="822" t="s">
        <v>5160</v>
      </c>
      <c r="E964" s="822" t="s">
        <v>5161</v>
      </c>
      <c r="F964" s="831">
        <v>2225</v>
      </c>
      <c r="G964" s="831">
        <v>1822275</v>
      </c>
      <c r="H964" s="831">
        <v>0.94623329283110569</v>
      </c>
      <c r="I964" s="831">
        <v>819</v>
      </c>
      <c r="J964" s="831">
        <v>2340</v>
      </c>
      <c r="K964" s="831">
        <v>1925820</v>
      </c>
      <c r="L964" s="831">
        <v>1</v>
      </c>
      <c r="M964" s="831">
        <v>823</v>
      </c>
      <c r="N964" s="831">
        <v>1619</v>
      </c>
      <c r="O964" s="831">
        <v>1337294</v>
      </c>
      <c r="P964" s="827">
        <v>0.6944023844388364</v>
      </c>
      <c r="Q964" s="832">
        <v>826</v>
      </c>
    </row>
    <row r="965" spans="1:17" ht="14.45" customHeight="1" x14ac:dyDescent="0.2">
      <c r="A965" s="821" t="s">
        <v>6097</v>
      </c>
      <c r="B965" s="822" t="s">
        <v>5116</v>
      </c>
      <c r="C965" s="822" t="s">
        <v>5034</v>
      </c>
      <c r="D965" s="822" t="s">
        <v>5128</v>
      </c>
      <c r="E965" s="822" t="s">
        <v>5101</v>
      </c>
      <c r="F965" s="831">
        <v>1</v>
      </c>
      <c r="G965" s="831">
        <v>464</v>
      </c>
      <c r="H965" s="831"/>
      <c r="I965" s="831">
        <v>464</v>
      </c>
      <c r="J965" s="831"/>
      <c r="K965" s="831"/>
      <c r="L965" s="831"/>
      <c r="M965" s="831"/>
      <c r="N965" s="831"/>
      <c r="O965" s="831"/>
      <c r="P965" s="827"/>
      <c r="Q965" s="832"/>
    </row>
    <row r="966" spans="1:17" ht="14.45" customHeight="1" x14ac:dyDescent="0.2">
      <c r="A966" s="821" t="s">
        <v>6097</v>
      </c>
      <c r="B966" s="822" t="s">
        <v>5116</v>
      </c>
      <c r="C966" s="822" t="s">
        <v>5034</v>
      </c>
      <c r="D966" s="822" t="s">
        <v>5143</v>
      </c>
      <c r="E966" s="822" t="s">
        <v>5103</v>
      </c>
      <c r="F966" s="831">
        <v>7</v>
      </c>
      <c r="G966" s="831">
        <v>3129</v>
      </c>
      <c r="H966" s="831"/>
      <c r="I966" s="831">
        <v>447</v>
      </c>
      <c r="J966" s="831"/>
      <c r="K966" s="831"/>
      <c r="L966" s="831"/>
      <c r="M966" s="831"/>
      <c r="N966" s="831">
        <v>6</v>
      </c>
      <c r="O966" s="831">
        <v>2724</v>
      </c>
      <c r="P966" s="827"/>
      <c r="Q966" s="832">
        <v>454</v>
      </c>
    </row>
    <row r="967" spans="1:17" ht="14.45" customHeight="1" x14ac:dyDescent="0.2">
      <c r="A967" s="821" t="s">
        <v>6097</v>
      </c>
      <c r="B967" s="822" t="s">
        <v>5116</v>
      </c>
      <c r="C967" s="822" t="s">
        <v>5034</v>
      </c>
      <c r="D967" s="822" t="s">
        <v>5144</v>
      </c>
      <c r="E967" s="822" t="s">
        <v>5099</v>
      </c>
      <c r="F967" s="831">
        <v>124</v>
      </c>
      <c r="G967" s="831">
        <v>90520</v>
      </c>
      <c r="H967" s="831">
        <v>0.64143990929705219</v>
      </c>
      <c r="I967" s="831">
        <v>730</v>
      </c>
      <c r="J967" s="831">
        <v>192</v>
      </c>
      <c r="K967" s="831">
        <v>141120</v>
      </c>
      <c r="L967" s="831">
        <v>1</v>
      </c>
      <c r="M967" s="831">
        <v>735</v>
      </c>
      <c r="N967" s="831">
        <v>126</v>
      </c>
      <c r="O967" s="831">
        <v>93240</v>
      </c>
      <c r="P967" s="827">
        <v>0.6607142857142857</v>
      </c>
      <c r="Q967" s="832">
        <v>740</v>
      </c>
    </row>
    <row r="968" spans="1:17" ht="14.45" customHeight="1" x14ac:dyDescent="0.2">
      <c r="A968" s="821" t="s">
        <v>6097</v>
      </c>
      <c r="B968" s="822" t="s">
        <v>5116</v>
      </c>
      <c r="C968" s="822" t="s">
        <v>5034</v>
      </c>
      <c r="D968" s="822" t="s">
        <v>5145</v>
      </c>
      <c r="E968" s="822" t="s">
        <v>5146</v>
      </c>
      <c r="F968" s="831">
        <v>2</v>
      </c>
      <c r="G968" s="831">
        <v>1668</v>
      </c>
      <c r="H968" s="831">
        <v>0.49761336515513127</v>
      </c>
      <c r="I968" s="831">
        <v>834</v>
      </c>
      <c r="J968" s="831">
        <v>4</v>
      </c>
      <c r="K968" s="831">
        <v>3352</v>
      </c>
      <c r="L968" s="831">
        <v>1</v>
      </c>
      <c r="M968" s="831">
        <v>838</v>
      </c>
      <c r="N968" s="831">
        <v>7</v>
      </c>
      <c r="O968" s="831">
        <v>5887</v>
      </c>
      <c r="P968" s="827">
        <v>1.7562649164677804</v>
      </c>
      <c r="Q968" s="832">
        <v>841</v>
      </c>
    </row>
    <row r="969" spans="1:17" ht="14.45" customHeight="1" x14ac:dyDescent="0.2">
      <c r="A969" s="821" t="s">
        <v>6097</v>
      </c>
      <c r="B969" s="822" t="s">
        <v>5116</v>
      </c>
      <c r="C969" s="822" t="s">
        <v>5034</v>
      </c>
      <c r="D969" s="822" t="s">
        <v>5147</v>
      </c>
      <c r="E969" s="822" t="s">
        <v>5148</v>
      </c>
      <c r="F969" s="831">
        <v>751</v>
      </c>
      <c r="G969" s="831">
        <v>161465</v>
      </c>
      <c r="H969" s="831">
        <v>0.89540113238727426</v>
      </c>
      <c r="I969" s="831">
        <v>215</v>
      </c>
      <c r="J969" s="831">
        <v>831</v>
      </c>
      <c r="K969" s="831">
        <v>180327</v>
      </c>
      <c r="L969" s="831">
        <v>1</v>
      </c>
      <c r="M969" s="831">
        <v>217</v>
      </c>
      <c r="N969" s="831">
        <v>521</v>
      </c>
      <c r="O969" s="831">
        <v>114099</v>
      </c>
      <c r="P969" s="827">
        <v>0.63273386680863097</v>
      </c>
      <c r="Q969" s="832">
        <v>219</v>
      </c>
    </row>
    <row r="970" spans="1:17" ht="14.45" customHeight="1" x14ac:dyDescent="0.2">
      <c r="A970" s="821" t="s">
        <v>6097</v>
      </c>
      <c r="B970" s="822" t="s">
        <v>5116</v>
      </c>
      <c r="C970" s="822" t="s">
        <v>5034</v>
      </c>
      <c r="D970" s="822" t="s">
        <v>5084</v>
      </c>
      <c r="E970" s="822" t="s">
        <v>5085</v>
      </c>
      <c r="F970" s="831">
        <v>1</v>
      </c>
      <c r="G970" s="831">
        <v>355</v>
      </c>
      <c r="H970" s="831">
        <v>0.99162011173184361</v>
      </c>
      <c r="I970" s="831">
        <v>355</v>
      </c>
      <c r="J970" s="831">
        <v>1</v>
      </c>
      <c r="K970" s="831">
        <v>358</v>
      </c>
      <c r="L970" s="831">
        <v>1</v>
      </c>
      <c r="M970" s="831">
        <v>358</v>
      </c>
      <c r="N970" s="831"/>
      <c r="O970" s="831"/>
      <c r="P970" s="827"/>
      <c r="Q970" s="832"/>
    </row>
    <row r="971" spans="1:17" ht="14.45" customHeight="1" x14ac:dyDescent="0.2">
      <c r="A971" s="821" t="s">
        <v>6097</v>
      </c>
      <c r="B971" s="822" t="s">
        <v>5116</v>
      </c>
      <c r="C971" s="822" t="s">
        <v>5034</v>
      </c>
      <c r="D971" s="822" t="s">
        <v>5149</v>
      </c>
      <c r="E971" s="822" t="s">
        <v>5150</v>
      </c>
      <c r="F971" s="831">
        <v>5056</v>
      </c>
      <c r="G971" s="831">
        <v>434816</v>
      </c>
      <c r="H971" s="831">
        <v>1.0845239045414639</v>
      </c>
      <c r="I971" s="831">
        <v>86</v>
      </c>
      <c r="J971" s="831">
        <v>4556</v>
      </c>
      <c r="K971" s="831">
        <v>400928</v>
      </c>
      <c r="L971" s="831">
        <v>1</v>
      </c>
      <c r="M971" s="831">
        <v>88</v>
      </c>
      <c r="N971" s="831">
        <v>3272</v>
      </c>
      <c r="O971" s="831">
        <v>291208</v>
      </c>
      <c r="P971" s="827">
        <v>0.72633490302498205</v>
      </c>
      <c r="Q971" s="832">
        <v>89</v>
      </c>
    </row>
    <row r="972" spans="1:17" ht="14.45" customHeight="1" x14ac:dyDescent="0.2">
      <c r="A972" s="821" t="s">
        <v>6097</v>
      </c>
      <c r="B972" s="822" t="s">
        <v>5116</v>
      </c>
      <c r="C972" s="822" t="s">
        <v>5034</v>
      </c>
      <c r="D972" s="822" t="s">
        <v>5129</v>
      </c>
      <c r="E972" s="822" t="s">
        <v>5130</v>
      </c>
      <c r="F972" s="831">
        <v>11</v>
      </c>
      <c r="G972" s="831">
        <v>7920</v>
      </c>
      <c r="H972" s="831">
        <v>0.68464730290456433</v>
      </c>
      <c r="I972" s="831">
        <v>720</v>
      </c>
      <c r="J972" s="831">
        <v>16</v>
      </c>
      <c r="K972" s="831">
        <v>11568</v>
      </c>
      <c r="L972" s="831">
        <v>1</v>
      </c>
      <c r="M972" s="831">
        <v>723</v>
      </c>
      <c r="N972" s="831">
        <v>5</v>
      </c>
      <c r="O972" s="831">
        <v>3625</v>
      </c>
      <c r="P972" s="827">
        <v>0.31336445366528354</v>
      </c>
      <c r="Q972" s="832">
        <v>725</v>
      </c>
    </row>
    <row r="973" spans="1:17" ht="14.45" customHeight="1" x14ac:dyDescent="0.2">
      <c r="A973" s="821" t="s">
        <v>6097</v>
      </c>
      <c r="B973" s="822" t="s">
        <v>5116</v>
      </c>
      <c r="C973" s="822" t="s">
        <v>5034</v>
      </c>
      <c r="D973" s="822" t="s">
        <v>5196</v>
      </c>
      <c r="E973" s="822" t="s">
        <v>5161</v>
      </c>
      <c r="F973" s="831">
        <v>1409</v>
      </c>
      <c r="G973" s="831">
        <v>1342777</v>
      </c>
      <c r="H973" s="831">
        <v>0.96138155501905898</v>
      </c>
      <c r="I973" s="831">
        <v>953</v>
      </c>
      <c r="J973" s="831">
        <v>1461</v>
      </c>
      <c r="K973" s="831">
        <v>1396716</v>
      </c>
      <c r="L973" s="831">
        <v>1</v>
      </c>
      <c r="M973" s="831">
        <v>956</v>
      </c>
      <c r="N973" s="831">
        <v>943</v>
      </c>
      <c r="O973" s="831">
        <v>904337</v>
      </c>
      <c r="P973" s="827">
        <v>0.64747378851534598</v>
      </c>
      <c r="Q973" s="832">
        <v>959</v>
      </c>
    </row>
    <row r="974" spans="1:17" ht="14.45" customHeight="1" x14ac:dyDescent="0.2">
      <c r="A974" s="821" t="s">
        <v>6097</v>
      </c>
      <c r="B974" s="822" t="s">
        <v>5116</v>
      </c>
      <c r="C974" s="822" t="s">
        <v>5034</v>
      </c>
      <c r="D974" s="822" t="s">
        <v>5088</v>
      </c>
      <c r="E974" s="822" t="s">
        <v>5089</v>
      </c>
      <c r="F974" s="831">
        <v>4</v>
      </c>
      <c r="G974" s="831">
        <v>484</v>
      </c>
      <c r="H974" s="831"/>
      <c r="I974" s="831">
        <v>121</v>
      </c>
      <c r="J974" s="831"/>
      <c r="K974" s="831"/>
      <c r="L974" s="831"/>
      <c r="M974" s="831"/>
      <c r="N974" s="831"/>
      <c r="O974" s="831"/>
      <c r="P974" s="827"/>
      <c r="Q974" s="832"/>
    </row>
    <row r="975" spans="1:17" ht="14.45" customHeight="1" x14ac:dyDescent="0.2">
      <c r="A975" s="821" t="s">
        <v>6097</v>
      </c>
      <c r="B975" s="822" t="s">
        <v>5116</v>
      </c>
      <c r="C975" s="822" t="s">
        <v>5034</v>
      </c>
      <c r="D975" s="822" t="s">
        <v>5162</v>
      </c>
      <c r="E975" s="822" t="s">
        <v>5161</v>
      </c>
      <c r="F975" s="831">
        <v>281</v>
      </c>
      <c r="G975" s="831">
        <v>209626</v>
      </c>
      <c r="H975" s="831">
        <v>1.0947213402406417</v>
      </c>
      <c r="I975" s="831">
        <v>746</v>
      </c>
      <c r="J975" s="831">
        <v>256</v>
      </c>
      <c r="K975" s="831">
        <v>191488</v>
      </c>
      <c r="L975" s="831">
        <v>1</v>
      </c>
      <c r="M975" s="831">
        <v>748</v>
      </c>
      <c r="N975" s="831">
        <v>179</v>
      </c>
      <c r="O975" s="831">
        <v>134071</v>
      </c>
      <c r="P975" s="827">
        <v>0.70015353442513373</v>
      </c>
      <c r="Q975" s="832">
        <v>749</v>
      </c>
    </row>
    <row r="976" spans="1:17" ht="14.45" customHeight="1" x14ac:dyDescent="0.2">
      <c r="A976" s="821" t="s">
        <v>6097</v>
      </c>
      <c r="B976" s="822" t="s">
        <v>5116</v>
      </c>
      <c r="C976" s="822" t="s">
        <v>5034</v>
      </c>
      <c r="D976" s="822" t="s">
        <v>5163</v>
      </c>
      <c r="E976" s="822" t="s">
        <v>5164</v>
      </c>
      <c r="F976" s="831">
        <v>29</v>
      </c>
      <c r="G976" s="831">
        <v>15776</v>
      </c>
      <c r="H976" s="831">
        <v>1.4446886446886447</v>
      </c>
      <c r="I976" s="831">
        <v>544</v>
      </c>
      <c r="J976" s="831">
        <v>20</v>
      </c>
      <c r="K976" s="831">
        <v>10920</v>
      </c>
      <c r="L976" s="831">
        <v>1</v>
      </c>
      <c r="M976" s="831">
        <v>546</v>
      </c>
      <c r="N976" s="831">
        <v>11</v>
      </c>
      <c r="O976" s="831">
        <v>6017</v>
      </c>
      <c r="P976" s="827">
        <v>0.55100732600732605</v>
      </c>
      <c r="Q976" s="832">
        <v>547</v>
      </c>
    </row>
    <row r="977" spans="1:17" ht="14.45" customHeight="1" x14ac:dyDescent="0.2">
      <c r="A977" s="821" t="s">
        <v>6097</v>
      </c>
      <c r="B977" s="822" t="s">
        <v>5116</v>
      </c>
      <c r="C977" s="822" t="s">
        <v>5034</v>
      </c>
      <c r="D977" s="822" t="s">
        <v>5151</v>
      </c>
      <c r="E977" s="822" t="s">
        <v>5152</v>
      </c>
      <c r="F977" s="831">
        <v>1</v>
      </c>
      <c r="G977" s="831">
        <v>308</v>
      </c>
      <c r="H977" s="831">
        <v>9.0322580645161285E-2</v>
      </c>
      <c r="I977" s="831">
        <v>308</v>
      </c>
      <c r="J977" s="831">
        <v>11</v>
      </c>
      <c r="K977" s="831">
        <v>3410</v>
      </c>
      <c r="L977" s="831">
        <v>1</v>
      </c>
      <c r="M977" s="831">
        <v>310</v>
      </c>
      <c r="N977" s="831">
        <v>3</v>
      </c>
      <c r="O977" s="831">
        <v>933</v>
      </c>
      <c r="P977" s="827">
        <v>0.27360703812316717</v>
      </c>
      <c r="Q977" s="832">
        <v>311</v>
      </c>
    </row>
    <row r="978" spans="1:17" ht="14.45" customHeight="1" x14ac:dyDescent="0.2">
      <c r="A978" s="821" t="s">
        <v>6097</v>
      </c>
      <c r="B978" s="822" t="s">
        <v>5116</v>
      </c>
      <c r="C978" s="822" t="s">
        <v>5034</v>
      </c>
      <c r="D978" s="822" t="s">
        <v>5153</v>
      </c>
      <c r="E978" s="822" t="s">
        <v>5148</v>
      </c>
      <c r="F978" s="831">
        <v>106</v>
      </c>
      <c r="G978" s="831">
        <v>18974</v>
      </c>
      <c r="H978" s="831">
        <v>1.029126213592233</v>
      </c>
      <c r="I978" s="831">
        <v>179</v>
      </c>
      <c r="J978" s="831">
        <v>103</v>
      </c>
      <c r="K978" s="831">
        <v>18437</v>
      </c>
      <c r="L978" s="831">
        <v>1</v>
      </c>
      <c r="M978" s="831">
        <v>179</v>
      </c>
      <c r="N978" s="831">
        <v>68</v>
      </c>
      <c r="O978" s="831">
        <v>12240</v>
      </c>
      <c r="P978" s="827">
        <v>0.6638824103704507</v>
      </c>
      <c r="Q978" s="832">
        <v>180</v>
      </c>
    </row>
    <row r="979" spans="1:17" ht="14.45" customHeight="1" x14ac:dyDescent="0.2">
      <c r="A979" s="821" t="s">
        <v>6097</v>
      </c>
      <c r="B979" s="822" t="s">
        <v>5116</v>
      </c>
      <c r="C979" s="822" t="s">
        <v>5034</v>
      </c>
      <c r="D979" s="822" t="s">
        <v>5154</v>
      </c>
      <c r="E979" s="822" t="s">
        <v>5152</v>
      </c>
      <c r="F979" s="831">
        <v>18</v>
      </c>
      <c r="G979" s="831">
        <v>6858</v>
      </c>
      <c r="H979" s="831">
        <v>2.5447124304267161</v>
      </c>
      <c r="I979" s="831">
        <v>381</v>
      </c>
      <c r="J979" s="831">
        <v>7</v>
      </c>
      <c r="K979" s="831">
        <v>2695</v>
      </c>
      <c r="L979" s="831">
        <v>1</v>
      </c>
      <c r="M979" s="831">
        <v>385</v>
      </c>
      <c r="N979" s="831">
        <v>10</v>
      </c>
      <c r="O979" s="831">
        <v>3880</v>
      </c>
      <c r="P979" s="827">
        <v>1.4397031539888683</v>
      </c>
      <c r="Q979" s="832">
        <v>388</v>
      </c>
    </row>
    <row r="980" spans="1:17" ht="14.45" customHeight="1" x14ac:dyDescent="0.2">
      <c r="A980" s="821" t="s">
        <v>6097</v>
      </c>
      <c r="B980" s="822" t="s">
        <v>5116</v>
      </c>
      <c r="C980" s="822" t="s">
        <v>5034</v>
      </c>
      <c r="D980" s="822" t="s">
        <v>5098</v>
      </c>
      <c r="E980" s="822" t="s">
        <v>5099</v>
      </c>
      <c r="F980" s="831">
        <v>1</v>
      </c>
      <c r="G980" s="831">
        <v>620</v>
      </c>
      <c r="H980" s="831">
        <v>0.19935691318327975</v>
      </c>
      <c r="I980" s="831">
        <v>620</v>
      </c>
      <c r="J980" s="831">
        <v>5</v>
      </c>
      <c r="K980" s="831">
        <v>3110</v>
      </c>
      <c r="L980" s="831">
        <v>1</v>
      </c>
      <c r="M980" s="831">
        <v>622</v>
      </c>
      <c r="N980" s="831">
        <v>3</v>
      </c>
      <c r="O980" s="831">
        <v>1875</v>
      </c>
      <c r="P980" s="827">
        <v>0.60289389067524113</v>
      </c>
      <c r="Q980" s="832">
        <v>625</v>
      </c>
    </row>
    <row r="981" spans="1:17" ht="14.45" customHeight="1" x14ac:dyDescent="0.2">
      <c r="A981" s="821" t="s">
        <v>6097</v>
      </c>
      <c r="B981" s="822" t="s">
        <v>5116</v>
      </c>
      <c r="C981" s="822" t="s">
        <v>5034</v>
      </c>
      <c r="D981" s="822" t="s">
        <v>5197</v>
      </c>
      <c r="E981" s="822" t="s">
        <v>5198</v>
      </c>
      <c r="F981" s="831">
        <v>3</v>
      </c>
      <c r="G981" s="831">
        <v>300</v>
      </c>
      <c r="H981" s="831">
        <v>1</v>
      </c>
      <c r="I981" s="831">
        <v>100</v>
      </c>
      <c r="J981" s="831">
        <v>3</v>
      </c>
      <c r="K981" s="831">
        <v>300</v>
      </c>
      <c r="L981" s="831">
        <v>1</v>
      </c>
      <c r="M981" s="831">
        <v>100</v>
      </c>
      <c r="N981" s="831">
        <v>1</v>
      </c>
      <c r="O981" s="831">
        <v>100</v>
      </c>
      <c r="P981" s="827">
        <v>0.33333333333333331</v>
      </c>
      <c r="Q981" s="832">
        <v>100</v>
      </c>
    </row>
    <row r="982" spans="1:17" ht="14.45" customHeight="1" x14ac:dyDescent="0.2">
      <c r="A982" s="821" t="s">
        <v>6097</v>
      </c>
      <c r="B982" s="822" t="s">
        <v>5116</v>
      </c>
      <c r="C982" s="822" t="s">
        <v>5034</v>
      </c>
      <c r="D982" s="822" t="s">
        <v>5100</v>
      </c>
      <c r="E982" s="822" t="s">
        <v>5101</v>
      </c>
      <c r="F982" s="831"/>
      <c r="G982" s="831"/>
      <c r="H982" s="831"/>
      <c r="I982" s="831"/>
      <c r="J982" s="831"/>
      <c r="K982" s="831"/>
      <c r="L982" s="831"/>
      <c r="M982" s="831"/>
      <c r="N982" s="831">
        <v>2</v>
      </c>
      <c r="O982" s="831">
        <v>716</v>
      </c>
      <c r="P982" s="827"/>
      <c r="Q982" s="832">
        <v>358</v>
      </c>
    </row>
    <row r="983" spans="1:17" ht="14.45" customHeight="1" x14ac:dyDescent="0.2">
      <c r="A983" s="821" t="s">
        <v>6097</v>
      </c>
      <c r="B983" s="822" t="s">
        <v>5116</v>
      </c>
      <c r="C983" s="822" t="s">
        <v>5034</v>
      </c>
      <c r="D983" s="822" t="s">
        <v>5102</v>
      </c>
      <c r="E983" s="822" t="s">
        <v>5103</v>
      </c>
      <c r="F983" s="831"/>
      <c r="G983" s="831"/>
      <c r="H983" s="831"/>
      <c r="I983" s="831"/>
      <c r="J983" s="831"/>
      <c r="K983" s="831"/>
      <c r="L983" s="831"/>
      <c r="M983" s="831"/>
      <c r="N983" s="831">
        <v>3</v>
      </c>
      <c r="O983" s="831">
        <v>1131</v>
      </c>
      <c r="P983" s="827"/>
      <c r="Q983" s="832">
        <v>377</v>
      </c>
    </row>
    <row r="984" spans="1:17" ht="14.45" customHeight="1" x14ac:dyDescent="0.2">
      <c r="A984" s="821" t="s">
        <v>6097</v>
      </c>
      <c r="B984" s="822" t="s">
        <v>5116</v>
      </c>
      <c r="C984" s="822" t="s">
        <v>5034</v>
      </c>
      <c r="D984" s="822" t="s">
        <v>5200</v>
      </c>
      <c r="E984" s="822" t="s">
        <v>5161</v>
      </c>
      <c r="F984" s="831">
        <v>10</v>
      </c>
      <c r="G984" s="831">
        <v>8800</v>
      </c>
      <c r="H984" s="831">
        <v>0.62429057888762773</v>
      </c>
      <c r="I984" s="831">
        <v>880</v>
      </c>
      <c r="J984" s="831">
        <v>16</v>
      </c>
      <c r="K984" s="831">
        <v>14096</v>
      </c>
      <c r="L984" s="831">
        <v>1</v>
      </c>
      <c r="M984" s="831">
        <v>881</v>
      </c>
      <c r="N984" s="831">
        <v>8</v>
      </c>
      <c r="O984" s="831">
        <v>7056</v>
      </c>
      <c r="P984" s="827">
        <v>0.50056753688989786</v>
      </c>
      <c r="Q984" s="832">
        <v>882</v>
      </c>
    </row>
    <row r="985" spans="1:17" ht="14.45" customHeight="1" x14ac:dyDescent="0.2">
      <c r="A985" s="821" t="s">
        <v>6097</v>
      </c>
      <c r="B985" s="822" t="s">
        <v>5116</v>
      </c>
      <c r="C985" s="822" t="s">
        <v>5034</v>
      </c>
      <c r="D985" s="822" t="s">
        <v>5219</v>
      </c>
      <c r="E985" s="822" t="s">
        <v>5202</v>
      </c>
      <c r="F985" s="831">
        <v>3</v>
      </c>
      <c r="G985" s="831">
        <v>1596</v>
      </c>
      <c r="H985" s="831">
        <v>0.17580964970257765</v>
      </c>
      <c r="I985" s="831">
        <v>532</v>
      </c>
      <c r="J985" s="831">
        <v>17</v>
      </c>
      <c r="K985" s="831">
        <v>9078</v>
      </c>
      <c r="L985" s="831">
        <v>1</v>
      </c>
      <c r="M985" s="831">
        <v>534</v>
      </c>
      <c r="N985" s="831">
        <v>7</v>
      </c>
      <c r="O985" s="831">
        <v>3745</v>
      </c>
      <c r="P985" s="827">
        <v>0.41253580083718883</v>
      </c>
      <c r="Q985" s="832">
        <v>535</v>
      </c>
    </row>
    <row r="986" spans="1:17" ht="14.45" customHeight="1" x14ac:dyDescent="0.2">
      <c r="A986" s="821" t="s">
        <v>6097</v>
      </c>
      <c r="B986" s="822" t="s">
        <v>5116</v>
      </c>
      <c r="C986" s="822" t="s">
        <v>5034</v>
      </c>
      <c r="D986" s="822" t="s">
        <v>5201</v>
      </c>
      <c r="E986" s="822" t="s">
        <v>5202</v>
      </c>
      <c r="F986" s="831">
        <v>475</v>
      </c>
      <c r="G986" s="831">
        <v>391875</v>
      </c>
      <c r="H986" s="831">
        <v>0.68392916980815954</v>
      </c>
      <c r="I986" s="831">
        <v>825</v>
      </c>
      <c r="J986" s="831">
        <v>692</v>
      </c>
      <c r="K986" s="831">
        <v>572976</v>
      </c>
      <c r="L986" s="831">
        <v>1</v>
      </c>
      <c r="M986" s="831">
        <v>828</v>
      </c>
      <c r="N986" s="831">
        <v>418</v>
      </c>
      <c r="O986" s="831">
        <v>347358</v>
      </c>
      <c r="P986" s="827">
        <v>0.6062348161179526</v>
      </c>
      <c r="Q986" s="832">
        <v>831</v>
      </c>
    </row>
    <row r="987" spans="1:17" ht="14.45" customHeight="1" x14ac:dyDescent="0.2">
      <c r="A987" s="821" t="s">
        <v>6097</v>
      </c>
      <c r="B987" s="822" t="s">
        <v>5116</v>
      </c>
      <c r="C987" s="822" t="s">
        <v>5034</v>
      </c>
      <c r="D987" s="822" t="s">
        <v>5220</v>
      </c>
      <c r="E987" s="822" t="s">
        <v>5202</v>
      </c>
      <c r="F987" s="831">
        <v>126</v>
      </c>
      <c r="G987" s="831">
        <v>76230</v>
      </c>
      <c r="H987" s="831">
        <v>0.49280477871300571</v>
      </c>
      <c r="I987" s="831">
        <v>605</v>
      </c>
      <c r="J987" s="831">
        <v>254</v>
      </c>
      <c r="K987" s="831">
        <v>154686</v>
      </c>
      <c r="L987" s="831">
        <v>1</v>
      </c>
      <c r="M987" s="831">
        <v>609</v>
      </c>
      <c r="N987" s="831">
        <v>202</v>
      </c>
      <c r="O987" s="831">
        <v>123624</v>
      </c>
      <c r="P987" s="827">
        <v>0.79919320429773866</v>
      </c>
      <c r="Q987" s="832">
        <v>612</v>
      </c>
    </row>
    <row r="988" spans="1:17" ht="14.45" customHeight="1" x14ac:dyDescent="0.2">
      <c r="A988" s="821" t="s">
        <v>6097</v>
      </c>
      <c r="B988" s="822" t="s">
        <v>5116</v>
      </c>
      <c r="C988" s="822" t="s">
        <v>5034</v>
      </c>
      <c r="D988" s="822" t="s">
        <v>5104</v>
      </c>
      <c r="E988" s="822" t="s">
        <v>5105</v>
      </c>
      <c r="F988" s="831">
        <v>1</v>
      </c>
      <c r="G988" s="831">
        <v>178</v>
      </c>
      <c r="H988" s="831"/>
      <c r="I988" s="831">
        <v>178</v>
      </c>
      <c r="J988" s="831"/>
      <c r="K988" s="831"/>
      <c r="L988" s="831"/>
      <c r="M988" s="831"/>
      <c r="N988" s="831"/>
      <c r="O988" s="831"/>
      <c r="P988" s="827"/>
      <c r="Q988" s="832"/>
    </row>
    <row r="989" spans="1:17" ht="14.45" customHeight="1" x14ac:dyDescent="0.2">
      <c r="A989" s="821" t="s">
        <v>6097</v>
      </c>
      <c r="B989" s="822" t="s">
        <v>5116</v>
      </c>
      <c r="C989" s="822" t="s">
        <v>5034</v>
      </c>
      <c r="D989" s="822" t="s">
        <v>5157</v>
      </c>
      <c r="E989" s="822" t="s">
        <v>5136</v>
      </c>
      <c r="F989" s="831">
        <v>8</v>
      </c>
      <c r="G989" s="831">
        <v>3240</v>
      </c>
      <c r="H989" s="831"/>
      <c r="I989" s="831">
        <v>405</v>
      </c>
      <c r="J989" s="831"/>
      <c r="K989" s="831"/>
      <c r="L989" s="831"/>
      <c r="M989" s="831"/>
      <c r="N989" s="831"/>
      <c r="O989" s="831"/>
      <c r="P989" s="827"/>
      <c r="Q989" s="832"/>
    </row>
    <row r="990" spans="1:17" ht="14.45" customHeight="1" x14ac:dyDescent="0.2">
      <c r="A990" s="821" t="s">
        <v>6097</v>
      </c>
      <c r="B990" s="822" t="s">
        <v>5116</v>
      </c>
      <c r="C990" s="822" t="s">
        <v>5034</v>
      </c>
      <c r="D990" s="822" t="s">
        <v>5222</v>
      </c>
      <c r="E990" s="822" t="s">
        <v>5202</v>
      </c>
      <c r="F990" s="831"/>
      <c r="G990" s="831"/>
      <c r="H990" s="831"/>
      <c r="I990" s="831"/>
      <c r="J990" s="831">
        <v>4</v>
      </c>
      <c r="K990" s="831">
        <v>3012</v>
      </c>
      <c r="L990" s="831">
        <v>1</v>
      </c>
      <c r="M990" s="831">
        <v>753</v>
      </c>
      <c r="N990" s="831"/>
      <c r="O990" s="831"/>
      <c r="P990" s="827"/>
      <c r="Q990" s="832"/>
    </row>
    <row r="991" spans="1:17" ht="14.45" customHeight="1" x14ac:dyDescent="0.2">
      <c r="A991" s="821" t="s">
        <v>6097</v>
      </c>
      <c r="B991" s="822" t="s">
        <v>5116</v>
      </c>
      <c r="C991" s="822" t="s">
        <v>5034</v>
      </c>
      <c r="D991" s="822" t="s">
        <v>5203</v>
      </c>
      <c r="E991" s="822" t="s">
        <v>5204</v>
      </c>
      <c r="F991" s="831">
        <v>1</v>
      </c>
      <c r="G991" s="831">
        <v>625</v>
      </c>
      <c r="H991" s="831"/>
      <c r="I991" s="831">
        <v>625</v>
      </c>
      <c r="J991" s="831"/>
      <c r="K991" s="831"/>
      <c r="L991" s="831"/>
      <c r="M991" s="831"/>
      <c r="N991" s="831"/>
      <c r="O991" s="831"/>
      <c r="P991" s="827"/>
      <c r="Q991" s="832"/>
    </row>
    <row r="992" spans="1:17" ht="14.45" customHeight="1" x14ac:dyDescent="0.2">
      <c r="A992" s="821" t="s">
        <v>6097</v>
      </c>
      <c r="B992" s="822" t="s">
        <v>5116</v>
      </c>
      <c r="C992" s="822" t="s">
        <v>5034</v>
      </c>
      <c r="D992" s="822" t="s">
        <v>5205</v>
      </c>
      <c r="E992" s="822" t="s">
        <v>5204</v>
      </c>
      <c r="F992" s="831">
        <v>1</v>
      </c>
      <c r="G992" s="831">
        <v>539</v>
      </c>
      <c r="H992" s="831"/>
      <c r="I992" s="831">
        <v>539</v>
      </c>
      <c r="J992" s="831"/>
      <c r="K992" s="831"/>
      <c r="L992" s="831"/>
      <c r="M992" s="831"/>
      <c r="N992" s="831"/>
      <c r="O992" s="831"/>
      <c r="P992" s="827"/>
      <c r="Q992" s="832"/>
    </row>
    <row r="993" spans="1:17" ht="14.45" customHeight="1" x14ac:dyDescent="0.2">
      <c r="A993" s="821" t="s">
        <v>6097</v>
      </c>
      <c r="B993" s="822" t="s">
        <v>5116</v>
      </c>
      <c r="C993" s="822" t="s">
        <v>5034</v>
      </c>
      <c r="D993" s="822" t="s">
        <v>5225</v>
      </c>
      <c r="E993" s="822" t="s">
        <v>5202</v>
      </c>
      <c r="F993" s="831">
        <v>10</v>
      </c>
      <c r="G993" s="831">
        <v>8750</v>
      </c>
      <c r="H993" s="831"/>
      <c r="I993" s="831">
        <v>875</v>
      </c>
      <c r="J993" s="831"/>
      <c r="K993" s="831"/>
      <c r="L993" s="831"/>
      <c r="M993" s="831"/>
      <c r="N993" s="831">
        <v>5</v>
      </c>
      <c r="O993" s="831">
        <v>4405</v>
      </c>
      <c r="P993" s="827"/>
      <c r="Q993" s="832">
        <v>881</v>
      </c>
    </row>
    <row r="994" spans="1:17" ht="14.45" customHeight="1" x14ac:dyDescent="0.2">
      <c r="A994" s="821" t="s">
        <v>6097</v>
      </c>
      <c r="B994" s="822" t="s">
        <v>5037</v>
      </c>
      <c r="C994" s="822" t="s">
        <v>5034</v>
      </c>
      <c r="D994" s="822" t="s">
        <v>5104</v>
      </c>
      <c r="E994" s="822" t="s">
        <v>5105</v>
      </c>
      <c r="F994" s="831"/>
      <c r="G994" s="831"/>
      <c r="H994" s="831"/>
      <c r="I994" s="831"/>
      <c r="J994" s="831"/>
      <c r="K994" s="831"/>
      <c r="L994" s="831"/>
      <c r="M994" s="831"/>
      <c r="N994" s="831">
        <v>2</v>
      </c>
      <c r="O994" s="831">
        <v>360</v>
      </c>
      <c r="P994" s="827"/>
      <c r="Q994" s="832">
        <v>180</v>
      </c>
    </row>
    <row r="995" spans="1:17" ht="14.45" customHeight="1" x14ac:dyDescent="0.2">
      <c r="A995" s="821" t="s">
        <v>6098</v>
      </c>
      <c r="B995" s="822" t="s">
        <v>5116</v>
      </c>
      <c r="C995" s="822" t="s">
        <v>5061</v>
      </c>
      <c r="D995" s="822" t="s">
        <v>5133</v>
      </c>
      <c r="E995" s="822" t="s">
        <v>5134</v>
      </c>
      <c r="F995" s="831">
        <v>167</v>
      </c>
      <c r="G995" s="831">
        <v>151093.25</v>
      </c>
      <c r="H995" s="831">
        <v>167</v>
      </c>
      <c r="I995" s="831">
        <v>904.75</v>
      </c>
      <c r="J995" s="831">
        <v>1</v>
      </c>
      <c r="K995" s="831">
        <v>904.75</v>
      </c>
      <c r="L995" s="831">
        <v>1</v>
      </c>
      <c r="M995" s="831">
        <v>904.75</v>
      </c>
      <c r="N995" s="831"/>
      <c r="O995" s="831"/>
      <c r="P995" s="827"/>
      <c r="Q995" s="832"/>
    </row>
    <row r="996" spans="1:17" ht="14.45" customHeight="1" x14ac:dyDescent="0.2">
      <c r="A996" s="821" t="s">
        <v>6098</v>
      </c>
      <c r="B996" s="822" t="s">
        <v>5116</v>
      </c>
      <c r="C996" s="822" t="s">
        <v>5061</v>
      </c>
      <c r="D996" s="822" t="s">
        <v>5064</v>
      </c>
      <c r="E996" s="822" t="s">
        <v>5065</v>
      </c>
      <c r="F996" s="831">
        <v>1</v>
      </c>
      <c r="G996" s="831">
        <v>242.64</v>
      </c>
      <c r="H996" s="831"/>
      <c r="I996" s="831">
        <v>242.64</v>
      </c>
      <c r="J996" s="831"/>
      <c r="K996" s="831"/>
      <c r="L996" s="831"/>
      <c r="M996" s="831"/>
      <c r="N996" s="831"/>
      <c r="O996" s="831"/>
      <c r="P996" s="827"/>
      <c r="Q996" s="832"/>
    </row>
    <row r="997" spans="1:17" ht="14.45" customHeight="1" x14ac:dyDescent="0.2">
      <c r="A997" s="821" t="s">
        <v>6098</v>
      </c>
      <c r="B997" s="822" t="s">
        <v>5116</v>
      </c>
      <c r="C997" s="822" t="s">
        <v>5034</v>
      </c>
      <c r="D997" s="822" t="s">
        <v>5194</v>
      </c>
      <c r="E997" s="822" t="s">
        <v>5195</v>
      </c>
      <c r="F997" s="831">
        <v>4</v>
      </c>
      <c r="G997" s="831">
        <v>784</v>
      </c>
      <c r="H997" s="831">
        <v>3.9396984924623117</v>
      </c>
      <c r="I997" s="831">
        <v>196</v>
      </c>
      <c r="J997" s="831">
        <v>1</v>
      </c>
      <c r="K997" s="831">
        <v>199</v>
      </c>
      <c r="L997" s="831">
        <v>1</v>
      </c>
      <c r="M997" s="831">
        <v>199</v>
      </c>
      <c r="N997" s="831">
        <v>1</v>
      </c>
      <c r="O997" s="831">
        <v>201</v>
      </c>
      <c r="P997" s="827">
        <v>1.0100502512562815</v>
      </c>
      <c r="Q997" s="832">
        <v>201</v>
      </c>
    </row>
    <row r="998" spans="1:17" ht="14.45" customHeight="1" x14ac:dyDescent="0.2">
      <c r="A998" s="821" t="s">
        <v>6098</v>
      </c>
      <c r="B998" s="822" t="s">
        <v>5116</v>
      </c>
      <c r="C998" s="822" t="s">
        <v>5034</v>
      </c>
      <c r="D998" s="822" t="s">
        <v>5078</v>
      </c>
      <c r="E998" s="822" t="s">
        <v>5079</v>
      </c>
      <c r="F998" s="831"/>
      <c r="G998" s="831"/>
      <c r="H998" s="831"/>
      <c r="I998" s="831"/>
      <c r="J998" s="831">
        <v>1</v>
      </c>
      <c r="K998" s="831">
        <v>38</v>
      </c>
      <c r="L998" s="831">
        <v>1</v>
      </c>
      <c r="M998" s="831">
        <v>38</v>
      </c>
      <c r="N998" s="831">
        <v>1</v>
      </c>
      <c r="O998" s="831">
        <v>38</v>
      </c>
      <c r="P998" s="827">
        <v>1</v>
      </c>
      <c r="Q998" s="832">
        <v>38</v>
      </c>
    </row>
    <row r="999" spans="1:17" ht="14.45" customHeight="1" x14ac:dyDescent="0.2">
      <c r="A999" s="821" t="s">
        <v>6098</v>
      </c>
      <c r="B999" s="822" t="s">
        <v>5116</v>
      </c>
      <c r="C999" s="822" t="s">
        <v>5034</v>
      </c>
      <c r="D999" s="822" t="s">
        <v>5124</v>
      </c>
      <c r="E999" s="822" t="s">
        <v>5125</v>
      </c>
      <c r="F999" s="831">
        <v>1058</v>
      </c>
      <c r="G999" s="831">
        <v>266616</v>
      </c>
      <c r="H999" s="831">
        <v>0.94309909374535728</v>
      </c>
      <c r="I999" s="831">
        <v>252</v>
      </c>
      <c r="J999" s="831">
        <v>1113</v>
      </c>
      <c r="K999" s="831">
        <v>282702</v>
      </c>
      <c r="L999" s="831">
        <v>1</v>
      </c>
      <c r="M999" s="831">
        <v>254</v>
      </c>
      <c r="N999" s="831">
        <v>1015</v>
      </c>
      <c r="O999" s="831">
        <v>258825</v>
      </c>
      <c r="P999" s="827">
        <v>0.91554003862724709</v>
      </c>
      <c r="Q999" s="832">
        <v>255</v>
      </c>
    </row>
    <row r="1000" spans="1:17" ht="14.45" customHeight="1" x14ac:dyDescent="0.2">
      <c r="A1000" s="821" t="s">
        <v>6098</v>
      </c>
      <c r="B1000" s="822" t="s">
        <v>5116</v>
      </c>
      <c r="C1000" s="822" t="s">
        <v>5034</v>
      </c>
      <c r="D1000" s="822" t="s">
        <v>5126</v>
      </c>
      <c r="E1000" s="822" t="s">
        <v>5127</v>
      </c>
      <c r="F1000" s="831">
        <v>2458</v>
      </c>
      <c r="G1000" s="831">
        <v>312166</v>
      </c>
      <c r="H1000" s="831">
        <v>1.0688127422381088</v>
      </c>
      <c r="I1000" s="831">
        <v>127</v>
      </c>
      <c r="J1000" s="831">
        <v>2318</v>
      </c>
      <c r="K1000" s="831">
        <v>292068</v>
      </c>
      <c r="L1000" s="831">
        <v>1</v>
      </c>
      <c r="M1000" s="831">
        <v>126</v>
      </c>
      <c r="N1000" s="831">
        <v>1658</v>
      </c>
      <c r="O1000" s="831">
        <v>210566</v>
      </c>
      <c r="P1000" s="827">
        <v>0.72094854622896043</v>
      </c>
      <c r="Q1000" s="832">
        <v>127</v>
      </c>
    </row>
    <row r="1001" spans="1:17" ht="14.45" customHeight="1" x14ac:dyDescent="0.2">
      <c r="A1001" s="821" t="s">
        <v>6098</v>
      </c>
      <c r="B1001" s="822" t="s">
        <v>5116</v>
      </c>
      <c r="C1001" s="822" t="s">
        <v>5034</v>
      </c>
      <c r="D1001" s="822" t="s">
        <v>5137</v>
      </c>
      <c r="E1001" s="822" t="s">
        <v>5138</v>
      </c>
      <c r="F1001" s="831">
        <v>7</v>
      </c>
      <c r="G1001" s="831">
        <v>3472</v>
      </c>
      <c r="H1001" s="831"/>
      <c r="I1001" s="831">
        <v>496</v>
      </c>
      <c r="J1001" s="831"/>
      <c r="K1001" s="831"/>
      <c r="L1001" s="831"/>
      <c r="M1001" s="831"/>
      <c r="N1001" s="831">
        <v>2</v>
      </c>
      <c r="O1001" s="831">
        <v>998</v>
      </c>
      <c r="P1001" s="827"/>
      <c r="Q1001" s="832">
        <v>499</v>
      </c>
    </row>
    <row r="1002" spans="1:17" ht="14.45" customHeight="1" x14ac:dyDescent="0.2">
      <c r="A1002" s="821" t="s">
        <v>6098</v>
      </c>
      <c r="B1002" s="822" t="s">
        <v>5116</v>
      </c>
      <c r="C1002" s="822" t="s">
        <v>5034</v>
      </c>
      <c r="D1002" s="822" t="s">
        <v>5139</v>
      </c>
      <c r="E1002" s="822" t="s">
        <v>5140</v>
      </c>
      <c r="F1002" s="831">
        <v>48</v>
      </c>
      <c r="G1002" s="831">
        <v>33072</v>
      </c>
      <c r="H1002" s="831">
        <v>0.62975093304897556</v>
      </c>
      <c r="I1002" s="831">
        <v>689</v>
      </c>
      <c r="J1002" s="831">
        <v>76</v>
      </c>
      <c r="K1002" s="831">
        <v>52516</v>
      </c>
      <c r="L1002" s="831">
        <v>1</v>
      </c>
      <c r="M1002" s="831">
        <v>691</v>
      </c>
      <c r="N1002" s="831">
        <v>15</v>
      </c>
      <c r="O1002" s="831">
        <v>10380</v>
      </c>
      <c r="P1002" s="827">
        <v>0.19765404829004493</v>
      </c>
      <c r="Q1002" s="832">
        <v>692</v>
      </c>
    </row>
    <row r="1003" spans="1:17" ht="14.45" customHeight="1" x14ac:dyDescent="0.2">
      <c r="A1003" s="821" t="s">
        <v>6098</v>
      </c>
      <c r="B1003" s="822" t="s">
        <v>5116</v>
      </c>
      <c r="C1003" s="822" t="s">
        <v>5034</v>
      </c>
      <c r="D1003" s="822" t="s">
        <v>5141</v>
      </c>
      <c r="E1003" s="822" t="s">
        <v>5138</v>
      </c>
      <c r="F1003" s="831">
        <v>16</v>
      </c>
      <c r="G1003" s="831">
        <v>9104</v>
      </c>
      <c r="H1003" s="831">
        <v>0.690795963274907</v>
      </c>
      <c r="I1003" s="831">
        <v>569</v>
      </c>
      <c r="J1003" s="831">
        <v>23</v>
      </c>
      <c r="K1003" s="831">
        <v>13179</v>
      </c>
      <c r="L1003" s="831">
        <v>1</v>
      </c>
      <c r="M1003" s="831">
        <v>573</v>
      </c>
      <c r="N1003" s="831">
        <v>14</v>
      </c>
      <c r="O1003" s="831">
        <v>8064</v>
      </c>
      <c r="P1003" s="827">
        <v>0.61188254040519008</v>
      </c>
      <c r="Q1003" s="832">
        <v>576</v>
      </c>
    </row>
    <row r="1004" spans="1:17" ht="14.45" customHeight="1" x14ac:dyDescent="0.2">
      <c r="A1004" s="821" t="s">
        <v>6098</v>
      </c>
      <c r="B1004" s="822" t="s">
        <v>5116</v>
      </c>
      <c r="C1004" s="822" t="s">
        <v>5034</v>
      </c>
      <c r="D1004" s="822" t="s">
        <v>5142</v>
      </c>
      <c r="E1004" s="822" t="s">
        <v>5140</v>
      </c>
      <c r="F1004" s="831">
        <v>282</v>
      </c>
      <c r="G1004" s="831">
        <v>214884</v>
      </c>
      <c r="H1004" s="831">
        <v>1.1937336814621411</v>
      </c>
      <c r="I1004" s="831">
        <v>762</v>
      </c>
      <c r="J1004" s="831">
        <v>235</v>
      </c>
      <c r="K1004" s="831">
        <v>180010</v>
      </c>
      <c r="L1004" s="831">
        <v>1</v>
      </c>
      <c r="M1004" s="831">
        <v>766</v>
      </c>
      <c r="N1004" s="831">
        <v>155</v>
      </c>
      <c r="O1004" s="831">
        <v>119195</v>
      </c>
      <c r="P1004" s="827">
        <v>0.66215765790789405</v>
      </c>
      <c r="Q1004" s="832">
        <v>769</v>
      </c>
    </row>
    <row r="1005" spans="1:17" ht="14.45" customHeight="1" x14ac:dyDescent="0.2">
      <c r="A1005" s="821" t="s">
        <v>6098</v>
      </c>
      <c r="B1005" s="822" t="s">
        <v>5116</v>
      </c>
      <c r="C1005" s="822" t="s">
        <v>5034</v>
      </c>
      <c r="D1005" s="822" t="s">
        <v>5160</v>
      </c>
      <c r="E1005" s="822" t="s">
        <v>5161</v>
      </c>
      <c r="F1005" s="831">
        <v>1236</v>
      </c>
      <c r="G1005" s="831">
        <v>1012284</v>
      </c>
      <c r="H1005" s="831">
        <v>1.2082443119833279</v>
      </c>
      <c r="I1005" s="831">
        <v>819</v>
      </c>
      <c r="J1005" s="831">
        <v>1018</v>
      </c>
      <c r="K1005" s="831">
        <v>837814</v>
      </c>
      <c r="L1005" s="831">
        <v>1</v>
      </c>
      <c r="M1005" s="831">
        <v>823</v>
      </c>
      <c r="N1005" s="831">
        <v>848</v>
      </c>
      <c r="O1005" s="831">
        <v>700448</v>
      </c>
      <c r="P1005" s="827">
        <v>0.8360423673989692</v>
      </c>
      <c r="Q1005" s="832">
        <v>826</v>
      </c>
    </row>
    <row r="1006" spans="1:17" ht="14.45" customHeight="1" x14ac:dyDescent="0.2">
      <c r="A1006" s="821" t="s">
        <v>6098</v>
      </c>
      <c r="B1006" s="822" t="s">
        <v>5116</v>
      </c>
      <c r="C1006" s="822" t="s">
        <v>5034</v>
      </c>
      <c r="D1006" s="822" t="s">
        <v>5128</v>
      </c>
      <c r="E1006" s="822" t="s">
        <v>5101</v>
      </c>
      <c r="F1006" s="831">
        <v>2</v>
      </c>
      <c r="G1006" s="831">
        <v>928</v>
      </c>
      <c r="H1006" s="831"/>
      <c r="I1006" s="831">
        <v>464</v>
      </c>
      <c r="J1006" s="831"/>
      <c r="K1006" s="831"/>
      <c r="L1006" s="831"/>
      <c r="M1006" s="831"/>
      <c r="N1006" s="831"/>
      <c r="O1006" s="831"/>
      <c r="P1006" s="827"/>
      <c r="Q1006" s="832"/>
    </row>
    <row r="1007" spans="1:17" ht="14.45" customHeight="1" x14ac:dyDescent="0.2">
      <c r="A1007" s="821" t="s">
        <v>6098</v>
      </c>
      <c r="B1007" s="822" t="s">
        <v>5116</v>
      </c>
      <c r="C1007" s="822" t="s">
        <v>5034</v>
      </c>
      <c r="D1007" s="822" t="s">
        <v>5144</v>
      </c>
      <c r="E1007" s="822" t="s">
        <v>5099</v>
      </c>
      <c r="F1007" s="831">
        <v>54</v>
      </c>
      <c r="G1007" s="831">
        <v>39420</v>
      </c>
      <c r="H1007" s="831">
        <v>0.69652796183408427</v>
      </c>
      <c r="I1007" s="831">
        <v>730</v>
      </c>
      <c r="J1007" s="831">
        <v>77</v>
      </c>
      <c r="K1007" s="831">
        <v>56595</v>
      </c>
      <c r="L1007" s="831">
        <v>1</v>
      </c>
      <c r="M1007" s="831">
        <v>735</v>
      </c>
      <c r="N1007" s="831">
        <v>75</v>
      </c>
      <c r="O1007" s="831">
        <v>55500</v>
      </c>
      <c r="P1007" s="827">
        <v>0.98065200106016437</v>
      </c>
      <c r="Q1007" s="832">
        <v>740</v>
      </c>
    </row>
    <row r="1008" spans="1:17" ht="14.45" customHeight="1" x14ac:dyDescent="0.2">
      <c r="A1008" s="821" t="s">
        <v>6098</v>
      </c>
      <c r="B1008" s="822" t="s">
        <v>5116</v>
      </c>
      <c r="C1008" s="822" t="s">
        <v>5034</v>
      </c>
      <c r="D1008" s="822" t="s">
        <v>5145</v>
      </c>
      <c r="E1008" s="822" t="s">
        <v>5146</v>
      </c>
      <c r="F1008" s="831"/>
      <c r="G1008" s="831"/>
      <c r="H1008" s="831"/>
      <c r="I1008" s="831"/>
      <c r="J1008" s="831">
        <v>6</v>
      </c>
      <c r="K1008" s="831">
        <v>5028</v>
      </c>
      <c r="L1008" s="831">
        <v>1</v>
      </c>
      <c r="M1008" s="831">
        <v>838</v>
      </c>
      <c r="N1008" s="831">
        <v>2</v>
      </c>
      <c r="O1008" s="831">
        <v>1682</v>
      </c>
      <c r="P1008" s="827">
        <v>0.33452665075576771</v>
      </c>
      <c r="Q1008" s="832">
        <v>841</v>
      </c>
    </row>
    <row r="1009" spans="1:17" ht="14.45" customHeight="1" x14ac:dyDescent="0.2">
      <c r="A1009" s="821" t="s">
        <v>6098</v>
      </c>
      <c r="B1009" s="822" t="s">
        <v>5116</v>
      </c>
      <c r="C1009" s="822" t="s">
        <v>5034</v>
      </c>
      <c r="D1009" s="822" t="s">
        <v>5147</v>
      </c>
      <c r="E1009" s="822" t="s">
        <v>5148</v>
      </c>
      <c r="F1009" s="831">
        <v>395</v>
      </c>
      <c r="G1009" s="831">
        <v>84925</v>
      </c>
      <c r="H1009" s="831">
        <v>1.0436251920122888</v>
      </c>
      <c r="I1009" s="831">
        <v>215</v>
      </c>
      <c r="J1009" s="831">
        <v>375</v>
      </c>
      <c r="K1009" s="831">
        <v>81375</v>
      </c>
      <c r="L1009" s="831">
        <v>1</v>
      </c>
      <c r="M1009" s="831">
        <v>217</v>
      </c>
      <c r="N1009" s="831">
        <v>368</v>
      </c>
      <c r="O1009" s="831">
        <v>80592</v>
      </c>
      <c r="P1009" s="827">
        <v>0.99037788018433182</v>
      </c>
      <c r="Q1009" s="832">
        <v>219</v>
      </c>
    </row>
    <row r="1010" spans="1:17" ht="14.45" customHeight="1" x14ac:dyDescent="0.2">
      <c r="A1010" s="821" t="s">
        <v>6098</v>
      </c>
      <c r="B1010" s="822" t="s">
        <v>5116</v>
      </c>
      <c r="C1010" s="822" t="s">
        <v>5034</v>
      </c>
      <c r="D1010" s="822" t="s">
        <v>5082</v>
      </c>
      <c r="E1010" s="822" t="s">
        <v>5083</v>
      </c>
      <c r="F1010" s="831">
        <v>1</v>
      </c>
      <c r="G1010" s="831">
        <v>702</v>
      </c>
      <c r="H1010" s="831"/>
      <c r="I1010" s="831">
        <v>702</v>
      </c>
      <c r="J1010" s="831"/>
      <c r="K1010" s="831"/>
      <c r="L1010" s="831"/>
      <c r="M1010" s="831"/>
      <c r="N1010" s="831"/>
      <c r="O1010" s="831"/>
      <c r="P1010" s="827"/>
      <c r="Q1010" s="832"/>
    </row>
    <row r="1011" spans="1:17" ht="14.45" customHeight="1" x14ac:dyDescent="0.2">
      <c r="A1011" s="821" t="s">
        <v>6098</v>
      </c>
      <c r="B1011" s="822" t="s">
        <v>5116</v>
      </c>
      <c r="C1011" s="822" t="s">
        <v>5034</v>
      </c>
      <c r="D1011" s="822" t="s">
        <v>5084</v>
      </c>
      <c r="E1011" s="822" t="s">
        <v>5085</v>
      </c>
      <c r="F1011" s="831">
        <v>4</v>
      </c>
      <c r="G1011" s="831">
        <v>1420</v>
      </c>
      <c r="H1011" s="831">
        <v>3.9664804469273744</v>
      </c>
      <c r="I1011" s="831">
        <v>355</v>
      </c>
      <c r="J1011" s="831">
        <v>1</v>
      </c>
      <c r="K1011" s="831">
        <v>358</v>
      </c>
      <c r="L1011" s="831">
        <v>1</v>
      </c>
      <c r="M1011" s="831">
        <v>358</v>
      </c>
      <c r="N1011" s="831"/>
      <c r="O1011" s="831"/>
      <c r="P1011" s="827"/>
      <c r="Q1011" s="832"/>
    </row>
    <row r="1012" spans="1:17" ht="14.45" customHeight="1" x14ac:dyDescent="0.2">
      <c r="A1012" s="821" t="s">
        <v>6098</v>
      </c>
      <c r="B1012" s="822" t="s">
        <v>5116</v>
      </c>
      <c r="C1012" s="822" t="s">
        <v>5034</v>
      </c>
      <c r="D1012" s="822" t="s">
        <v>5149</v>
      </c>
      <c r="E1012" s="822" t="s">
        <v>5150</v>
      </c>
      <c r="F1012" s="831">
        <v>2961</v>
      </c>
      <c r="G1012" s="831">
        <v>254646</v>
      </c>
      <c r="H1012" s="831">
        <v>1.0697613846412368</v>
      </c>
      <c r="I1012" s="831">
        <v>86</v>
      </c>
      <c r="J1012" s="831">
        <v>2705</v>
      </c>
      <c r="K1012" s="831">
        <v>238040</v>
      </c>
      <c r="L1012" s="831">
        <v>1</v>
      </c>
      <c r="M1012" s="831">
        <v>88</v>
      </c>
      <c r="N1012" s="831">
        <v>2297</v>
      </c>
      <c r="O1012" s="831">
        <v>204433</v>
      </c>
      <c r="P1012" s="827">
        <v>0.85881784574021169</v>
      </c>
      <c r="Q1012" s="832">
        <v>89</v>
      </c>
    </row>
    <row r="1013" spans="1:17" ht="14.45" customHeight="1" x14ac:dyDescent="0.2">
      <c r="A1013" s="821" t="s">
        <v>6098</v>
      </c>
      <c r="B1013" s="822" t="s">
        <v>5116</v>
      </c>
      <c r="C1013" s="822" t="s">
        <v>5034</v>
      </c>
      <c r="D1013" s="822" t="s">
        <v>5129</v>
      </c>
      <c r="E1013" s="822" t="s">
        <v>5130</v>
      </c>
      <c r="F1013" s="831">
        <v>7</v>
      </c>
      <c r="G1013" s="831">
        <v>5040</v>
      </c>
      <c r="H1013" s="831">
        <v>2.3236514522821579</v>
      </c>
      <c r="I1013" s="831">
        <v>720</v>
      </c>
      <c r="J1013" s="831">
        <v>3</v>
      </c>
      <c r="K1013" s="831">
        <v>2169</v>
      </c>
      <c r="L1013" s="831">
        <v>1</v>
      </c>
      <c r="M1013" s="831">
        <v>723</v>
      </c>
      <c r="N1013" s="831">
        <v>5</v>
      </c>
      <c r="O1013" s="831">
        <v>3625</v>
      </c>
      <c r="P1013" s="827">
        <v>1.6712770862148456</v>
      </c>
      <c r="Q1013" s="832">
        <v>725</v>
      </c>
    </row>
    <row r="1014" spans="1:17" ht="14.45" customHeight="1" x14ac:dyDescent="0.2">
      <c r="A1014" s="821" t="s">
        <v>6098</v>
      </c>
      <c r="B1014" s="822" t="s">
        <v>5116</v>
      </c>
      <c r="C1014" s="822" t="s">
        <v>5034</v>
      </c>
      <c r="D1014" s="822" t="s">
        <v>5196</v>
      </c>
      <c r="E1014" s="822" t="s">
        <v>5161</v>
      </c>
      <c r="F1014" s="831">
        <v>1366</v>
      </c>
      <c r="G1014" s="831">
        <v>1301798</v>
      </c>
      <c r="H1014" s="831">
        <v>1.0139340201945934</v>
      </c>
      <c r="I1014" s="831">
        <v>953</v>
      </c>
      <c r="J1014" s="831">
        <v>1343</v>
      </c>
      <c r="K1014" s="831">
        <v>1283908</v>
      </c>
      <c r="L1014" s="831">
        <v>1</v>
      </c>
      <c r="M1014" s="831">
        <v>956</v>
      </c>
      <c r="N1014" s="831">
        <v>1282</v>
      </c>
      <c r="O1014" s="831">
        <v>1229438</v>
      </c>
      <c r="P1014" s="827">
        <v>0.95757484181109553</v>
      </c>
      <c r="Q1014" s="832">
        <v>959</v>
      </c>
    </row>
    <row r="1015" spans="1:17" ht="14.45" customHeight="1" x14ac:dyDescent="0.2">
      <c r="A1015" s="821" t="s">
        <v>6098</v>
      </c>
      <c r="B1015" s="822" t="s">
        <v>5116</v>
      </c>
      <c r="C1015" s="822" t="s">
        <v>5034</v>
      </c>
      <c r="D1015" s="822" t="s">
        <v>5088</v>
      </c>
      <c r="E1015" s="822" t="s">
        <v>5089</v>
      </c>
      <c r="F1015" s="831">
        <v>9</v>
      </c>
      <c r="G1015" s="831">
        <v>1089</v>
      </c>
      <c r="H1015" s="831">
        <v>1.275175644028103</v>
      </c>
      <c r="I1015" s="831">
        <v>121</v>
      </c>
      <c r="J1015" s="831">
        <v>7</v>
      </c>
      <c r="K1015" s="831">
        <v>854</v>
      </c>
      <c r="L1015" s="831">
        <v>1</v>
      </c>
      <c r="M1015" s="831">
        <v>122</v>
      </c>
      <c r="N1015" s="831"/>
      <c r="O1015" s="831"/>
      <c r="P1015" s="827"/>
      <c r="Q1015" s="832"/>
    </row>
    <row r="1016" spans="1:17" ht="14.45" customHeight="1" x14ac:dyDescent="0.2">
      <c r="A1016" s="821" t="s">
        <v>6098</v>
      </c>
      <c r="B1016" s="822" t="s">
        <v>5116</v>
      </c>
      <c r="C1016" s="822" t="s">
        <v>5034</v>
      </c>
      <c r="D1016" s="822" t="s">
        <v>5162</v>
      </c>
      <c r="E1016" s="822" t="s">
        <v>5161</v>
      </c>
      <c r="F1016" s="831">
        <v>45</v>
      </c>
      <c r="G1016" s="831">
        <v>33570</v>
      </c>
      <c r="H1016" s="831">
        <v>1.3199905630701478</v>
      </c>
      <c r="I1016" s="831">
        <v>746</v>
      </c>
      <c r="J1016" s="831">
        <v>34</v>
      </c>
      <c r="K1016" s="831">
        <v>25432</v>
      </c>
      <c r="L1016" s="831">
        <v>1</v>
      </c>
      <c r="M1016" s="831">
        <v>748</v>
      </c>
      <c r="N1016" s="831">
        <v>19</v>
      </c>
      <c r="O1016" s="831">
        <v>14231</v>
      </c>
      <c r="P1016" s="827">
        <v>0.55957061969172694</v>
      </c>
      <c r="Q1016" s="832">
        <v>749</v>
      </c>
    </row>
    <row r="1017" spans="1:17" ht="14.45" customHeight="1" x14ac:dyDescent="0.2">
      <c r="A1017" s="821" t="s">
        <v>6098</v>
      </c>
      <c r="B1017" s="822" t="s">
        <v>5116</v>
      </c>
      <c r="C1017" s="822" t="s">
        <v>5034</v>
      </c>
      <c r="D1017" s="822" t="s">
        <v>5163</v>
      </c>
      <c r="E1017" s="822" t="s">
        <v>5164</v>
      </c>
      <c r="F1017" s="831">
        <v>3</v>
      </c>
      <c r="G1017" s="831">
        <v>1632</v>
      </c>
      <c r="H1017" s="831">
        <v>0.37362637362637363</v>
      </c>
      <c r="I1017" s="831">
        <v>544</v>
      </c>
      <c r="J1017" s="831">
        <v>8</v>
      </c>
      <c r="K1017" s="831">
        <v>4368</v>
      </c>
      <c r="L1017" s="831">
        <v>1</v>
      </c>
      <c r="M1017" s="831">
        <v>546</v>
      </c>
      <c r="N1017" s="831">
        <v>22</v>
      </c>
      <c r="O1017" s="831">
        <v>12034</v>
      </c>
      <c r="P1017" s="827">
        <v>2.75503663003663</v>
      </c>
      <c r="Q1017" s="832">
        <v>547</v>
      </c>
    </row>
    <row r="1018" spans="1:17" ht="14.45" customHeight="1" x14ac:dyDescent="0.2">
      <c r="A1018" s="821" t="s">
        <v>6098</v>
      </c>
      <c r="B1018" s="822" t="s">
        <v>5116</v>
      </c>
      <c r="C1018" s="822" t="s">
        <v>5034</v>
      </c>
      <c r="D1018" s="822" t="s">
        <v>5151</v>
      </c>
      <c r="E1018" s="822" t="s">
        <v>5152</v>
      </c>
      <c r="F1018" s="831">
        <v>4</v>
      </c>
      <c r="G1018" s="831">
        <v>1232</v>
      </c>
      <c r="H1018" s="831">
        <v>1.9870967741935484</v>
      </c>
      <c r="I1018" s="831">
        <v>308</v>
      </c>
      <c r="J1018" s="831">
        <v>2</v>
      </c>
      <c r="K1018" s="831">
        <v>620</v>
      </c>
      <c r="L1018" s="831">
        <v>1</v>
      </c>
      <c r="M1018" s="831">
        <v>310</v>
      </c>
      <c r="N1018" s="831">
        <v>2</v>
      </c>
      <c r="O1018" s="831">
        <v>622</v>
      </c>
      <c r="P1018" s="827">
        <v>1.0032258064516129</v>
      </c>
      <c r="Q1018" s="832">
        <v>311</v>
      </c>
    </row>
    <row r="1019" spans="1:17" ht="14.45" customHeight="1" x14ac:dyDescent="0.2">
      <c r="A1019" s="821" t="s">
        <v>6098</v>
      </c>
      <c r="B1019" s="822" t="s">
        <v>5116</v>
      </c>
      <c r="C1019" s="822" t="s">
        <v>5034</v>
      </c>
      <c r="D1019" s="822" t="s">
        <v>5153</v>
      </c>
      <c r="E1019" s="822" t="s">
        <v>5148</v>
      </c>
      <c r="F1019" s="831">
        <v>12</v>
      </c>
      <c r="G1019" s="831">
        <v>2148</v>
      </c>
      <c r="H1019" s="831">
        <v>0.44444444444444442</v>
      </c>
      <c r="I1019" s="831">
        <v>179</v>
      </c>
      <c r="J1019" s="831">
        <v>27</v>
      </c>
      <c r="K1019" s="831">
        <v>4833</v>
      </c>
      <c r="L1019" s="831">
        <v>1</v>
      </c>
      <c r="M1019" s="831">
        <v>179</v>
      </c>
      <c r="N1019" s="831">
        <v>4</v>
      </c>
      <c r="O1019" s="831">
        <v>720</v>
      </c>
      <c r="P1019" s="827">
        <v>0.148975791433892</v>
      </c>
      <c r="Q1019" s="832">
        <v>180</v>
      </c>
    </row>
    <row r="1020" spans="1:17" ht="14.45" customHeight="1" x14ac:dyDescent="0.2">
      <c r="A1020" s="821" t="s">
        <v>6098</v>
      </c>
      <c r="B1020" s="822" t="s">
        <v>5116</v>
      </c>
      <c r="C1020" s="822" t="s">
        <v>5034</v>
      </c>
      <c r="D1020" s="822" t="s">
        <v>5154</v>
      </c>
      <c r="E1020" s="822" t="s">
        <v>5152</v>
      </c>
      <c r="F1020" s="831">
        <v>16</v>
      </c>
      <c r="G1020" s="831">
        <v>6096</v>
      </c>
      <c r="H1020" s="831">
        <v>3.1667532467532467</v>
      </c>
      <c r="I1020" s="831">
        <v>381</v>
      </c>
      <c r="J1020" s="831">
        <v>5</v>
      </c>
      <c r="K1020" s="831">
        <v>1925</v>
      </c>
      <c r="L1020" s="831">
        <v>1</v>
      </c>
      <c r="M1020" s="831">
        <v>385</v>
      </c>
      <c r="N1020" s="831">
        <v>21</v>
      </c>
      <c r="O1020" s="831">
        <v>8148</v>
      </c>
      <c r="P1020" s="827">
        <v>4.2327272727272724</v>
      </c>
      <c r="Q1020" s="832">
        <v>388</v>
      </c>
    </row>
    <row r="1021" spans="1:17" ht="14.45" customHeight="1" x14ac:dyDescent="0.2">
      <c r="A1021" s="821" t="s">
        <v>6098</v>
      </c>
      <c r="B1021" s="822" t="s">
        <v>5116</v>
      </c>
      <c r="C1021" s="822" t="s">
        <v>5034</v>
      </c>
      <c r="D1021" s="822" t="s">
        <v>5098</v>
      </c>
      <c r="E1021" s="822" t="s">
        <v>5099</v>
      </c>
      <c r="F1021" s="831">
        <v>6</v>
      </c>
      <c r="G1021" s="831">
        <v>3720</v>
      </c>
      <c r="H1021" s="831">
        <v>0.66452304394426576</v>
      </c>
      <c r="I1021" s="831">
        <v>620</v>
      </c>
      <c r="J1021" s="831">
        <v>9</v>
      </c>
      <c r="K1021" s="831">
        <v>5598</v>
      </c>
      <c r="L1021" s="831">
        <v>1</v>
      </c>
      <c r="M1021" s="831">
        <v>622</v>
      </c>
      <c r="N1021" s="831">
        <v>2</v>
      </c>
      <c r="O1021" s="831">
        <v>1250</v>
      </c>
      <c r="P1021" s="827">
        <v>0.22329403358342265</v>
      </c>
      <c r="Q1021" s="832">
        <v>625</v>
      </c>
    </row>
    <row r="1022" spans="1:17" ht="14.45" customHeight="1" x14ac:dyDescent="0.2">
      <c r="A1022" s="821" t="s">
        <v>6098</v>
      </c>
      <c r="B1022" s="822" t="s">
        <v>5116</v>
      </c>
      <c r="C1022" s="822" t="s">
        <v>5034</v>
      </c>
      <c r="D1022" s="822" t="s">
        <v>5197</v>
      </c>
      <c r="E1022" s="822" t="s">
        <v>5198</v>
      </c>
      <c r="F1022" s="831">
        <v>17</v>
      </c>
      <c r="G1022" s="831">
        <v>1700</v>
      </c>
      <c r="H1022" s="831">
        <v>1.5454545454545454</v>
      </c>
      <c r="I1022" s="831">
        <v>100</v>
      </c>
      <c r="J1022" s="831">
        <v>11</v>
      </c>
      <c r="K1022" s="831">
        <v>1100</v>
      </c>
      <c r="L1022" s="831">
        <v>1</v>
      </c>
      <c r="M1022" s="831">
        <v>100</v>
      </c>
      <c r="N1022" s="831">
        <v>10</v>
      </c>
      <c r="O1022" s="831">
        <v>1000</v>
      </c>
      <c r="P1022" s="827">
        <v>0.90909090909090906</v>
      </c>
      <c r="Q1022" s="832">
        <v>100</v>
      </c>
    </row>
    <row r="1023" spans="1:17" ht="14.45" customHeight="1" x14ac:dyDescent="0.2">
      <c r="A1023" s="821" t="s">
        <v>6098</v>
      </c>
      <c r="B1023" s="822" t="s">
        <v>5116</v>
      </c>
      <c r="C1023" s="822" t="s">
        <v>5034</v>
      </c>
      <c r="D1023" s="822" t="s">
        <v>5199</v>
      </c>
      <c r="E1023" s="822" t="s">
        <v>5161</v>
      </c>
      <c r="F1023" s="831">
        <v>24</v>
      </c>
      <c r="G1023" s="831">
        <v>24864</v>
      </c>
      <c r="H1023" s="831">
        <v>1.9923076923076923</v>
      </c>
      <c r="I1023" s="831">
        <v>1036</v>
      </c>
      <c r="J1023" s="831">
        <v>12</v>
      </c>
      <c r="K1023" s="831">
        <v>12480</v>
      </c>
      <c r="L1023" s="831">
        <v>1</v>
      </c>
      <c r="M1023" s="831">
        <v>1040</v>
      </c>
      <c r="N1023" s="831"/>
      <c r="O1023" s="831"/>
      <c r="P1023" s="827"/>
      <c r="Q1023" s="832"/>
    </row>
    <row r="1024" spans="1:17" ht="14.45" customHeight="1" x14ac:dyDescent="0.2">
      <c r="A1024" s="821" t="s">
        <v>6098</v>
      </c>
      <c r="B1024" s="822" t="s">
        <v>5116</v>
      </c>
      <c r="C1024" s="822" t="s">
        <v>5034</v>
      </c>
      <c r="D1024" s="822" t="s">
        <v>5100</v>
      </c>
      <c r="E1024" s="822" t="s">
        <v>5101</v>
      </c>
      <c r="F1024" s="831"/>
      <c r="G1024" s="831"/>
      <c r="H1024" s="831"/>
      <c r="I1024" s="831"/>
      <c r="J1024" s="831">
        <v>1</v>
      </c>
      <c r="K1024" s="831">
        <v>355</v>
      </c>
      <c r="L1024" s="831">
        <v>1</v>
      </c>
      <c r="M1024" s="831">
        <v>355</v>
      </c>
      <c r="N1024" s="831"/>
      <c r="O1024" s="831"/>
      <c r="P1024" s="827"/>
      <c r="Q1024" s="832"/>
    </row>
    <row r="1025" spans="1:17" ht="14.45" customHeight="1" x14ac:dyDescent="0.2">
      <c r="A1025" s="821" t="s">
        <v>6098</v>
      </c>
      <c r="B1025" s="822" t="s">
        <v>5116</v>
      </c>
      <c r="C1025" s="822" t="s">
        <v>5034</v>
      </c>
      <c r="D1025" s="822" t="s">
        <v>5219</v>
      </c>
      <c r="E1025" s="822" t="s">
        <v>5202</v>
      </c>
      <c r="F1025" s="831">
        <v>14</v>
      </c>
      <c r="G1025" s="831">
        <v>7448</v>
      </c>
      <c r="H1025" s="831">
        <v>0.77486475239284225</v>
      </c>
      <c r="I1025" s="831">
        <v>532</v>
      </c>
      <c r="J1025" s="831">
        <v>18</v>
      </c>
      <c r="K1025" s="831">
        <v>9612</v>
      </c>
      <c r="L1025" s="831">
        <v>1</v>
      </c>
      <c r="M1025" s="831">
        <v>534</v>
      </c>
      <c r="N1025" s="831">
        <v>3</v>
      </c>
      <c r="O1025" s="831">
        <v>1605</v>
      </c>
      <c r="P1025" s="827">
        <v>0.16697877652933832</v>
      </c>
      <c r="Q1025" s="832">
        <v>535</v>
      </c>
    </row>
    <row r="1026" spans="1:17" ht="14.45" customHeight="1" x14ac:dyDescent="0.2">
      <c r="A1026" s="821" t="s">
        <v>6098</v>
      </c>
      <c r="B1026" s="822" t="s">
        <v>5116</v>
      </c>
      <c r="C1026" s="822" t="s">
        <v>5034</v>
      </c>
      <c r="D1026" s="822" t="s">
        <v>5201</v>
      </c>
      <c r="E1026" s="822" t="s">
        <v>5202</v>
      </c>
      <c r="F1026" s="831">
        <v>21</v>
      </c>
      <c r="G1026" s="831">
        <v>17325</v>
      </c>
      <c r="H1026" s="831">
        <v>2.9891304347826089</v>
      </c>
      <c r="I1026" s="831">
        <v>825</v>
      </c>
      <c r="J1026" s="831">
        <v>7</v>
      </c>
      <c r="K1026" s="831">
        <v>5796</v>
      </c>
      <c r="L1026" s="831">
        <v>1</v>
      </c>
      <c r="M1026" s="831">
        <v>828</v>
      </c>
      <c r="N1026" s="831">
        <v>25</v>
      </c>
      <c r="O1026" s="831">
        <v>20775</v>
      </c>
      <c r="P1026" s="827">
        <v>3.5843685300207038</v>
      </c>
      <c r="Q1026" s="832">
        <v>831</v>
      </c>
    </row>
    <row r="1027" spans="1:17" ht="14.45" customHeight="1" x14ac:dyDescent="0.2">
      <c r="A1027" s="821" t="s">
        <v>6098</v>
      </c>
      <c r="B1027" s="822" t="s">
        <v>5116</v>
      </c>
      <c r="C1027" s="822" t="s">
        <v>5034</v>
      </c>
      <c r="D1027" s="822" t="s">
        <v>5220</v>
      </c>
      <c r="E1027" s="822" t="s">
        <v>5202</v>
      </c>
      <c r="F1027" s="831">
        <v>168</v>
      </c>
      <c r="G1027" s="831">
        <v>101640</v>
      </c>
      <c r="H1027" s="831">
        <v>0.7872478854912166</v>
      </c>
      <c r="I1027" s="831">
        <v>605</v>
      </c>
      <c r="J1027" s="831">
        <v>212</v>
      </c>
      <c r="K1027" s="831">
        <v>129108</v>
      </c>
      <c r="L1027" s="831">
        <v>1</v>
      </c>
      <c r="M1027" s="831">
        <v>609</v>
      </c>
      <c r="N1027" s="831">
        <v>199</v>
      </c>
      <c r="O1027" s="831">
        <v>121788</v>
      </c>
      <c r="P1027" s="827">
        <v>0.94330328097406824</v>
      </c>
      <c r="Q1027" s="832">
        <v>612</v>
      </c>
    </row>
    <row r="1028" spans="1:17" ht="14.45" customHeight="1" x14ac:dyDescent="0.2">
      <c r="A1028" s="821" t="s">
        <v>6098</v>
      </c>
      <c r="B1028" s="822" t="s">
        <v>5116</v>
      </c>
      <c r="C1028" s="822" t="s">
        <v>5034</v>
      </c>
      <c r="D1028" s="822" t="s">
        <v>5203</v>
      </c>
      <c r="E1028" s="822" t="s">
        <v>5204</v>
      </c>
      <c r="F1028" s="831"/>
      <c r="G1028" s="831"/>
      <c r="H1028" s="831"/>
      <c r="I1028" s="831"/>
      <c r="J1028" s="831">
        <v>1</v>
      </c>
      <c r="K1028" s="831">
        <v>627</v>
      </c>
      <c r="L1028" s="831">
        <v>1</v>
      </c>
      <c r="M1028" s="831">
        <v>627</v>
      </c>
      <c r="N1028" s="831">
        <v>1</v>
      </c>
      <c r="O1028" s="831">
        <v>630</v>
      </c>
      <c r="P1028" s="827">
        <v>1.0047846889952152</v>
      </c>
      <c r="Q1028" s="832">
        <v>630</v>
      </c>
    </row>
    <row r="1029" spans="1:17" ht="14.45" customHeight="1" x14ac:dyDescent="0.2">
      <c r="A1029" s="821" t="s">
        <v>6098</v>
      </c>
      <c r="B1029" s="822" t="s">
        <v>5116</v>
      </c>
      <c r="C1029" s="822" t="s">
        <v>5034</v>
      </c>
      <c r="D1029" s="822" t="s">
        <v>5205</v>
      </c>
      <c r="E1029" s="822" t="s">
        <v>5204</v>
      </c>
      <c r="F1029" s="831"/>
      <c r="G1029" s="831"/>
      <c r="H1029" s="831"/>
      <c r="I1029" s="831"/>
      <c r="J1029" s="831"/>
      <c r="K1029" s="831"/>
      <c r="L1029" s="831"/>
      <c r="M1029" s="831"/>
      <c r="N1029" s="831">
        <v>1</v>
      </c>
      <c r="O1029" s="831">
        <v>544</v>
      </c>
      <c r="P1029" s="827"/>
      <c r="Q1029" s="832">
        <v>544</v>
      </c>
    </row>
    <row r="1030" spans="1:17" ht="14.45" customHeight="1" x14ac:dyDescent="0.2">
      <c r="A1030" s="821" t="s">
        <v>6098</v>
      </c>
      <c r="B1030" s="822" t="s">
        <v>5116</v>
      </c>
      <c r="C1030" s="822" t="s">
        <v>5034</v>
      </c>
      <c r="D1030" s="822" t="s">
        <v>5226</v>
      </c>
      <c r="E1030" s="822" t="s">
        <v>5227</v>
      </c>
      <c r="F1030" s="831"/>
      <c r="G1030" s="831"/>
      <c r="H1030" s="831"/>
      <c r="I1030" s="831"/>
      <c r="J1030" s="831">
        <v>1</v>
      </c>
      <c r="K1030" s="831">
        <v>361</v>
      </c>
      <c r="L1030" s="831">
        <v>1</v>
      </c>
      <c r="M1030" s="831">
        <v>361</v>
      </c>
      <c r="N1030" s="831">
        <v>1</v>
      </c>
      <c r="O1030" s="831">
        <v>364</v>
      </c>
      <c r="P1030" s="827">
        <v>1.0083102493074791</v>
      </c>
      <c r="Q1030" s="832">
        <v>364</v>
      </c>
    </row>
    <row r="1031" spans="1:17" ht="14.45" customHeight="1" x14ac:dyDescent="0.2">
      <c r="A1031" s="821" t="s">
        <v>6099</v>
      </c>
      <c r="B1031" s="822" t="s">
        <v>5116</v>
      </c>
      <c r="C1031" s="822" t="s">
        <v>5061</v>
      </c>
      <c r="D1031" s="822" t="s">
        <v>5133</v>
      </c>
      <c r="E1031" s="822" t="s">
        <v>5134</v>
      </c>
      <c r="F1031" s="831">
        <v>8</v>
      </c>
      <c r="G1031" s="831">
        <v>7238</v>
      </c>
      <c r="H1031" s="831"/>
      <c r="I1031" s="831">
        <v>904.75</v>
      </c>
      <c r="J1031" s="831"/>
      <c r="K1031" s="831"/>
      <c r="L1031" s="831"/>
      <c r="M1031" s="831"/>
      <c r="N1031" s="831"/>
      <c r="O1031" s="831"/>
      <c r="P1031" s="827"/>
      <c r="Q1031" s="832"/>
    </row>
    <row r="1032" spans="1:17" ht="14.45" customHeight="1" x14ac:dyDescent="0.2">
      <c r="A1032" s="821" t="s">
        <v>6099</v>
      </c>
      <c r="B1032" s="822" t="s">
        <v>5116</v>
      </c>
      <c r="C1032" s="822" t="s">
        <v>5034</v>
      </c>
      <c r="D1032" s="822" t="s">
        <v>5078</v>
      </c>
      <c r="E1032" s="822" t="s">
        <v>5079</v>
      </c>
      <c r="F1032" s="831">
        <v>1</v>
      </c>
      <c r="G1032" s="831">
        <v>37</v>
      </c>
      <c r="H1032" s="831">
        <v>0.48684210526315791</v>
      </c>
      <c r="I1032" s="831">
        <v>37</v>
      </c>
      <c r="J1032" s="831">
        <v>2</v>
      </c>
      <c r="K1032" s="831">
        <v>76</v>
      </c>
      <c r="L1032" s="831">
        <v>1</v>
      </c>
      <c r="M1032" s="831">
        <v>38</v>
      </c>
      <c r="N1032" s="831"/>
      <c r="O1032" s="831"/>
      <c r="P1032" s="827"/>
      <c r="Q1032" s="832"/>
    </row>
    <row r="1033" spans="1:17" ht="14.45" customHeight="1" x14ac:dyDescent="0.2">
      <c r="A1033" s="821" t="s">
        <v>6099</v>
      </c>
      <c r="B1033" s="822" t="s">
        <v>5116</v>
      </c>
      <c r="C1033" s="822" t="s">
        <v>5034</v>
      </c>
      <c r="D1033" s="822" t="s">
        <v>5124</v>
      </c>
      <c r="E1033" s="822" t="s">
        <v>5125</v>
      </c>
      <c r="F1033" s="831">
        <v>830</v>
      </c>
      <c r="G1033" s="831">
        <v>209160</v>
      </c>
      <c r="H1033" s="831">
        <v>0.87695907021207009</v>
      </c>
      <c r="I1033" s="831">
        <v>252</v>
      </c>
      <c r="J1033" s="831">
        <v>939</v>
      </c>
      <c r="K1033" s="831">
        <v>238506</v>
      </c>
      <c r="L1033" s="831">
        <v>1</v>
      </c>
      <c r="M1033" s="831">
        <v>254</v>
      </c>
      <c r="N1033" s="831">
        <v>745</v>
      </c>
      <c r="O1033" s="831">
        <v>189975</v>
      </c>
      <c r="P1033" s="827">
        <v>0.79652084224296249</v>
      </c>
      <c r="Q1033" s="832">
        <v>255</v>
      </c>
    </row>
    <row r="1034" spans="1:17" ht="14.45" customHeight="1" x14ac:dyDescent="0.2">
      <c r="A1034" s="821" t="s">
        <v>6099</v>
      </c>
      <c r="B1034" s="822" t="s">
        <v>5116</v>
      </c>
      <c r="C1034" s="822" t="s">
        <v>5034</v>
      </c>
      <c r="D1034" s="822" t="s">
        <v>5126</v>
      </c>
      <c r="E1034" s="822" t="s">
        <v>5127</v>
      </c>
      <c r="F1034" s="831">
        <v>1769</v>
      </c>
      <c r="G1034" s="831">
        <v>224663</v>
      </c>
      <c r="H1034" s="831">
        <v>0.88708441917397141</v>
      </c>
      <c r="I1034" s="831">
        <v>127</v>
      </c>
      <c r="J1034" s="831">
        <v>2010</v>
      </c>
      <c r="K1034" s="831">
        <v>253260</v>
      </c>
      <c r="L1034" s="831">
        <v>1</v>
      </c>
      <c r="M1034" s="831">
        <v>126</v>
      </c>
      <c r="N1034" s="831">
        <v>1523</v>
      </c>
      <c r="O1034" s="831">
        <v>193421</v>
      </c>
      <c r="P1034" s="827">
        <v>0.76372502566532419</v>
      </c>
      <c r="Q1034" s="832">
        <v>127</v>
      </c>
    </row>
    <row r="1035" spans="1:17" ht="14.45" customHeight="1" x14ac:dyDescent="0.2">
      <c r="A1035" s="821" t="s">
        <v>6099</v>
      </c>
      <c r="B1035" s="822" t="s">
        <v>5116</v>
      </c>
      <c r="C1035" s="822" t="s">
        <v>5034</v>
      </c>
      <c r="D1035" s="822" t="s">
        <v>5135</v>
      </c>
      <c r="E1035" s="822" t="s">
        <v>5136</v>
      </c>
      <c r="F1035" s="831"/>
      <c r="G1035" s="831"/>
      <c r="H1035" s="831"/>
      <c r="I1035" s="831"/>
      <c r="J1035" s="831"/>
      <c r="K1035" s="831"/>
      <c r="L1035" s="831"/>
      <c r="M1035" s="831"/>
      <c r="N1035" s="831">
        <v>4</v>
      </c>
      <c r="O1035" s="831">
        <v>1340</v>
      </c>
      <c r="P1035" s="827"/>
      <c r="Q1035" s="832">
        <v>335</v>
      </c>
    </row>
    <row r="1036" spans="1:17" ht="14.45" customHeight="1" x14ac:dyDescent="0.2">
      <c r="A1036" s="821" t="s">
        <v>6099</v>
      </c>
      <c r="B1036" s="822" t="s">
        <v>5116</v>
      </c>
      <c r="C1036" s="822" t="s">
        <v>5034</v>
      </c>
      <c r="D1036" s="822" t="s">
        <v>5137</v>
      </c>
      <c r="E1036" s="822" t="s">
        <v>5138</v>
      </c>
      <c r="F1036" s="831">
        <v>1</v>
      </c>
      <c r="G1036" s="831">
        <v>496</v>
      </c>
      <c r="H1036" s="831"/>
      <c r="I1036" s="831">
        <v>496</v>
      </c>
      <c r="J1036" s="831"/>
      <c r="K1036" s="831"/>
      <c r="L1036" s="831"/>
      <c r="M1036" s="831"/>
      <c r="N1036" s="831">
        <v>2</v>
      </c>
      <c r="O1036" s="831">
        <v>998</v>
      </c>
      <c r="P1036" s="827"/>
      <c r="Q1036" s="832">
        <v>499</v>
      </c>
    </row>
    <row r="1037" spans="1:17" ht="14.45" customHeight="1" x14ac:dyDescent="0.2">
      <c r="A1037" s="821" t="s">
        <v>6099</v>
      </c>
      <c r="B1037" s="822" t="s">
        <v>5116</v>
      </c>
      <c r="C1037" s="822" t="s">
        <v>5034</v>
      </c>
      <c r="D1037" s="822" t="s">
        <v>5139</v>
      </c>
      <c r="E1037" s="822" t="s">
        <v>5140</v>
      </c>
      <c r="F1037" s="831">
        <v>4</v>
      </c>
      <c r="G1037" s="831">
        <v>2756</v>
      </c>
      <c r="H1037" s="831">
        <v>0.44315806399742724</v>
      </c>
      <c r="I1037" s="831">
        <v>689</v>
      </c>
      <c r="J1037" s="831">
        <v>9</v>
      </c>
      <c r="K1037" s="831">
        <v>6219</v>
      </c>
      <c r="L1037" s="831">
        <v>1</v>
      </c>
      <c r="M1037" s="831">
        <v>691</v>
      </c>
      <c r="N1037" s="831"/>
      <c r="O1037" s="831"/>
      <c r="P1037" s="827"/>
      <c r="Q1037" s="832"/>
    </row>
    <row r="1038" spans="1:17" ht="14.45" customHeight="1" x14ac:dyDescent="0.2">
      <c r="A1038" s="821" t="s">
        <v>6099</v>
      </c>
      <c r="B1038" s="822" t="s">
        <v>5116</v>
      </c>
      <c r="C1038" s="822" t="s">
        <v>5034</v>
      </c>
      <c r="D1038" s="822" t="s">
        <v>5141</v>
      </c>
      <c r="E1038" s="822" t="s">
        <v>5138</v>
      </c>
      <c r="F1038" s="831">
        <v>7</v>
      </c>
      <c r="G1038" s="831">
        <v>3983</v>
      </c>
      <c r="H1038" s="831">
        <v>0.86889179755671897</v>
      </c>
      <c r="I1038" s="831">
        <v>569</v>
      </c>
      <c r="J1038" s="831">
        <v>8</v>
      </c>
      <c r="K1038" s="831">
        <v>4584</v>
      </c>
      <c r="L1038" s="831">
        <v>1</v>
      </c>
      <c r="M1038" s="831">
        <v>573</v>
      </c>
      <c r="N1038" s="831"/>
      <c r="O1038" s="831"/>
      <c r="P1038" s="827"/>
      <c r="Q1038" s="832"/>
    </row>
    <row r="1039" spans="1:17" ht="14.45" customHeight="1" x14ac:dyDescent="0.2">
      <c r="A1039" s="821" t="s">
        <v>6099</v>
      </c>
      <c r="B1039" s="822" t="s">
        <v>5116</v>
      </c>
      <c r="C1039" s="822" t="s">
        <v>5034</v>
      </c>
      <c r="D1039" s="822" t="s">
        <v>5142</v>
      </c>
      <c r="E1039" s="822" t="s">
        <v>5140</v>
      </c>
      <c r="F1039" s="831"/>
      <c r="G1039" s="831"/>
      <c r="H1039" s="831"/>
      <c r="I1039" s="831"/>
      <c r="J1039" s="831">
        <v>7</v>
      </c>
      <c r="K1039" s="831">
        <v>5362</v>
      </c>
      <c r="L1039" s="831">
        <v>1</v>
      </c>
      <c r="M1039" s="831">
        <v>766</v>
      </c>
      <c r="N1039" s="831">
        <v>7</v>
      </c>
      <c r="O1039" s="831">
        <v>5383</v>
      </c>
      <c r="P1039" s="827">
        <v>1.0039164490861618</v>
      </c>
      <c r="Q1039" s="832">
        <v>769</v>
      </c>
    </row>
    <row r="1040" spans="1:17" ht="14.45" customHeight="1" x14ac:dyDescent="0.2">
      <c r="A1040" s="821" t="s">
        <v>6099</v>
      </c>
      <c r="B1040" s="822" t="s">
        <v>5116</v>
      </c>
      <c r="C1040" s="822" t="s">
        <v>5034</v>
      </c>
      <c r="D1040" s="822" t="s">
        <v>5160</v>
      </c>
      <c r="E1040" s="822" t="s">
        <v>5161</v>
      </c>
      <c r="F1040" s="831">
        <v>780</v>
      </c>
      <c r="G1040" s="831">
        <v>638820</v>
      </c>
      <c r="H1040" s="831">
        <v>0.838238651721957</v>
      </c>
      <c r="I1040" s="831">
        <v>819</v>
      </c>
      <c r="J1040" s="831">
        <v>926</v>
      </c>
      <c r="K1040" s="831">
        <v>762098</v>
      </c>
      <c r="L1040" s="831">
        <v>1</v>
      </c>
      <c r="M1040" s="831">
        <v>823</v>
      </c>
      <c r="N1040" s="831">
        <v>735</v>
      </c>
      <c r="O1040" s="831">
        <v>607110</v>
      </c>
      <c r="P1040" s="827">
        <v>0.79662982975942731</v>
      </c>
      <c r="Q1040" s="832">
        <v>826</v>
      </c>
    </row>
    <row r="1041" spans="1:17" ht="14.45" customHeight="1" x14ac:dyDescent="0.2">
      <c r="A1041" s="821" t="s">
        <v>6099</v>
      </c>
      <c r="B1041" s="822" t="s">
        <v>5116</v>
      </c>
      <c r="C1041" s="822" t="s">
        <v>5034</v>
      </c>
      <c r="D1041" s="822" t="s">
        <v>5147</v>
      </c>
      <c r="E1041" s="822" t="s">
        <v>5148</v>
      </c>
      <c r="F1041" s="831">
        <v>166</v>
      </c>
      <c r="G1041" s="831">
        <v>35690</v>
      </c>
      <c r="H1041" s="831">
        <v>0.79839828195606466</v>
      </c>
      <c r="I1041" s="831">
        <v>215</v>
      </c>
      <c r="J1041" s="831">
        <v>206</v>
      </c>
      <c r="K1041" s="831">
        <v>44702</v>
      </c>
      <c r="L1041" s="831">
        <v>1</v>
      </c>
      <c r="M1041" s="831">
        <v>217</v>
      </c>
      <c r="N1041" s="831">
        <v>166</v>
      </c>
      <c r="O1041" s="831">
        <v>36354</v>
      </c>
      <c r="P1041" s="827">
        <v>0.81325220348082861</v>
      </c>
      <c r="Q1041" s="832">
        <v>219</v>
      </c>
    </row>
    <row r="1042" spans="1:17" ht="14.45" customHeight="1" x14ac:dyDescent="0.2">
      <c r="A1042" s="821" t="s">
        <v>6099</v>
      </c>
      <c r="B1042" s="822" t="s">
        <v>5116</v>
      </c>
      <c r="C1042" s="822" t="s">
        <v>5034</v>
      </c>
      <c r="D1042" s="822" t="s">
        <v>5082</v>
      </c>
      <c r="E1042" s="822" t="s">
        <v>5083</v>
      </c>
      <c r="F1042" s="831"/>
      <c r="G1042" s="831"/>
      <c r="H1042" s="831"/>
      <c r="I1042" s="831"/>
      <c r="J1042" s="831">
        <v>1</v>
      </c>
      <c r="K1042" s="831">
        <v>707</v>
      </c>
      <c r="L1042" s="831">
        <v>1</v>
      </c>
      <c r="M1042" s="831">
        <v>707</v>
      </c>
      <c r="N1042" s="831"/>
      <c r="O1042" s="831"/>
      <c r="P1042" s="827"/>
      <c r="Q1042" s="832"/>
    </row>
    <row r="1043" spans="1:17" ht="14.45" customHeight="1" x14ac:dyDescent="0.2">
      <c r="A1043" s="821" t="s">
        <v>6099</v>
      </c>
      <c r="B1043" s="822" t="s">
        <v>5116</v>
      </c>
      <c r="C1043" s="822" t="s">
        <v>5034</v>
      </c>
      <c r="D1043" s="822" t="s">
        <v>5084</v>
      </c>
      <c r="E1043" s="822" t="s">
        <v>5085</v>
      </c>
      <c r="F1043" s="831">
        <v>3</v>
      </c>
      <c r="G1043" s="831">
        <v>1065</v>
      </c>
      <c r="H1043" s="831">
        <v>0.5949720670391061</v>
      </c>
      <c r="I1043" s="831">
        <v>355</v>
      </c>
      <c r="J1043" s="831">
        <v>5</v>
      </c>
      <c r="K1043" s="831">
        <v>1790</v>
      </c>
      <c r="L1043" s="831">
        <v>1</v>
      </c>
      <c r="M1043" s="831">
        <v>358</v>
      </c>
      <c r="N1043" s="831"/>
      <c r="O1043" s="831"/>
      <c r="P1043" s="827"/>
      <c r="Q1043" s="832"/>
    </row>
    <row r="1044" spans="1:17" ht="14.45" customHeight="1" x14ac:dyDescent="0.2">
      <c r="A1044" s="821" t="s">
        <v>6099</v>
      </c>
      <c r="B1044" s="822" t="s">
        <v>5116</v>
      </c>
      <c r="C1044" s="822" t="s">
        <v>5034</v>
      </c>
      <c r="D1044" s="822" t="s">
        <v>5149</v>
      </c>
      <c r="E1044" s="822" t="s">
        <v>5150</v>
      </c>
      <c r="F1044" s="831">
        <v>2217</v>
      </c>
      <c r="G1044" s="831">
        <v>190662</v>
      </c>
      <c r="H1044" s="831">
        <v>0.97727272727272729</v>
      </c>
      <c r="I1044" s="831">
        <v>86</v>
      </c>
      <c r="J1044" s="831">
        <v>2217</v>
      </c>
      <c r="K1044" s="831">
        <v>195096</v>
      </c>
      <c r="L1044" s="831">
        <v>1</v>
      </c>
      <c r="M1044" s="831">
        <v>88</v>
      </c>
      <c r="N1044" s="831">
        <v>1711</v>
      </c>
      <c r="O1044" s="831">
        <v>152279</v>
      </c>
      <c r="P1044" s="827">
        <v>0.78053368598023543</v>
      </c>
      <c r="Q1044" s="832">
        <v>89</v>
      </c>
    </row>
    <row r="1045" spans="1:17" ht="14.45" customHeight="1" x14ac:dyDescent="0.2">
      <c r="A1045" s="821" t="s">
        <v>6099</v>
      </c>
      <c r="B1045" s="822" t="s">
        <v>5116</v>
      </c>
      <c r="C1045" s="822" t="s">
        <v>5034</v>
      </c>
      <c r="D1045" s="822" t="s">
        <v>5129</v>
      </c>
      <c r="E1045" s="822" t="s">
        <v>5130</v>
      </c>
      <c r="F1045" s="831">
        <v>5</v>
      </c>
      <c r="G1045" s="831">
        <v>3600</v>
      </c>
      <c r="H1045" s="831">
        <v>0.45265937382119953</v>
      </c>
      <c r="I1045" s="831">
        <v>720</v>
      </c>
      <c r="J1045" s="831">
        <v>11</v>
      </c>
      <c r="K1045" s="831">
        <v>7953</v>
      </c>
      <c r="L1045" s="831">
        <v>1</v>
      </c>
      <c r="M1045" s="831">
        <v>723</v>
      </c>
      <c r="N1045" s="831">
        <v>18</v>
      </c>
      <c r="O1045" s="831">
        <v>13050</v>
      </c>
      <c r="P1045" s="827">
        <v>1.6408902301018484</v>
      </c>
      <c r="Q1045" s="832">
        <v>725</v>
      </c>
    </row>
    <row r="1046" spans="1:17" ht="14.45" customHeight="1" x14ac:dyDescent="0.2">
      <c r="A1046" s="821" t="s">
        <v>6099</v>
      </c>
      <c r="B1046" s="822" t="s">
        <v>5116</v>
      </c>
      <c r="C1046" s="822" t="s">
        <v>5034</v>
      </c>
      <c r="D1046" s="822" t="s">
        <v>5196</v>
      </c>
      <c r="E1046" s="822" t="s">
        <v>5161</v>
      </c>
      <c r="F1046" s="831">
        <v>37</v>
      </c>
      <c r="G1046" s="831">
        <v>35261</v>
      </c>
      <c r="H1046" s="831">
        <v>0.83827025484975271</v>
      </c>
      <c r="I1046" s="831">
        <v>953</v>
      </c>
      <c r="J1046" s="831">
        <v>44</v>
      </c>
      <c r="K1046" s="831">
        <v>42064</v>
      </c>
      <c r="L1046" s="831">
        <v>1</v>
      </c>
      <c r="M1046" s="831">
        <v>956</v>
      </c>
      <c r="N1046" s="831">
        <v>40</v>
      </c>
      <c r="O1046" s="831">
        <v>38360</v>
      </c>
      <c r="P1046" s="827">
        <v>0.91194370483073417</v>
      </c>
      <c r="Q1046" s="832">
        <v>959</v>
      </c>
    </row>
    <row r="1047" spans="1:17" ht="14.45" customHeight="1" x14ac:dyDescent="0.2">
      <c r="A1047" s="821" t="s">
        <v>6099</v>
      </c>
      <c r="B1047" s="822" t="s">
        <v>5116</v>
      </c>
      <c r="C1047" s="822" t="s">
        <v>5034</v>
      </c>
      <c r="D1047" s="822" t="s">
        <v>5088</v>
      </c>
      <c r="E1047" s="822" t="s">
        <v>5089</v>
      </c>
      <c r="F1047" s="831"/>
      <c r="G1047" s="831"/>
      <c r="H1047" s="831"/>
      <c r="I1047" s="831"/>
      <c r="J1047" s="831">
        <v>16</v>
      </c>
      <c r="K1047" s="831">
        <v>1952</v>
      </c>
      <c r="L1047" s="831">
        <v>1</v>
      </c>
      <c r="M1047" s="831">
        <v>122</v>
      </c>
      <c r="N1047" s="831"/>
      <c r="O1047" s="831"/>
      <c r="P1047" s="827"/>
      <c r="Q1047" s="832"/>
    </row>
    <row r="1048" spans="1:17" ht="14.45" customHeight="1" x14ac:dyDescent="0.2">
      <c r="A1048" s="821" t="s">
        <v>6099</v>
      </c>
      <c r="B1048" s="822" t="s">
        <v>5116</v>
      </c>
      <c r="C1048" s="822" t="s">
        <v>5034</v>
      </c>
      <c r="D1048" s="822" t="s">
        <v>5162</v>
      </c>
      <c r="E1048" s="822" t="s">
        <v>5161</v>
      </c>
      <c r="F1048" s="831">
        <v>1400</v>
      </c>
      <c r="G1048" s="831">
        <v>1044400</v>
      </c>
      <c r="H1048" s="831">
        <v>1.1090204007084818</v>
      </c>
      <c r="I1048" s="831">
        <v>746</v>
      </c>
      <c r="J1048" s="831">
        <v>1259</v>
      </c>
      <c r="K1048" s="831">
        <v>941732</v>
      </c>
      <c r="L1048" s="831">
        <v>1</v>
      </c>
      <c r="M1048" s="831">
        <v>748</v>
      </c>
      <c r="N1048" s="831">
        <v>925</v>
      </c>
      <c r="O1048" s="831">
        <v>692825</v>
      </c>
      <c r="P1048" s="827">
        <v>0.73569232010805619</v>
      </c>
      <c r="Q1048" s="832">
        <v>749</v>
      </c>
    </row>
    <row r="1049" spans="1:17" ht="14.45" customHeight="1" x14ac:dyDescent="0.2">
      <c r="A1049" s="821" t="s">
        <v>6099</v>
      </c>
      <c r="B1049" s="822" t="s">
        <v>5116</v>
      </c>
      <c r="C1049" s="822" t="s">
        <v>5034</v>
      </c>
      <c r="D1049" s="822" t="s">
        <v>5163</v>
      </c>
      <c r="E1049" s="822" t="s">
        <v>5164</v>
      </c>
      <c r="F1049" s="831">
        <v>15</v>
      </c>
      <c r="G1049" s="831">
        <v>8160</v>
      </c>
      <c r="H1049" s="831">
        <v>0.93406593406593408</v>
      </c>
      <c r="I1049" s="831">
        <v>544</v>
      </c>
      <c r="J1049" s="831">
        <v>16</v>
      </c>
      <c r="K1049" s="831">
        <v>8736</v>
      </c>
      <c r="L1049" s="831">
        <v>1</v>
      </c>
      <c r="M1049" s="831">
        <v>546</v>
      </c>
      <c r="N1049" s="831">
        <v>3</v>
      </c>
      <c r="O1049" s="831">
        <v>1641</v>
      </c>
      <c r="P1049" s="827">
        <v>0.18784340659340659</v>
      </c>
      <c r="Q1049" s="832">
        <v>547</v>
      </c>
    </row>
    <row r="1050" spans="1:17" ht="14.45" customHeight="1" x14ac:dyDescent="0.2">
      <c r="A1050" s="821" t="s">
        <v>6099</v>
      </c>
      <c r="B1050" s="822" t="s">
        <v>5116</v>
      </c>
      <c r="C1050" s="822" t="s">
        <v>5034</v>
      </c>
      <c r="D1050" s="822" t="s">
        <v>5151</v>
      </c>
      <c r="E1050" s="822" t="s">
        <v>5152</v>
      </c>
      <c r="F1050" s="831"/>
      <c r="G1050" s="831"/>
      <c r="H1050" s="831"/>
      <c r="I1050" s="831"/>
      <c r="J1050" s="831">
        <v>3</v>
      </c>
      <c r="K1050" s="831">
        <v>930</v>
      </c>
      <c r="L1050" s="831">
        <v>1</v>
      </c>
      <c r="M1050" s="831">
        <v>310</v>
      </c>
      <c r="N1050" s="831"/>
      <c r="O1050" s="831"/>
      <c r="P1050" s="827"/>
      <c r="Q1050" s="832"/>
    </row>
    <row r="1051" spans="1:17" ht="14.45" customHeight="1" x14ac:dyDescent="0.2">
      <c r="A1051" s="821" t="s">
        <v>6099</v>
      </c>
      <c r="B1051" s="822" t="s">
        <v>5116</v>
      </c>
      <c r="C1051" s="822" t="s">
        <v>5034</v>
      </c>
      <c r="D1051" s="822" t="s">
        <v>5153</v>
      </c>
      <c r="E1051" s="822" t="s">
        <v>5148</v>
      </c>
      <c r="F1051" s="831">
        <v>295</v>
      </c>
      <c r="G1051" s="831">
        <v>52805</v>
      </c>
      <c r="H1051" s="831">
        <v>0.98662207357859533</v>
      </c>
      <c r="I1051" s="831">
        <v>179</v>
      </c>
      <c r="J1051" s="831">
        <v>299</v>
      </c>
      <c r="K1051" s="831">
        <v>53521</v>
      </c>
      <c r="L1051" s="831">
        <v>1</v>
      </c>
      <c r="M1051" s="831">
        <v>179</v>
      </c>
      <c r="N1051" s="831">
        <v>219</v>
      </c>
      <c r="O1051" s="831">
        <v>39420</v>
      </c>
      <c r="P1051" s="827">
        <v>0.7365333233683975</v>
      </c>
      <c r="Q1051" s="832">
        <v>180</v>
      </c>
    </row>
    <row r="1052" spans="1:17" ht="14.45" customHeight="1" x14ac:dyDescent="0.2">
      <c r="A1052" s="821" t="s">
        <v>6099</v>
      </c>
      <c r="B1052" s="822" t="s">
        <v>5116</v>
      </c>
      <c r="C1052" s="822" t="s">
        <v>5034</v>
      </c>
      <c r="D1052" s="822" t="s">
        <v>5154</v>
      </c>
      <c r="E1052" s="822" t="s">
        <v>5152</v>
      </c>
      <c r="F1052" s="831">
        <v>3</v>
      </c>
      <c r="G1052" s="831">
        <v>1143</v>
      </c>
      <c r="H1052" s="831"/>
      <c r="I1052" s="831">
        <v>381</v>
      </c>
      <c r="J1052" s="831"/>
      <c r="K1052" s="831"/>
      <c r="L1052" s="831"/>
      <c r="M1052" s="831"/>
      <c r="N1052" s="831">
        <v>2</v>
      </c>
      <c r="O1052" s="831">
        <v>776</v>
      </c>
      <c r="P1052" s="827"/>
      <c r="Q1052" s="832">
        <v>388</v>
      </c>
    </row>
    <row r="1053" spans="1:17" ht="14.45" customHeight="1" x14ac:dyDescent="0.2">
      <c r="A1053" s="821" t="s">
        <v>6099</v>
      </c>
      <c r="B1053" s="822" t="s">
        <v>5116</v>
      </c>
      <c r="C1053" s="822" t="s">
        <v>5034</v>
      </c>
      <c r="D1053" s="822" t="s">
        <v>5098</v>
      </c>
      <c r="E1053" s="822" t="s">
        <v>5099</v>
      </c>
      <c r="F1053" s="831"/>
      <c r="G1053" s="831"/>
      <c r="H1053" s="831"/>
      <c r="I1053" s="831"/>
      <c r="J1053" s="831">
        <v>2</v>
      </c>
      <c r="K1053" s="831">
        <v>1244</v>
      </c>
      <c r="L1053" s="831">
        <v>1</v>
      </c>
      <c r="M1053" s="831">
        <v>622</v>
      </c>
      <c r="N1053" s="831"/>
      <c r="O1053" s="831"/>
      <c r="P1053" s="827"/>
      <c r="Q1053" s="832"/>
    </row>
    <row r="1054" spans="1:17" ht="14.45" customHeight="1" x14ac:dyDescent="0.2">
      <c r="A1054" s="821" t="s">
        <v>6099</v>
      </c>
      <c r="B1054" s="822" t="s">
        <v>5116</v>
      </c>
      <c r="C1054" s="822" t="s">
        <v>5034</v>
      </c>
      <c r="D1054" s="822" t="s">
        <v>5197</v>
      </c>
      <c r="E1054" s="822" t="s">
        <v>5198</v>
      </c>
      <c r="F1054" s="831">
        <v>1</v>
      </c>
      <c r="G1054" s="831">
        <v>100</v>
      </c>
      <c r="H1054" s="831"/>
      <c r="I1054" s="831">
        <v>100</v>
      </c>
      <c r="J1054" s="831"/>
      <c r="K1054" s="831"/>
      <c r="L1054" s="831"/>
      <c r="M1054" s="831"/>
      <c r="N1054" s="831">
        <v>1</v>
      </c>
      <c r="O1054" s="831">
        <v>100</v>
      </c>
      <c r="P1054" s="827"/>
      <c r="Q1054" s="832">
        <v>100</v>
      </c>
    </row>
    <row r="1055" spans="1:17" ht="14.45" customHeight="1" x14ac:dyDescent="0.2">
      <c r="A1055" s="821" t="s">
        <v>6099</v>
      </c>
      <c r="B1055" s="822" t="s">
        <v>5116</v>
      </c>
      <c r="C1055" s="822" t="s">
        <v>5034</v>
      </c>
      <c r="D1055" s="822" t="s">
        <v>5100</v>
      </c>
      <c r="E1055" s="822" t="s">
        <v>5101</v>
      </c>
      <c r="F1055" s="831"/>
      <c r="G1055" s="831"/>
      <c r="H1055" s="831"/>
      <c r="I1055" s="831"/>
      <c r="J1055" s="831">
        <v>1</v>
      </c>
      <c r="K1055" s="831">
        <v>355</v>
      </c>
      <c r="L1055" s="831">
        <v>1</v>
      </c>
      <c r="M1055" s="831">
        <v>355</v>
      </c>
      <c r="N1055" s="831"/>
      <c r="O1055" s="831"/>
      <c r="P1055" s="827"/>
      <c r="Q1055" s="832"/>
    </row>
    <row r="1056" spans="1:17" ht="14.45" customHeight="1" x14ac:dyDescent="0.2">
      <c r="A1056" s="821" t="s">
        <v>6099</v>
      </c>
      <c r="B1056" s="822" t="s">
        <v>5116</v>
      </c>
      <c r="C1056" s="822" t="s">
        <v>5034</v>
      </c>
      <c r="D1056" s="822" t="s">
        <v>5200</v>
      </c>
      <c r="E1056" s="822" t="s">
        <v>5161</v>
      </c>
      <c r="F1056" s="831">
        <v>3</v>
      </c>
      <c r="G1056" s="831">
        <v>2640</v>
      </c>
      <c r="H1056" s="831"/>
      <c r="I1056" s="831">
        <v>880</v>
      </c>
      <c r="J1056" s="831"/>
      <c r="K1056" s="831"/>
      <c r="L1056" s="831"/>
      <c r="M1056" s="831"/>
      <c r="N1056" s="831"/>
      <c r="O1056" s="831"/>
      <c r="P1056" s="827"/>
      <c r="Q1056" s="832"/>
    </row>
    <row r="1057" spans="1:17" ht="14.45" customHeight="1" x14ac:dyDescent="0.2">
      <c r="A1057" s="821" t="s">
        <v>6099</v>
      </c>
      <c r="B1057" s="822" t="s">
        <v>5116</v>
      </c>
      <c r="C1057" s="822" t="s">
        <v>5034</v>
      </c>
      <c r="D1057" s="822" t="s">
        <v>5104</v>
      </c>
      <c r="E1057" s="822" t="s">
        <v>5105</v>
      </c>
      <c r="F1057" s="831"/>
      <c r="G1057" s="831"/>
      <c r="H1057" s="831"/>
      <c r="I1057" s="831"/>
      <c r="J1057" s="831">
        <v>3</v>
      </c>
      <c r="K1057" s="831">
        <v>537</v>
      </c>
      <c r="L1057" s="831">
        <v>1</v>
      </c>
      <c r="M1057" s="831">
        <v>179</v>
      </c>
      <c r="N1057" s="831"/>
      <c r="O1057" s="831"/>
      <c r="P1057" s="827"/>
      <c r="Q1057" s="832"/>
    </row>
    <row r="1058" spans="1:17" ht="14.45" customHeight="1" x14ac:dyDescent="0.2">
      <c r="A1058" s="821" t="s">
        <v>6099</v>
      </c>
      <c r="B1058" s="822" t="s">
        <v>5037</v>
      </c>
      <c r="C1058" s="822" t="s">
        <v>5034</v>
      </c>
      <c r="D1058" s="822" t="s">
        <v>5082</v>
      </c>
      <c r="E1058" s="822" t="s">
        <v>5083</v>
      </c>
      <c r="F1058" s="831"/>
      <c r="G1058" s="831"/>
      <c r="H1058" s="831"/>
      <c r="I1058" s="831"/>
      <c r="J1058" s="831"/>
      <c r="K1058" s="831"/>
      <c r="L1058" s="831"/>
      <c r="M1058" s="831"/>
      <c r="N1058" s="831">
        <v>1</v>
      </c>
      <c r="O1058" s="831">
        <v>711</v>
      </c>
      <c r="P1058" s="827"/>
      <c r="Q1058" s="832">
        <v>711</v>
      </c>
    </row>
    <row r="1059" spans="1:17" ht="14.45" customHeight="1" x14ac:dyDescent="0.2">
      <c r="A1059" s="821" t="s">
        <v>6099</v>
      </c>
      <c r="B1059" s="822" t="s">
        <v>5037</v>
      </c>
      <c r="C1059" s="822" t="s">
        <v>5034</v>
      </c>
      <c r="D1059" s="822" t="s">
        <v>5084</v>
      </c>
      <c r="E1059" s="822" t="s">
        <v>5085</v>
      </c>
      <c r="F1059" s="831"/>
      <c r="G1059" s="831"/>
      <c r="H1059" s="831"/>
      <c r="I1059" s="831"/>
      <c r="J1059" s="831"/>
      <c r="K1059" s="831"/>
      <c r="L1059" s="831"/>
      <c r="M1059" s="831"/>
      <c r="N1059" s="831">
        <v>1</v>
      </c>
      <c r="O1059" s="831">
        <v>360</v>
      </c>
      <c r="P1059" s="827"/>
      <c r="Q1059" s="832">
        <v>360</v>
      </c>
    </row>
    <row r="1060" spans="1:17" ht="14.45" customHeight="1" x14ac:dyDescent="0.2">
      <c r="A1060" s="821" t="s">
        <v>6099</v>
      </c>
      <c r="B1060" s="822" t="s">
        <v>5037</v>
      </c>
      <c r="C1060" s="822" t="s">
        <v>5034</v>
      </c>
      <c r="D1060" s="822" t="s">
        <v>5104</v>
      </c>
      <c r="E1060" s="822" t="s">
        <v>5105</v>
      </c>
      <c r="F1060" s="831"/>
      <c r="G1060" s="831"/>
      <c r="H1060" s="831"/>
      <c r="I1060" s="831"/>
      <c r="J1060" s="831"/>
      <c r="K1060" s="831"/>
      <c r="L1060" s="831"/>
      <c r="M1060" s="831"/>
      <c r="N1060" s="831">
        <v>1</v>
      </c>
      <c r="O1060" s="831">
        <v>180</v>
      </c>
      <c r="P1060" s="827"/>
      <c r="Q1060" s="832">
        <v>180</v>
      </c>
    </row>
    <row r="1061" spans="1:17" ht="14.45" customHeight="1" x14ac:dyDescent="0.2">
      <c r="A1061" s="821" t="s">
        <v>6100</v>
      </c>
      <c r="B1061" s="822" t="s">
        <v>5116</v>
      </c>
      <c r="C1061" s="822" t="s">
        <v>5061</v>
      </c>
      <c r="D1061" s="822" t="s">
        <v>5133</v>
      </c>
      <c r="E1061" s="822" t="s">
        <v>5134</v>
      </c>
      <c r="F1061" s="831">
        <v>26</v>
      </c>
      <c r="G1061" s="831">
        <v>23523.5</v>
      </c>
      <c r="H1061" s="831"/>
      <c r="I1061" s="831">
        <v>904.75</v>
      </c>
      <c r="J1061" s="831"/>
      <c r="K1061" s="831"/>
      <c r="L1061" s="831"/>
      <c r="M1061" s="831"/>
      <c r="N1061" s="831"/>
      <c r="O1061" s="831"/>
      <c r="P1061" s="827"/>
      <c r="Q1061" s="832"/>
    </row>
    <row r="1062" spans="1:17" ht="14.45" customHeight="1" x14ac:dyDescent="0.2">
      <c r="A1062" s="821" t="s">
        <v>6100</v>
      </c>
      <c r="B1062" s="822" t="s">
        <v>5116</v>
      </c>
      <c r="C1062" s="822" t="s">
        <v>5034</v>
      </c>
      <c r="D1062" s="822" t="s">
        <v>5124</v>
      </c>
      <c r="E1062" s="822" t="s">
        <v>5125</v>
      </c>
      <c r="F1062" s="831">
        <v>171</v>
      </c>
      <c r="G1062" s="831">
        <v>43092</v>
      </c>
      <c r="H1062" s="831">
        <v>1.2660712187096017</v>
      </c>
      <c r="I1062" s="831">
        <v>252</v>
      </c>
      <c r="J1062" s="831">
        <v>134</v>
      </c>
      <c r="K1062" s="831">
        <v>34036</v>
      </c>
      <c r="L1062" s="831">
        <v>1</v>
      </c>
      <c r="M1062" s="831">
        <v>254</v>
      </c>
      <c r="N1062" s="831">
        <v>141</v>
      </c>
      <c r="O1062" s="831">
        <v>35955</v>
      </c>
      <c r="P1062" s="827">
        <v>1.0563814784345986</v>
      </c>
      <c r="Q1062" s="832">
        <v>255</v>
      </c>
    </row>
    <row r="1063" spans="1:17" ht="14.45" customHeight="1" x14ac:dyDescent="0.2">
      <c r="A1063" s="821" t="s">
        <v>6100</v>
      </c>
      <c r="B1063" s="822" t="s">
        <v>5116</v>
      </c>
      <c r="C1063" s="822" t="s">
        <v>5034</v>
      </c>
      <c r="D1063" s="822" t="s">
        <v>5126</v>
      </c>
      <c r="E1063" s="822" t="s">
        <v>5127</v>
      </c>
      <c r="F1063" s="831">
        <v>205</v>
      </c>
      <c r="G1063" s="831">
        <v>26035</v>
      </c>
      <c r="H1063" s="831">
        <v>1.2226448764910303</v>
      </c>
      <c r="I1063" s="831">
        <v>127</v>
      </c>
      <c r="J1063" s="831">
        <v>169</v>
      </c>
      <c r="K1063" s="831">
        <v>21294</v>
      </c>
      <c r="L1063" s="831">
        <v>1</v>
      </c>
      <c r="M1063" s="831">
        <v>126</v>
      </c>
      <c r="N1063" s="831">
        <v>156</v>
      </c>
      <c r="O1063" s="831">
        <v>19812</v>
      </c>
      <c r="P1063" s="827">
        <v>0.93040293040293043</v>
      </c>
      <c r="Q1063" s="832">
        <v>127</v>
      </c>
    </row>
    <row r="1064" spans="1:17" ht="14.45" customHeight="1" x14ac:dyDescent="0.2">
      <c r="A1064" s="821" t="s">
        <v>6100</v>
      </c>
      <c r="B1064" s="822" t="s">
        <v>5116</v>
      </c>
      <c r="C1064" s="822" t="s">
        <v>5034</v>
      </c>
      <c r="D1064" s="822" t="s">
        <v>5137</v>
      </c>
      <c r="E1064" s="822" t="s">
        <v>5138</v>
      </c>
      <c r="F1064" s="831">
        <v>2</v>
      </c>
      <c r="G1064" s="831">
        <v>992</v>
      </c>
      <c r="H1064" s="831"/>
      <c r="I1064" s="831">
        <v>496</v>
      </c>
      <c r="J1064" s="831"/>
      <c r="K1064" s="831"/>
      <c r="L1064" s="831"/>
      <c r="M1064" s="831"/>
      <c r="N1064" s="831"/>
      <c r="O1064" s="831"/>
      <c r="P1064" s="827"/>
      <c r="Q1064" s="832"/>
    </row>
    <row r="1065" spans="1:17" ht="14.45" customHeight="1" x14ac:dyDescent="0.2">
      <c r="A1065" s="821" t="s">
        <v>6100</v>
      </c>
      <c r="B1065" s="822" t="s">
        <v>5116</v>
      </c>
      <c r="C1065" s="822" t="s">
        <v>5034</v>
      </c>
      <c r="D1065" s="822" t="s">
        <v>5139</v>
      </c>
      <c r="E1065" s="822" t="s">
        <v>5140</v>
      </c>
      <c r="F1065" s="831">
        <v>1</v>
      </c>
      <c r="G1065" s="831">
        <v>689</v>
      </c>
      <c r="H1065" s="831">
        <v>0.16618427399903521</v>
      </c>
      <c r="I1065" s="831">
        <v>689</v>
      </c>
      <c r="J1065" s="831">
        <v>6</v>
      </c>
      <c r="K1065" s="831">
        <v>4146</v>
      </c>
      <c r="L1065" s="831">
        <v>1</v>
      </c>
      <c r="M1065" s="831">
        <v>691</v>
      </c>
      <c r="N1065" s="831"/>
      <c r="O1065" s="831"/>
      <c r="P1065" s="827"/>
      <c r="Q1065" s="832"/>
    </row>
    <row r="1066" spans="1:17" ht="14.45" customHeight="1" x14ac:dyDescent="0.2">
      <c r="A1066" s="821" t="s">
        <v>6100</v>
      </c>
      <c r="B1066" s="822" t="s">
        <v>5116</v>
      </c>
      <c r="C1066" s="822" t="s">
        <v>5034</v>
      </c>
      <c r="D1066" s="822" t="s">
        <v>5141</v>
      </c>
      <c r="E1066" s="822" t="s">
        <v>5138</v>
      </c>
      <c r="F1066" s="831">
        <v>3</v>
      </c>
      <c r="G1066" s="831">
        <v>1707</v>
      </c>
      <c r="H1066" s="831"/>
      <c r="I1066" s="831">
        <v>569</v>
      </c>
      <c r="J1066" s="831"/>
      <c r="K1066" s="831"/>
      <c r="L1066" s="831"/>
      <c r="M1066" s="831"/>
      <c r="N1066" s="831">
        <v>5</v>
      </c>
      <c r="O1066" s="831">
        <v>2880</v>
      </c>
      <c r="P1066" s="827"/>
      <c r="Q1066" s="832">
        <v>576</v>
      </c>
    </row>
    <row r="1067" spans="1:17" ht="14.45" customHeight="1" x14ac:dyDescent="0.2">
      <c r="A1067" s="821" t="s">
        <v>6100</v>
      </c>
      <c r="B1067" s="822" t="s">
        <v>5116</v>
      </c>
      <c r="C1067" s="822" t="s">
        <v>5034</v>
      </c>
      <c r="D1067" s="822" t="s">
        <v>5142</v>
      </c>
      <c r="E1067" s="822" t="s">
        <v>5140</v>
      </c>
      <c r="F1067" s="831">
        <v>11</v>
      </c>
      <c r="G1067" s="831">
        <v>8382</v>
      </c>
      <c r="H1067" s="831">
        <v>0.99477806788511747</v>
      </c>
      <c r="I1067" s="831">
        <v>762</v>
      </c>
      <c r="J1067" s="831">
        <v>11</v>
      </c>
      <c r="K1067" s="831">
        <v>8426</v>
      </c>
      <c r="L1067" s="831">
        <v>1</v>
      </c>
      <c r="M1067" s="831">
        <v>766</v>
      </c>
      <c r="N1067" s="831"/>
      <c r="O1067" s="831"/>
      <c r="P1067" s="827"/>
      <c r="Q1067" s="832"/>
    </row>
    <row r="1068" spans="1:17" ht="14.45" customHeight="1" x14ac:dyDescent="0.2">
      <c r="A1068" s="821" t="s">
        <v>6100</v>
      </c>
      <c r="B1068" s="822" t="s">
        <v>5116</v>
      </c>
      <c r="C1068" s="822" t="s">
        <v>5034</v>
      </c>
      <c r="D1068" s="822" t="s">
        <v>5160</v>
      </c>
      <c r="E1068" s="822" t="s">
        <v>5161</v>
      </c>
      <c r="F1068" s="831">
        <v>309</v>
      </c>
      <c r="G1068" s="831">
        <v>253071</v>
      </c>
      <c r="H1068" s="831">
        <v>1.2866032527186484</v>
      </c>
      <c r="I1068" s="831">
        <v>819</v>
      </c>
      <c r="J1068" s="831">
        <v>239</v>
      </c>
      <c r="K1068" s="831">
        <v>196697</v>
      </c>
      <c r="L1068" s="831">
        <v>1</v>
      </c>
      <c r="M1068" s="831">
        <v>823</v>
      </c>
      <c r="N1068" s="831">
        <v>330</v>
      </c>
      <c r="O1068" s="831">
        <v>272580</v>
      </c>
      <c r="P1068" s="827">
        <v>1.3857862600853088</v>
      </c>
      <c r="Q1068" s="832">
        <v>826</v>
      </c>
    </row>
    <row r="1069" spans="1:17" ht="14.45" customHeight="1" x14ac:dyDescent="0.2">
      <c r="A1069" s="821" t="s">
        <v>6100</v>
      </c>
      <c r="B1069" s="822" t="s">
        <v>5116</v>
      </c>
      <c r="C1069" s="822" t="s">
        <v>5034</v>
      </c>
      <c r="D1069" s="822" t="s">
        <v>5147</v>
      </c>
      <c r="E1069" s="822" t="s">
        <v>5148</v>
      </c>
      <c r="F1069" s="831">
        <v>97</v>
      </c>
      <c r="G1069" s="831">
        <v>20855</v>
      </c>
      <c r="H1069" s="831">
        <v>1.2165315289039258</v>
      </c>
      <c r="I1069" s="831">
        <v>215</v>
      </c>
      <c r="J1069" s="831">
        <v>79</v>
      </c>
      <c r="K1069" s="831">
        <v>17143</v>
      </c>
      <c r="L1069" s="831">
        <v>1</v>
      </c>
      <c r="M1069" s="831">
        <v>217</v>
      </c>
      <c r="N1069" s="831">
        <v>83</v>
      </c>
      <c r="O1069" s="831">
        <v>18177</v>
      </c>
      <c r="P1069" s="827">
        <v>1.0603161640319665</v>
      </c>
      <c r="Q1069" s="832">
        <v>219</v>
      </c>
    </row>
    <row r="1070" spans="1:17" ht="14.45" customHeight="1" x14ac:dyDescent="0.2">
      <c r="A1070" s="821" t="s">
        <v>6100</v>
      </c>
      <c r="B1070" s="822" t="s">
        <v>5116</v>
      </c>
      <c r="C1070" s="822" t="s">
        <v>5034</v>
      </c>
      <c r="D1070" s="822" t="s">
        <v>5084</v>
      </c>
      <c r="E1070" s="822" t="s">
        <v>5085</v>
      </c>
      <c r="F1070" s="831">
        <v>1</v>
      </c>
      <c r="G1070" s="831">
        <v>355</v>
      </c>
      <c r="H1070" s="831"/>
      <c r="I1070" s="831">
        <v>355</v>
      </c>
      <c r="J1070" s="831"/>
      <c r="K1070" s="831"/>
      <c r="L1070" s="831"/>
      <c r="M1070" s="831"/>
      <c r="N1070" s="831"/>
      <c r="O1070" s="831"/>
      <c r="P1070" s="827"/>
      <c r="Q1070" s="832"/>
    </row>
    <row r="1071" spans="1:17" ht="14.45" customHeight="1" x14ac:dyDescent="0.2">
      <c r="A1071" s="821" t="s">
        <v>6100</v>
      </c>
      <c r="B1071" s="822" t="s">
        <v>5116</v>
      </c>
      <c r="C1071" s="822" t="s">
        <v>5034</v>
      </c>
      <c r="D1071" s="822" t="s">
        <v>5149</v>
      </c>
      <c r="E1071" s="822" t="s">
        <v>5150</v>
      </c>
      <c r="F1071" s="831">
        <v>440</v>
      </c>
      <c r="G1071" s="831">
        <v>37840</v>
      </c>
      <c r="H1071" s="831">
        <v>1.2759643916913948</v>
      </c>
      <c r="I1071" s="831">
        <v>86</v>
      </c>
      <c r="J1071" s="831">
        <v>337</v>
      </c>
      <c r="K1071" s="831">
        <v>29656</v>
      </c>
      <c r="L1071" s="831">
        <v>1</v>
      </c>
      <c r="M1071" s="831">
        <v>88</v>
      </c>
      <c r="N1071" s="831">
        <v>399</v>
      </c>
      <c r="O1071" s="831">
        <v>35511</v>
      </c>
      <c r="P1071" s="827">
        <v>1.1974305368222282</v>
      </c>
      <c r="Q1071" s="832">
        <v>89</v>
      </c>
    </row>
    <row r="1072" spans="1:17" ht="14.45" customHeight="1" x14ac:dyDescent="0.2">
      <c r="A1072" s="821" t="s">
        <v>6100</v>
      </c>
      <c r="B1072" s="822" t="s">
        <v>5116</v>
      </c>
      <c r="C1072" s="822" t="s">
        <v>5034</v>
      </c>
      <c r="D1072" s="822" t="s">
        <v>5196</v>
      </c>
      <c r="E1072" s="822" t="s">
        <v>5161</v>
      </c>
      <c r="F1072" s="831">
        <v>89</v>
      </c>
      <c r="G1072" s="831">
        <v>84817</v>
      </c>
      <c r="H1072" s="831">
        <v>1.8876747084483219</v>
      </c>
      <c r="I1072" s="831">
        <v>953</v>
      </c>
      <c r="J1072" s="831">
        <v>47</v>
      </c>
      <c r="K1072" s="831">
        <v>44932</v>
      </c>
      <c r="L1072" s="831">
        <v>1</v>
      </c>
      <c r="M1072" s="831">
        <v>956</v>
      </c>
      <c r="N1072" s="831">
        <v>33</v>
      </c>
      <c r="O1072" s="831">
        <v>31647</v>
      </c>
      <c r="P1072" s="827">
        <v>0.70433098905012015</v>
      </c>
      <c r="Q1072" s="832">
        <v>959</v>
      </c>
    </row>
    <row r="1073" spans="1:17" ht="14.45" customHeight="1" x14ac:dyDescent="0.2">
      <c r="A1073" s="821" t="s">
        <v>6100</v>
      </c>
      <c r="B1073" s="822" t="s">
        <v>5116</v>
      </c>
      <c r="C1073" s="822" t="s">
        <v>5034</v>
      </c>
      <c r="D1073" s="822" t="s">
        <v>5162</v>
      </c>
      <c r="E1073" s="822" t="s">
        <v>5161</v>
      </c>
      <c r="F1073" s="831">
        <v>22</v>
      </c>
      <c r="G1073" s="831">
        <v>16412</v>
      </c>
      <c r="H1073" s="831">
        <v>0.81263616557734208</v>
      </c>
      <c r="I1073" s="831">
        <v>746</v>
      </c>
      <c r="J1073" s="831">
        <v>27</v>
      </c>
      <c r="K1073" s="831">
        <v>20196</v>
      </c>
      <c r="L1073" s="831">
        <v>1</v>
      </c>
      <c r="M1073" s="831">
        <v>748</v>
      </c>
      <c r="N1073" s="831">
        <v>37</v>
      </c>
      <c r="O1073" s="831">
        <v>27713</v>
      </c>
      <c r="P1073" s="827">
        <v>1.3722024163200635</v>
      </c>
      <c r="Q1073" s="832">
        <v>749</v>
      </c>
    </row>
    <row r="1074" spans="1:17" ht="14.45" customHeight="1" x14ac:dyDescent="0.2">
      <c r="A1074" s="821" t="s">
        <v>6100</v>
      </c>
      <c r="B1074" s="822" t="s">
        <v>5116</v>
      </c>
      <c r="C1074" s="822" t="s">
        <v>5034</v>
      </c>
      <c r="D1074" s="822" t="s">
        <v>5163</v>
      </c>
      <c r="E1074" s="822" t="s">
        <v>5164</v>
      </c>
      <c r="F1074" s="831">
        <v>5</v>
      </c>
      <c r="G1074" s="831">
        <v>2720</v>
      </c>
      <c r="H1074" s="831"/>
      <c r="I1074" s="831">
        <v>544</v>
      </c>
      <c r="J1074" s="831"/>
      <c r="K1074" s="831"/>
      <c r="L1074" s="831"/>
      <c r="M1074" s="831"/>
      <c r="N1074" s="831">
        <v>4</v>
      </c>
      <c r="O1074" s="831">
        <v>2188</v>
      </c>
      <c r="P1074" s="827"/>
      <c r="Q1074" s="832">
        <v>547</v>
      </c>
    </row>
    <row r="1075" spans="1:17" ht="14.45" customHeight="1" x14ac:dyDescent="0.2">
      <c r="A1075" s="821" t="s">
        <v>6100</v>
      </c>
      <c r="B1075" s="822" t="s">
        <v>5116</v>
      </c>
      <c r="C1075" s="822" t="s">
        <v>5034</v>
      </c>
      <c r="D1075" s="822" t="s">
        <v>5153</v>
      </c>
      <c r="E1075" s="822" t="s">
        <v>5148</v>
      </c>
      <c r="F1075" s="831">
        <v>6</v>
      </c>
      <c r="G1075" s="831">
        <v>1074</v>
      </c>
      <c r="H1075" s="831">
        <v>0.54545454545454541</v>
      </c>
      <c r="I1075" s="831">
        <v>179</v>
      </c>
      <c r="J1075" s="831">
        <v>11</v>
      </c>
      <c r="K1075" s="831">
        <v>1969</v>
      </c>
      <c r="L1075" s="831">
        <v>1</v>
      </c>
      <c r="M1075" s="831">
        <v>179</v>
      </c>
      <c r="N1075" s="831">
        <v>8</v>
      </c>
      <c r="O1075" s="831">
        <v>1440</v>
      </c>
      <c r="P1075" s="827">
        <v>0.73133570340274245</v>
      </c>
      <c r="Q1075" s="832">
        <v>180</v>
      </c>
    </row>
    <row r="1076" spans="1:17" ht="14.45" customHeight="1" x14ac:dyDescent="0.2">
      <c r="A1076" s="821" t="s">
        <v>6100</v>
      </c>
      <c r="B1076" s="822" t="s">
        <v>5116</v>
      </c>
      <c r="C1076" s="822" t="s">
        <v>5034</v>
      </c>
      <c r="D1076" s="822" t="s">
        <v>5154</v>
      </c>
      <c r="E1076" s="822" t="s">
        <v>5152</v>
      </c>
      <c r="F1076" s="831"/>
      <c r="G1076" s="831"/>
      <c r="H1076" s="831"/>
      <c r="I1076" s="831"/>
      <c r="J1076" s="831">
        <v>3</v>
      </c>
      <c r="K1076" s="831">
        <v>1155</v>
      </c>
      <c r="L1076" s="831">
        <v>1</v>
      </c>
      <c r="M1076" s="831">
        <v>385</v>
      </c>
      <c r="N1076" s="831"/>
      <c r="O1076" s="831"/>
      <c r="P1076" s="827"/>
      <c r="Q1076" s="832"/>
    </row>
    <row r="1077" spans="1:17" ht="14.45" customHeight="1" x14ac:dyDescent="0.2">
      <c r="A1077" s="821" t="s">
        <v>6100</v>
      </c>
      <c r="B1077" s="822" t="s">
        <v>5116</v>
      </c>
      <c r="C1077" s="822" t="s">
        <v>5034</v>
      </c>
      <c r="D1077" s="822" t="s">
        <v>5155</v>
      </c>
      <c r="E1077" s="822" t="s">
        <v>5156</v>
      </c>
      <c r="F1077" s="831"/>
      <c r="G1077" s="831"/>
      <c r="H1077" s="831"/>
      <c r="I1077" s="831"/>
      <c r="J1077" s="831"/>
      <c r="K1077" s="831"/>
      <c r="L1077" s="831"/>
      <c r="M1077" s="831"/>
      <c r="N1077" s="831">
        <v>2</v>
      </c>
      <c r="O1077" s="831">
        <v>552</v>
      </c>
      <c r="P1077" s="827"/>
      <c r="Q1077" s="832">
        <v>276</v>
      </c>
    </row>
    <row r="1078" spans="1:17" ht="14.45" customHeight="1" x14ac:dyDescent="0.2">
      <c r="A1078" s="821" t="s">
        <v>6100</v>
      </c>
      <c r="B1078" s="822" t="s">
        <v>5116</v>
      </c>
      <c r="C1078" s="822" t="s">
        <v>5034</v>
      </c>
      <c r="D1078" s="822" t="s">
        <v>5199</v>
      </c>
      <c r="E1078" s="822" t="s">
        <v>5161</v>
      </c>
      <c r="F1078" s="831">
        <v>8</v>
      </c>
      <c r="G1078" s="831">
        <v>8288</v>
      </c>
      <c r="H1078" s="831"/>
      <c r="I1078" s="831">
        <v>1036</v>
      </c>
      <c r="J1078" s="831"/>
      <c r="K1078" s="831"/>
      <c r="L1078" s="831"/>
      <c r="M1078" s="831"/>
      <c r="N1078" s="831"/>
      <c r="O1078" s="831"/>
      <c r="P1078" s="827"/>
      <c r="Q1078" s="832"/>
    </row>
    <row r="1079" spans="1:17" ht="14.45" customHeight="1" x14ac:dyDescent="0.2">
      <c r="A1079" s="821" t="s">
        <v>6100</v>
      </c>
      <c r="B1079" s="822" t="s">
        <v>5116</v>
      </c>
      <c r="C1079" s="822" t="s">
        <v>5034</v>
      </c>
      <c r="D1079" s="822" t="s">
        <v>5200</v>
      </c>
      <c r="E1079" s="822" t="s">
        <v>5161</v>
      </c>
      <c r="F1079" s="831"/>
      <c r="G1079" s="831"/>
      <c r="H1079" s="831"/>
      <c r="I1079" s="831"/>
      <c r="J1079" s="831">
        <v>8</v>
      </c>
      <c r="K1079" s="831">
        <v>7048</v>
      </c>
      <c r="L1079" s="831">
        <v>1</v>
      </c>
      <c r="M1079" s="831">
        <v>881</v>
      </c>
      <c r="N1079" s="831"/>
      <c r="O1079" s="831"/>
      <c r="P1079" s="827"/>
      <c r="Q1079" s="832"/>
    </row>
    <row r="1080" spans="1:17" ht="14.45" customHeight="1" x14ac:dyDescent="0.2">
      <c r="A1080" s="821" t="s">
        <v>6100</v>
      </c>
      <c r="B1080" s="822" t="s">
        <v>5116</v>
      </c>
      <c r="C1080" s="822" t="s">
        <v>5034</v>
      </c>
      <c r="D1080" s="822" t="s">
        <v>5157</v>
      </c>
      <c r="E1080" s="822" t="s">
        <v>5136</v>
      </c>
      <c r="F1080" s="831"/>
      <c r="G1080" s="831"/>
      <c r="H1080" s="831"/>
      <c r="I1080" s="831"/>
      <c r="J1080" s="831"/>
      <c r="K1080" s="831"/>
      <c r="L1080" s="831"/>
      <c r="M1080" s="831"/>
      <c r="N1080" s="831">
        <v>4</v>
      </c>
      <c r="O1080" s="831">
        <v>1648</v>
      </c>
      <c r="P1080" s="827"/>
      <c r="Q1080" s="832">
        <v>412</v>
      </c>
    </row>
    <row r="1081" spans="1:17" ht="14.45" customHeight="1" x14ac:dyDescent="0.2">
      <c r="A1081" s="821" t="s">
        <v>6101</v>
      </c>
      <c r="B1081" s="822" t="s">
        <v>5116</v>
      </c>
      <c r="C1081" s="822" t="s">
        <v>5061</v>
      </c>
      <c r="D1081" s="822" t="s">
        <v>5133</v>
      </c>
      <c r="E1081" s="822" t="s">
        <v>5134</v>
      </c>
      <c r="F1081" s="831">
        <v>3</v>
      </c>
      <c r="G1081" s="831">
        <v>2714.25</v>
      </c>
      <c r="H1081" s="831">
        <v>3</v>
      </c>
      <c r="I1081" s="831">
        <v>904.75</v>
      </c>
      <c r="J1081" s="831">
        <v>1</v>
      </c>
      <c r="K1081" s="831">
        <v>904.75</v>
      </c>
      <c r="L1081" s="831">
        <v>1</v>
      </c>
      <c r="M1081" s="831">
        <v>904.75</v>
      </c>
      <c r="N1081" s="831"/>
      <c r="O1081" s="831"/>
      <c r="P1081" s="827"/>
      <c r="Q1081" s="832"/>
    </row>
    <row r="1082" spans="1:17" ht="14.45" customHeight="1" x14ac:dyDescent="0.2">
      <c r="A1082" s="821" t="s">
        <v>6101</v>
      </c>
      <c r="B1082" s="822" t="s">
        <v>5116</v>
      </c>
      <c r="C1082" s="822" t="s">
        <v>5034</v>
      </c>
      <c r="D1082" s="822" t="s">
        <v>5194</v>
      </c>
      <c r="E1082" s="822" t="s">
        <v>5195</v>
      </c>
      <c r="F1082" s="831">
        <v>1</v>
      </c>
      <c r="G1082" s="831">
        <v>196</v>
      </c>
      <c r="H1082" s="831"/>
      <c r="I1082" s="831">
        <v>196</v>
      </c>
      <c r="J1082" s="831"/>
      <c r="K1082" s="831"/>
      <c r="L1082" s="831"/>
      <c r="M1082" s="831"/>
      <c r="N1082" s="831"/>
      <c r="O1082" s="831"/>
      <c r="P1082" s="827"/>
      <c r="Q1082" s="832"/>
    </row>
    <row r="1083" spans="1:17" ht="14.45" customHeight="1" x14ac:dyDescent="0.2">
      <c r="A1083" s="821" t="s">
        <v>6101</v>
      </c>
      <c r="B1083" s="822" t="s">
        <v>5116</v>
      </c>
      <c r="C1083" s="822" t="s">
        <v>5034</v>
      </c>
      <c r="D1083" s="822" t="s">
        <v>5078</v>
      </c>
      <c r="E1083" s="822" t="s">
        <v>5079</v>
      </c>
      <c r="F1083" s="831"/>
      <c r="G1083" s="831"/>
      <c r="H1083" s="831"/>
      <c r="I1083" s="831"/>
      <c r="J1083" s="831"/>
      <c r="K1083" s="831"/>
      <c r="L1083" s="831"/>
      <c r="M1083" s="831"/>
      <c r="N1083" s="831">
        <v>1</v>
      </c>
      <c r="O1083" s="831">
        <v>38</v>
      </c>
      <c r="P1083" s="827"/>
      <c r="Q1083" s="832">
        <v>38</v>
      </c>
    </row>
    <row r="1084" spans="1:17" ht="14.45" customHeight="1" x14ac:dyDescent="0.2">
      <c r="A1084" s="821" t="s">
        <v>6101</v>
      </c>
      <c r="B1084" s="822" t="s">
        <v>5116</v>
      </c>
      <c r="C1084" s="822" t="s">
        <v>5034</v>
      </c>
      <c r="D1084" s="822" t="s">
        <v>5122</v>
      </c>
      <c r="E1084" s="822" t="s">
        <v>5123</v>
      </c>
      <c r="F1084" s="831"/>
      <c r="G1084" s="831"/>
      <c r="H1084" s="831"/>
      <c r="I1084" s="831"/>
      <c r="J1084" s="831">
        <v>1</v>
      </c>
      <c r="K1084" s="831">
        <v>118</v>
      </c>
      <c r="L1084" s="831">
        <v>1</v>
      </c>
      <c r="M1084" s="831">
        <v>118</v>
      </c>
      <c r="N1084" s="831"/>
      <c r="O1084" s="831"/>
      <c r="P1084" s="827"/>
      <c r="Q1084" s="832"/>
    </row>
    <row r="1085" spans="1:17" ht="14.45" customHeight="1" x14ac:dyDescent="0.2">
      <c r="A1085" s="821" t="s">
        <v>6101</v>
      </c>
      <c r="B1085" s="822" t="s">
        <v>5116</v>
      </c>
      <c r="C1085" s="822" t="s">
        <v>5034</v>
      </c>
      <c r="D1085" s="822" t="s">
        <v>5080</v>
      </c>
      <c r="E1085" s="822" t="s">
        <v>5081</v>
      </c>
      <c r="F1085" s="831">
        <v>1</v>
      </c>
      <c r="G1085" s="831">
        <v>130</v>
      </c>
      <c r="H1085" s="831">
        <v>0.99236641221374045</v>
      </c>
      <c r="I1085" s="831">
        <v>130</v>
      </c>
      <c r="J1085" s="831">
        <v>1</v>
      </c>
      <c r="K1085" s="831">
        <v>131</v>
      </c>
      <c r="L1085" s="831">
        <v>1</v>
      </c>
      <c r="M1085" s="831">
        <v>131</v>
      </c>
      <c r="N1085" s="831"/>
      <c r="O1085" s="831"/>
      <c r="P1085" s="827"/>
      <c r="Q1085" s="832"/>
    </row>
    <row r="1086" spans="1:17" ht="14.45" customHeight="1" x14ac:dyDescent="0.2">
      <c r="A1086" s="821" t="s">
        <v>6101</v>
      </c>
      <c r="B1086" s="822" t="s">
        <v>5116</v>
      </c>
      <c r="C1086" s="822" t="s">
        <v>5034</v>
      </c>
      <c r="D1086" s="822" t="s">
        <v>5124</v>
      </c>
      <c r="E1086" s="822" t="s">
        <v>5125</v>
      </c>
      <c r="F1086" s="831">
        <v>353</v>
      </c>
      <c r="G1086" s="831">
        <v>88956</v>
      </c>
      <c r="H1086" s="831">
        <v>0.94399049175456839</v>
      </c>
      <c r="I1086" s="831">
        <v>252</v>
      </c>
      <c r="J1086" s="831">
        <v>371</v>
      </c>
      <c r="K1086" s="831">
        <v>94234</v>
      </c>
      <c r="L1086" s="831">
        <v>1</v>
      </c>
      <c r="M1086" s="831">
        <v>254</v>
      </c>
      <c r="N1086" s="831">
        <v>310</v>
      </c>
      <c r="O1086" s="831">
        <v>79050</v>
      </c>
      <c r="P1086" s="827">
        <v>0.83886919795402937</v>
      </c>
      <c r="Q1086" s="832">
        <v>255</v>
      </c>
    </row>
    <row r="1087" spans="1:17" ht="14.45" customHeight="1" x14ac:dyDescent="0.2">
      <c r="A1087" s="821" t="s">
        <v>6101</v>
      </c>
      <c r="B1087" s="822" t="s">
        <v>5116</v>
      </c>
      <c r="C1087" s="822" t="s">
        <v>5034</v>
      </c>
      <c r="D1087" s="822" t="s">
        <v>5126</v>
      </c>
      <c r="E1087" s="822" t="s">
        <v>5127</v>
      </c>
      <c r="F1087" s="831">
        <v>127</v>
      </c>
      <c r="G1087" s="831">
        <v>16129</v>
      </c>
      <c r="H1087" s="831">
        <v>0.89516039516039514</v>
      </c>
      <c r="I1087" s="831">
        <v>127</v>
      </c>
      <c r="J1087" s="831">
        <v>143</v>
      </c>
      <c r="K1087" s="831">
        <v>18018</v>
      </c>
      <c r="L1087" s="831">
        <v>1</v>
      </c>
      <c r="M1087" s="831">
        <v>126</v>
      </c>
      <c r="N1087" s="831">
        <v>105</v>
      </c>
      <c r="O1087" s="831">
        <v>13335</v>
      </c>
      <c r="P1087" s="827">
        <v>0.74009324009324007</v>
      </c>
      <c r="Q1087" s="832">
        <v>127</v>
      </c>
    </row>
    <row r="1088" spans="1:17" ht="14.45" customHeight="1" x14ac:dyDescent="0.2">
      <c r="A1088" s="821" t="s">
        <v>6101</v>
      </c>
      <c r="B1088" s="822" t="s">
        <v>5116</v>
      </c>
      <c r="C1088" s="822" t="s">
        <v>5034</v>
      </c>
      <c r="D1088" s="822" t="s">
        <v>5142</v>
      </c>
      <c r="E1088" s="822" t="s">
        <v>5140</v>
      </c>
      <c r="F1088" s="831"/>
      <c r="G1088" s="831"/>
      <c r="H1088" s="831"/>
      <c r="I1088" s="831"/>
      <c r="J1088" s="831">
        <v>2</v>
      </c>
      <c r="K1088" s="831">
        <v>1532</v>
      </c>
      <c r="L1088" s="831">
        <v>1</v>
      </c>
      <c r="M1088" s="831">
        <v>766</v>
      </c>
      <c r="N1088" s="831">
        <v>4</v>
      </c>
      <c r="O1088" s="831">
        <v>3076</v>
      </c>
      <c r="P1088" s="827">
        <v>2.0078328981723237</v>
      </c>
      <c r="Q1088" s="832">
        <v>769</v>
      </c>
    </row>
    <row r="1089" spans="1:17" ht="14.45" customHeight="1" x14ac:dyDescent="0.2">
      <c r="A1089" s="821" t="s">
        <v>6101</v>
      </c>
      <c r="B1089" s="822" t="s">
        <v>5116</v>
      </c>
      <c r="C1089" s="822" t="s">
        <v>5034</v>
      </c>
      <c r="D1089" s="822" t="s">
        <v>5160</v>
      </c>
      <c r="E1089" s="822" t="s">
        <v>5161</v>
      </c>
      <c r="F1089" s="831">
        <v>412</v>
      </c>
      <c r="G1089" s="831">
        <v>337428</v>
      </c>
      <c r="H1089" s="831">
        <v>0.94469486144318582</v>
      </c>
      <c r="I1089" s="831">
        <v>819</v>
      </c>
      <c r="J1089" s="831">
        <v>434</v>
      </c>
      <c r="K1089" s="831">
        <v>357182</v>
      </c>
      <c r="L1089" s="831">
        <v>1</v>
      </c>
      <c r="M1089" s="831">
        <v>823</v>
      </c>
      <c r="N1089" s="831">
        <v>331</v>
      </c>
      <c r="O1089" s="831">
        <v>273406</v>
      </c>
      <c r="P1089" s="827">
        <v>0.76545290636146279</v>
      </c>
      <c r="Q1089" s="832">
        <v>826</v>
      </c>
    </row>
    <row r="1090" spans="1:17" ht="14.45" customHeight="1" x14ac:dyDescent="0.2">
      <c r="A1090" s="821" t="s">
        <v>6101</v>
      </c>
      <c r="B1090" s="822" t="s">
        <v>5116</v>
      </c>
      <c r="C1090" s="822" t="s">
        <v>5034</v>
      </c>
      <c r="D1090" s="822" t="s">
        <v>5128</v>
      </c>
      <c r="E1090" s="822" t="s">
        <v>5101</v>
      </c>
      <c r="F1090" s="831">
        <v>1</v>
      </c>
      <c r="G1090" s="831">
        <v>464</v>
      </c>
      <c r="H1090" s="831">
        <v>0.99145299145299148</v>
      </c>
      <c r="I1090" s="831">
        <v>464</v>
      </c>
      <c r="J1090" s="831">
        <v>1</v>
      </c>
      <c r="K1090" s="831">
        <v>468</v>
      </c>
      <c r="L1090" s="831">
        <v>1</v>
      </c>
      <c r="M1090" s="831">
        <v>468</v>
      </c>
      <c r="N1090" s="831"/>
      <c r="O1090" s="831"/>
      <c r="P1090" s="827"/>
      <c r="Q1090" s="832"/>
    </row>
    <row r="1091" spans="1:17" ht="14.45" customHeight="1" x14ac:dyDescent="0.2">
      <c r="A1091" s="821" t="s">
        <v>6101</v>
      </c>
      <c r="B1091" s="822" t="s">
        <v>5116</v>
      </c>
      <c r="C1091" s="822" t="s">
        <v>5034</v>
      </c>
      <c r="D1091" s="822" t="s">
        <v>5147</v>
      </c>
      <c r="E1091" s="822" t="s">
        <v>5148</v>
      </c>
      <c r="F1091" s="831">
        <v>136</v>
      </c>
      <c r="G1091" s="831">
        <v>29240</v>
      </c>
      <c r="H1091" s="831">
        <v>0.88069636456733236</v>
      </c>
      <c r="I1091" s="831">
        <v>215</v>
      </c>
      <c r="J1091" s="831">
        <v>153</v>
      </c>
      <c r="K1091" s="831">
        <v>33201</v>
      </c>
      <c r="L1091" s="831">
        <v>1</v>
      </c>
      <c r="M1091" s="831">
        <v>217</v>
      </c>
      <c r="N1091" s="831">
        <v>121</v>
      </c>
      <c r="O1091" s="831">
        <v>26499</v>
      </c>
      <c r="P1091" s="827">
        <v>0.79813861028282285</v>
      </c>
      <c r="Q1091" s="832">
        <v>219</v>
      </c>
    </row>
    <row r="1092" spans="1:17" ht="14.45" customHeight="1" x14ac:dyDescent="0.2">
      <c r="A1092" s="821" t="s">
        <v>6101</v>
      </c>
      <c r="B1092" s="822" t="s">
        <v>5116</v>
      </c>
      <c r="C1092" s="822" t="s">
        <v>5034</v>
      </c>
      <c r="D1092" s="822" t="s">
        <v>5084</v>
      </c>
      <c r="E1092" s="822" t="s">
        <v>5085</v>
      </c>
      <c r="F1092" s="831">
        <v>3</v>
      </c>
      <c r="G1092" s="831">
        <v>1065</v>
      </c>
      <c r="H1092" s="831">
        <v>0.42498004788507582</v>
      </c>
      <c r="I1092" s="831">
        <v>355</v>
      </c>
      <c r="J1092" s="831">
        <v>7</v>
      </c>
      <c r="K1092" s="831">
        <v>2506</v>
      </c>
      <c r="L1092" s="831">
        <v>1</v>
      </c>
      <c r="M1092" s="831">
        <v>358</v>
      </c>
      <c r="N1092" s="831"/>
      <c r="O1092" s="831"/>
      <c r="P1092" s="827"/>
      <c r="Q1092" s="832"/>
    </row>
    <row r="1093" spans="1:17" ht="14.45" customHeight="1" x14ac:dyDescent="0.2">
      <c r="A1093" s="821" t="s">
        <v>6101</v>
      </c>
      <c r="B1093" s="822" t="s">
        <v>5116</v>
      </c>
      <c r="C1093" s="822" t="s">
        <v>5034</v>
      </c>
      <c r="D1093" s="822" t="s">
        <v>5149</v>
      </c>
      <c r="E1093" s="822" t="s">
        <v>5150</v>
      </c>
      <c r="F1093" s="831">
        <v>86</v>
      </c>
      <c r="G1093" s="831">
        <v>7396</v>
      </c>
      <c r="H1093" s="831">
        <v>2.0010822510822512</v>
      </c>
      <c r="I1093" s="831">
        <v>86</v>
      </c>
      <c r="J1093" s="831">
        <v>42</v>
      </c>
      <c r="K1093" s="831">
        <v>3696</v>
      </c>
      <c r="L1093" s="831">
        <v>1</v>
      </c>
      <c r="M1093" s="831">
        <v>88</v>
      </c>
      <c r="N1093" s="831">
        <v>29</v>
      </c>
      <c r="O1093" s="831">
        <v>2581</v>
      </c>
      <c r="P1093" s="827">
        <v>0.69832251082251084</v>
      </c>
      <c r="Q1093" s="832">
        <v>89</v>
      </c>
    </row>
    <row r="1094" spans="1:17" ht="14.45" customHeight="1" x14ac:dyDescent="0.2">
      <c r="A1094" s="821" t="s">
        <v>6101</v>
      </c>
      <c r="B1094" s="822" t="s">
        <v>5116</v>
      </c>
      <c r="C1094" s="822" t="s">
        <v>5034</v>
      </c>
      <c r="D1094" s="822" t="s">
        <v>5129</v>
      </c>
      <c r="E1094" s="822" t="s">
        <v>5130</v>
      </c>
      <c r="F1094" s="831">
        <v>4</v>
      </c>
      <c r="G1094" s="831">
        <v>2880</v>
      </c>
      <c r="H1094" s="831">
        <v>0.79668049792531115</v>
      </c>
      <c r="I1094" s="831">
        <v>720</v>
      </c>
      <c r="J1094" s="831">
        <v>5</v>
      </c>
      <c r="K1094" s="831">
        <v>3615</v>
      </c>
      <c r="L1094" s="831">
        <v>1</v>
      </c>
      <c r="M1094" s="831">
        <v>723</v>
      </c>
      <c r="N1094" s="831">
        <v>1</v>
      </c>
      <c r="O1094" s="831">
        <v>725</v>
      </c>
      <c r="P1094" s="827">
        <v>0.20055325034578148</v>
      </c>
      <c r="Q1094" s="832">
        <v>725</v>
      </c>
    </row>
    <row r="1095" spans="1:17" ht="14.45" customHeight="1" x14ac:dyDescent="0.2">
      <c r="A1095" s="821" t="s">
        <v>6101</v>
      </c>
      <c r="B1095" s="822" t="s">
        <v>5116</v>
      </c>
      <c r="C1095" s="822" t="s">
        <v>5034</v>
      </c>
      <c r="D1095" s="822" t="s">
        <v>5196</v>
      </c>
      <c r="E1095" s="822" t="s">
        <v>5161</v>
      </c>
      <c r="F1095" s="831">
        <v>10</v>
      </c>
      <c r="G1095" s="831">
        <v>9530</v>
      </c>
      <c r="H1095" s="831"/>
      <c r="I1095" s="831">
        <v>953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6101</v>
      </c>
      <c r="B1096" s="822" t="s">
        <v>5116</v>
      </c>
      <c r="C1096" s="822" t="s">
        <v>5034</v>
      </c>
      <c r="D1096" s="822" t="s">
        <v>5088</v>
      </c>
      <c r="E1096" s="822" t="s">
        <v>5089</v>
      </c>
      <c r="F1096" s="831">
        <v>0</v>
      </c>
      <c r="G1096" s="831">
        <v>0</v>
      </c>
      <c r="H1096" s="831">
        <v>0</v>
      </c>
      <c r="I1096" s="831"/>
      <c r="J1096" s="831">
        <v>8</v>
      </c>
      <c r="K1096" s="831">
        <v>976</v>
      </c>
      <c r="L1096" s="831">
        <v>1</v>
      </c>
      <c r="M1096" s="831">
        <v>122</v>
      </c>
      <c r="N1096" s="831"/>
      <c r="O1096" s="831"/>
      <c r="P1096" s="827"/>
      <c r="Q1096" s="832"/>
    </row>
    <row r="1097" spans="1:17" ht="14.45" customHeight="1" x14ac:dyDescent="0.2">
      <c r="A1097" s="821" t="s">
        <v>6101</v>
      </c>
      <c r="B1097" s="822" t="s">
        <v>5116</v>
      </c>
      <c r="C1097" s="822" t="s">
        <v>5034</v>
      </c>
      <c r="D1097" s="822" t="s">
        <v>5162</v>
      </c>
      <c r="E1097" s="822" t="s">
        <v>5161</v>
      </c>
      <c r="F1097" s="831">
        <v>3</v>
      </c>
      <c r="G1097" s="831">
        <v>2238</v>
      </c>
      <c r="H1097" s="831">
        <v>1.4959893048128343</v>
      </c>
      <c r="I1097" s="831">
        <v>746</v>
      </c>
      <c r="J1097" s="831">
        <v>2</v>
      </c>
      <c r="K1097" s="831">
        <v>1496</v>
      </c>
      <c r="L1097" s="831">
        <v>1</v>
      </c>
      <c r="M1097" s="831">
        <v>748</v>
      </c>
      <c r="N1097" s="831"/>
      <c r="O1097" s="831"/>
      <c r="P1097" s="827"/>
      <c r="Q1097" s="832"/>
    </row>
    <row r="1098" spans="1:17" ht="14.45" customHeight="1" x14ac:dyDescent="0.2">
      <c r="A1098" s="821" t="s">
        <v>6101</v>
      </c>
      <c r="B1098" s="822" t="s">
        <v>5116</v>
      </c>
      <c r="C1098" s="822" t="s">
        <v>5034</v>
      </c>
      <c r="D1098" s="822" t="s">
        <v>5163</v>
      </c>
      <c r="E1098" s="822" t="s">
        <v>5164</v>
      </c>
      <c r="F1098" s="831">
        <v>5</v>
      </c>
      <c r="G1098" s="831">
        <v>2720</v>
      </c>
      <c r="H1098" s="831">
        <v>0.99633699633699635</v>
      </c>
      <c r="I1098" s="831">
        <v>544</v>
      </c>
      <c r="J1098" s="831">
        <v>5</v>
      </c>
      <c r="K1098" s="831">
        <v>2730</v>
      </c>
      <c r="L1098" s="831">
        <v>1</v>
      </c>
      <c r="M1098" s="831">
        <v>546</v>
      </c>
      <c r="N1098" s="831"/>
      <c r="O1098" s="831"/>
      <c r="P1098" s="827"/>
      <c r="Q1098" s="832"/>
    </row>
    <row r="1099" spans="1:17" ht="14.45" customHeight="1" x14ac:dyDescent="0.2">
      <c r="A1099" s="821" t="s">
        <v>6101</v>
      </c>
      <c r="B1099" s="822" t="s">
        <v>5116</v>
      </c>
      <c r="C1099" s="822" t="s">
        <v>5034</v>
      </c>
      <c r="D1099" s="822" t="s">
        <v>5153</v>
      </c>
      <c r="E1099" s="822" t="s">
        <v>5148</v>
      </c>
      <c r="F1099" s="831">
        <v>1</v>
      </c>
      <c r="G1099" s="831">
        <v>179</v>
      </c>
      <c r="H1099" s="831"/>
      <c r="I1099" s="831">
        <v>179</v>
      </c>
      <c r="J1099" s="831"/>
      <c r="K1099" s="831"/>
      <c r="L1099" s="831"/>
      <c r="M1099" s="831"/>
      <c r="N1099" s="831"/>
      <c r="O1099" s="831"/>
      <c r="P1099" s="827"/>
      <c r="Q1099" s="832"/>
    </row>
    <row r="1100" spans="1:17" ht="14.45" customHeight="1" x14ac:dyDescent="0.2">
      <c r="A1100" s="821" t="s">
        <v>6101</v>
      </c>
      <c r="B1100" s="822" t="s">
        <v>5116</v>
      </c>
      <c r="C1100" s="822" t="s">
        <v>5034</v>
      </c>
      <c r="D1100" s="822" t="s">
        <v>5154</v>
      </c>
      <c r="E1100" s="822" t="s">
        <v>5152</v>
      </c>
      <c r="F1100" s="831">
        <v>6</v>
      </c>
      <c r="G1100" s="831">
        <v>2286</v>
      </c>
      <c r="H1100" s="831">
        <v>0.59376623376623372</v>
      </c>
      <c r="I1100" s="831">
        <v>381</v>
      </c>
      <c r="J1100" s="831">
        <v>10</v>
      </c>
      <c r="K1100" s="831">
        <v>3850</v>
      </c>
      <c r="L1100" s="831">
        <v>1</v>
      </c>
      <c r="M1100" s="831">
        <v>385</v>
      </c>
      <c r="N1100" s="831">
        <v>2</v>
      </c>
      <c r="O1100" s="831">
        <v>776</v>
      </c>
      <c r="P1100" s="827">
        <v>0.20155844155844155</v>
      </c>
      <c r="Q1100" s="832">
        <v>388</v>
      </c>
    </row>
    <row r="1101" spans="1:17" ht="14.45" customHeight="1" x14ac:dyDescent="0.2">
      <c r="A1101" s="821" t="s">
        <v>6101</v>
      </c>
      <c r="B1101" s="822" t="s">
        <v>5116</v>
      </c>
      <c r="C1101" s="822" t="s">
        <v>5034</v>
      </c>
      <c r="D1101" s="822" t="s">
        <v>5104</v>
      </c>
      <c r="E1101" s="822" t="s">
        <v>5105</v>
      </c>
      <c r="F1101" s="831"/>
      <c r="G1101" s="831"/>
      <c r="H1101" s="831"/>
      <c r="I1101" s="831"/>
      <c r="J1101" s="831">
        <v>1</v>
      </c>
      <c r="K1101" s="831">
        <v>179</v>
      </c>
      <c r="L1101" s="831">
        <v>1</v>
      </c>
      <c r="M1101" s="831">
        <v>179</v>
      </c>
      <c r="N1101" s="831"/>
      <c r="O1101" s="831"/>
      <c r="P1101" s="827"/>
      <c r="Q1101" s="832"/>
    </row>
    <row r="1102" spans="1:17" ht="14.45" customHeight="1" x14ac:dyDescent="0.2">
      <c r="A1102" s="821" t="s">
        <v>6101</v>
      </c>
      <c r="B1102" s="822" t="s">
        <v>5116</v>
      </c>
      <c r="C1102" s="822" t="s">
        <v>5034</v>
      </c>
      <c r="D1102" s="822" t="s">
        <v>5203</v>
      </c>
      <c r="E1102" s="822" t="s">
        <v>5204</v>
      </c>
      <c r="F1102" s="831">
        <v>1</v>
      </c>
      <c r="G1102" s="831">
        <v>625</v>
      </c>
      <c r="H1102" s="831"/>
      <c r="I1102" s="831">
        <v>625</v>
      </c>
      <c r="J1102" s="831"/>
      <c r="K1102" s="831"/>
      <c r="L1102" s="831"/>
      <c r="M1102" s="831"/>
      <c r="N1102" s="831">
        <v>1</v>
      </c>
      <c r="O1102" s="831">
        <v>630</v>
      </c>
      <c r="P1102" s="827"/>
      <c r="Q1102" s="832">
        <v>630</v>
      </c>
    </row>
    <row r="1103" spans="1:17" ht="14.45" customHeight="1" x14ac:dyDescent="0.2">
      <c r="A1103" s="821" t="s">
        <v>6101</v>
      </c>
      <c r="B1103" s="822" t="s">
        <v>5033</v>
      </c>
      <c r="C1103" s="822" t="s">
        <v>5034</v>
      </c>
      <c r="D1103" s="822" t="s">
        <v>6048</v>
      </c>
      <c r="E1103" s="822" t="s">
        <v>6034</v>
      </c>
      <c r="F1103" s="831"/>
      <c r="G1103" s="831"/>
      <c r="H1103" s="831"/>
      <c r="I1103" s="831"/>
      <c r="J1103" s="831"/>
      <c r="K1103" s="831"/>
      <c r="L1103" s="831"/>
      <c r="M1103" s="831"/>
      <c r="N1103" s="831">
        <v>1</v>
      </c>
      <c r="O1103" s="831">
        <v>0</v>
      </c>
      <c r="P1103" s="827"/>
      <c r="Q1103" s="832">
        <v>0</v>
      </c>
    </row>
    <row r="1104" spans="1:17" ht="14.45" customHeight="1" x14ac:dyDescent="0.2">
      <c r="A1104" s="821" t="s">
        <v>6101</v>
      </c>
      <c r="B1104" s="822" t="s">
        <v>5037</v>
      </c>
      <c r="C1104" s="822" t="s">
        <v>5034</v>
      </c>
      <c r="D1104" s="822" t="s">
        <v>5084</v>
      </c>
      <c r="E1104" s="822" t="s">
        <v>5085</v>
      </c>
      <c r="F1104" s="831"/>
      <c r="G1104" s="831"/>
      <c r="H1104" s="831"/>
      <c r="I1104" s="831"/>
      <c r="J1104" s="831"/>
      <c r="K1104" s="831"/>
      <c r="L1104" s="831"/>
      <c r="M1104" s="831"/>
      <c r="N1104" s="831">
        <v>4</v>
      </c>
      <c r="O1104" s="831">
        <v>1440</v>
      </c>
      <c r="P1104" s="827"/>
      <c r="Q1104" s="832">
        <v>360</v>
      </c>
    </row>
    <row r="1105" spans="1:17" ht="14.45" customHeight="1" x14ac:dyDescent="0.2">
      <c r="A1105" s="821" t="s">
        <v>6102</v>
      </c>
      <c r="B1105" s="822" t="s">
        <v>5116</v>
      </c>
      <c r="C1105" s="822" t="s">
        <v>5061</v>
      </c>
      <c r="D1105" s="822" t="s">
        <v>5133</v>
      </c>
      <c r="E1105" s="822" t="s">
        <v>5134</v>
      </c>
      <c r="F1105" s="831">
        <v>3</v>
      </c>
      <c r="G1105" s="831">
        <v>2714.25</v>
      </c>
      <c r="H1105" s="831"/>
      <c r="I1105" s="831">
        <v>904.75</v>
      </c>
      <c r="J1105" s="831"/>
      <c r="K1105" s="831"/>
      <c r="L1105" s="831"/>
      <c r="M1105" s="831"/>
      <c r="N1105" s="831"/>
      <c r="O1105" s="831"/>
      <c r="P1105" s="827"/>
      <c r="Q1105" s="832"/>
    </row>
    <row r="1106" spans="1:17" ht="14.45" customHeight="1" x14ac:dyDescent="0.2">
      <c r="A1106" s="821" t="s">
        <v>6102</v>
      </c>
      <c r="B1106" s="822" t="s">
        <v>5116</v>
      </c>
      <c r="C1106" s="822" t="s">
        <v>5061</v>
      </c>
      <c r="D1106" s="822" t="s">
        <v>5064</v>
      </c>
      <c r="E1106" s="822" t="s">
        <v>5065</v>
      </c>
      <c r="F1106" s="831">
        <v>1</v>
      </c>
      <c r="G1106" s="831">
        <v>242.64</v>
      </c>
      <c r="H1106" s="831">
        <v>1</v>
      </c>
      <c r="I1106" s="831">
        <v>242.64</v>
      </c>
      <c r="J1106" s="831">
        <v>1</v>
      </c>
      <c r="K1106" s="831">
        <v>242.64</v>
      </c>
      <c r="L1106" s="831">
        <v>1</v>
      </c>
      <c r="M1106" s="831">
        <v>242.64</v>
      </c>
      <c r="N1106" s="831"/>
      <c r="O1106" s="831"/>
      <c r="P1106" s="827"/>
      <c r="Q1106" s="832"/>
    </row>
    <row r="1107" spans="1:17" ht="14.45" customHeight="1" x14ac:dyDescent="0.2">
      <c r="A1107" s="821" t="s">
        <v>6102</v>
      </c>
      <c r="B1107" s="822" t="s">
        <v>5116</v>
      </c>
      <c r="C1107" s="822" t="s">
        <v>5034</v>
      </c>
      <c r="D1107" s="822" t="s">
        <v>5078</v>
      </c>
      <c r="E1107" s="822" t="s">
        <v>5079</v>
      </c>
      <c r="F1107" s="831">
        <v>3</v>
      </c>
      <c r="G1107" s="831">
        <v>111</v>
      </c>
      <c r="H1107" s="831"/>
      <c r="I1107" s="831">
        <v>37</v>
      </c>
      <c r="J1107" s="831"/>
      <c r="K1107" s="831"/>
      <c r="L1107" s="831"/>
      <c r="M1107" s="831"/>
      <c r="N1107" s="831"/>
      <c r="O1107" s="831"/>
      <c r="P1107" s="827"/>
      <c r="Q1107" s="832"/>
    </row>
    <row r="1108" spans="1:17" ht="14.45" customHeight="1" x14ac:dyDescent="0.2">
      <c r="A1108" s="821" t="s">
        <v>6102</v>
      </c>
      <c r="B1108" s="822" t="s">
        <v>5116</v>
      </c>
      <c r="C1108" s="822" t="s">
        <v>5034</v>
      </c>
      <c r="D1108" s="822" t="s">
        <v>5124</v>
      </c>
      <c r="E1108" s="822" t="s">
        <v>5125</v>
      </c>
      <c r="F1108" s="831">
        <v>162</v>
      </c>
      <c r="G1108" s="831">
        <v>40824</v>
      </c>
      <c r="H1108" s="831">
        <v>0.93444424098150525</v>
      </c>
      <c r="I1108" s="831">
        <v>252</v>
      </c>
      <c r="J1108" s="831">
        <v>172</v>
      </c>
      <c r="K1108" s="831">
        <v>43688</v>
      </c>
      <c r="L1108" s="831">
        <v>1</v>
      </c>
      <c r="M1108" s="831">
        <v>254</v>
      </c>
      <c r="N1108" s="831">
        <v>150</v>
      </c>
      <c r="O1108" s="831">
        <v>38250</v>
      </c>
      <c r="P1108" s="827">
        <v>0.87552646035524628</v>
      </c>
      <c r="Q1108" s="832">
        <v>255</v>
      </c>
    </row>
    <row r="1109" spans="1:17" ht="14.45" customHeight="1" x14ac:dyDescent="0.2">
      <c r="A1109" s="821" t="s">
        <v>6102</v>
      </c>
      <c r="B1109" s="822" t="s">
        <v>5116</v>
      </c>
      <c r="C1109" s="822" t="s">
        <v>5034</v>
      </c>
      <c r="D1109" s="822" t="s">
        <v>5126</v>
      </c>
      <c r="E1109" s="822" t="s">
        <v>5127</v>
      </c>
      <c r="F1109" s="831">
        <v>27</v>
      </c>
      <c r="G1109" s="831">
        <v>3429</v>
      </c>
      <c r="H1109" s="831">
        <v>1.5119047619047619</v>
      </c>
      <c r="I1109" s="831">
        <v>127</v>
      </c>
      <c r="J1109" s="831">
        <v>18</v>
      </c>
      <c r="K1109" s="831">
        <v>2268</v>
      </c>
      <c r="L1109" s="831">
        <v>1</v>
      </c>
      <c r="M1109" s="831">
        <v>126</v>
      </c>
      <c r="N1109" s="831">
        <v>18</v>
      </c>
      <c r="O1109" s="831">
        <v>2286</v>
      </c>
      <c r="P1109" s="827">
        <v>1.0079365079365079</v>
      </c>
      <c r="Q1109" s="832">
        <v>127</v>
      </c>
    </row>
    <row r="1110" spans="1:17" ht="14.45" customHeight="1" x14ac:dyDescent="0.2">
      <c r="A1110" s="821" t="s">
        <v>6102</v>
      </c>
      <c r="B1110" s="822" t="s">
        <v>5116</v>
      </c>
      <c r="C1110" s="822" t="s">
        <v>5034</v>
      </c>
      <c r="D1110" s="822" t="s">
        <v>5137</v>
      </c>
      <c r="E1110" s="822" t="s">
        <v>5138</v>
      </c>
      <c r="F1110" s="831">
        <v>7</v>
      </c>
      <c r="G1110" s="831">
        <v>3472</v>
      </c>
      <c r="H1110" s="831"/>
      <c r="I1110" s="831">
        <v>496</v>
      </c>
      <c r="J1110" s="831"/>
      <c r="K1110" s="831"/>
      <c r="L1110" s="831"/>
      <c r="M1110" s="831"/>
      <c r="N1110" s="831">
        <v>2</v>
      </c>
      <c r="O1110" s="831">
        <v>998</v>
      </c>
      <c r="P1110" s="827"/>
      <c r="Q1110" s="832">
        <v>499</v>
      </c>
    </row>
    <row r="1111" spans="1:17" ht="14.45" customHeight="1" x14ac:dyDescent="0.2">
      <c r="A1111" s="821" t="s">
        <v>6102</v>
      </c>
      <c r="B1111" s="822" t="s">
        <v>5116</v>
      </c>
      <c r="C1111" s="822" t="s">
        <v>5034</v>
      </c>
      <c r="D1111" s="822" t="s">
        <v>5139</v>
      </c>
      <c r="E1111" s="822" t="s">
        <v>5140</v>
      </c>
      <c r="F1111" s="831">
        <v>5</v>
      </c>
      <c r="G1111" s="831">
        <v>3445</v>
      </c>
      <c r="H1111" s="831">
        <v>0.49855282199710566</v>
      </c>
      <c r="I1111" s="831">
        <v>689</v>
      </c>
      <c r="J1111" s="831">
        <v>10</v>
      </c>
      <c r="K1111" s="831">
        <v>6910</v>
      </c>
      <c r="L1111" s="831">
        <v>1</v>
      </c>
      <c r="M1111" s="831">
        <v>691</v>
      </c>
      <c r="N1111" s="831">
        <v>2</v>
      </c>
      <c r="O1111" s="831">
        <v>1384</v>
      </c>
      <c r="P1111" s="827">
        <v>0.20028943560057888</v>
      </c>
      <c r="Q1111" s="832">
        <v>692</v>
      </c>
    </row>
    <row r="1112" spans="1:17" ht="14.45" customHeight="1" x14ac:dyDescent="0.2">
      <c r="A1112" s="821" t="s">
        <v>6102</v>
      </c>
      <c r="B1112" s="822" t="s">
        <v>5116</v>
      </c>
      <c r="C1112" s="822" t="s">
        <v>5034</v>
      </c>
      <c r="D1112" s="822" t="s">
        <v>5141</v>
      </c>
      <c r="E1112" s="822" t="s">
        <v>5138</v>
      </c>
      <c r="F1112" s="831">
        <v>22</v>
      </c>
      <c r="G1112" s="831">
        <v>12518</v>
      </c>
      <c r="H1112" s="831">
        <v>1.5604587384692097</v>
      </c>
      <c r="I1112" s="831">
        <v>569</v>
      </c>
      <c r="J1112" s="831">
        <v>14</v>
      </c>
      <c r="K1112" s="831">
        <v>8022</v>
      </c>
      <c r="L1112" s="831">
        <v>1</v>
      </c>
      <c r="M1112" s="831">
        <v>573</v>
      </c>
      <c r="N1112" s="831">
        <v>21</v>
      </c>
      <c r="O1112" s="831">
        <v>12096</v>
      </c>
      <c r="P1112" s="827">
        <v>1.5078534031413613</v>
      </c>
      <c r="Q1112" s="832">
        <v>576</v>
      </c>
    </row>
    <row r="1113" spans="1:17" ht="14.45" customHeight="1" x14ac:dyDescent="0.2">
      <c r="A1113" s="821" t="s">
        <v>6102</v>
      </c>
      <c r="B1113" s="822" t="s">
        <v>5116</v>
      </c>
      <c r="C1113" s="822" t="s">
        <v>5034</v>
      </c>
      <c r="D1113" s="822" t="s">
        <v>5142</v>
      </c>
      <c r="E1113" s="822" t="s">
        <v>5140</v>
      </c>
      <c r="F1113" s="831">
        <v>3</v>
      </c>
      <c r="G1113" s="831">
        <v>2286</v>
      </c>
      <c r="H1113" s="831">
        <v>0.29843342036553527</v>
      </c>
      <c r="I1113" s="831">
        <v>762</v>
      </c>
      <c r="J1113" s="831">
        <v>10</v>
      </c>
      <c r="K1113" s="831">
        <v>7660</v>
      </c>
      <c r="L1113" s="831">
        <v>1</v>
      </c>
      <c r="M1113" s="831">
        <v>766</v>
      </c>
      <c r="N1113" s="831">
        <v>6</v>
      </c>
      <c r="O1113" s="831">
        <v>4614</v>
      </c>
      <c r="P1113" s="827">
        <v>0.60234986945169711</v>
      </c>
      <c r="Q1113" s="832">
        <v>769</v>
      </c>
    </row>
    <row r="1114" spans="1:17" ht="14.45" customHeight="1" x14ac:dyDescent="0.2">
      <c r="A1114" s="821" t="s">
        <v>6102</v>
      </c>
      <c r="B1114" s="822" t="s">
        <v>5116</v>
      </c>
      <c r="C1114" s="822" t="s">
        <v>5034</v>
      </c>
      <c r="D1114" s="822" t="s">
        <v>5160</v>
      </c>
      <c r="E1114" s="822" t="s">
        <v>5161</v>
      </c>
      <c r="F1114" s="831">
        <v>90</v>
      </c>
      <c r="G1114" s="831">
        <v>73710</v>
      </c>
      <c r="H1114" s="831">
        <v>1.7561289400328783</v>
      </c>
      <c r="I1114" s="831">
        <v>819</v>
      </c>
      <c r="J1114" s="831">
        <v>51</v>
      </c>
      <c r="K1114" s="831">
        <v>41973</v>
      </c>
      <c r="L1114" s="831">
        <v>1</v>
      </c>
      <c r="M1114" s="831">
        <v>823</v>
      </c>
      <c r="N1114" s="831">
        <v>86</v>
      </c>
      <c r="O1114" s="831">
        <v>71036</v>
      </c>
      <c r="P1114" s="827">
        <v>1.6924213184666332</v>
      </c>
      <c r="Q1114" s="832">
        <v>826</v>
      </c>
    </row>
    <row r="1115" spans="1:17" ht="14.45" customHeight="1" x14ac:dyDescent="0.2">
      <c r="A1115" s="821" t="s">
        <v>6102</v>
      </c>
      <c r="B1115" s="822" t="s">
        <v>5116</v>
      </c>
      <c r="C1115" s="822" t="s">
        <v>5034</v>
      </c>
      <c r="D1115" s="822" t="s">
        <v>5128</v>
      </c>
      <c r="E1115" s="822" t="s">
        <v>5101</v>
      </c>
      <c r="F1115" s="831">
        <v>3</v>
      </c>
      <c r="G1115" s="831">
        <v>1392</v>
      </c>
      <c r="H1115" s="831">
        <v>0.4249084249084249</v>
      </c>
      <c r="I1115" s="831">
        <v>464</v>
      </c>
      <c r="J1115" s="831">
        <v>7</v>
      </c>
      <c r="K1115" s="831">
        <v>3276</v>
      </c>
      <c r="L1115" s="831">
        <v>1</v>
      </c>
      <c r="M1115" s="831">
        <v>468</v>
      </c>
      <c r="N1115" s="831">
        <v>5</v>
      </c>
      <c r="O1115" s="831">
        <v>2365</v>
      </c>
      <c r="P1115" s="827">
        <v>0.72191697191697191</v>
      </c>
      <c r="Q1115" s="832">
        <v>473</v>
      </c>
    </row>
    <row r="1116" spans="1:17" ht="14.45" customHeight="1" x14ac:dyDescent="0.2">
      <c r="A1116" s="821" t="s">
        <v>6102</v>
      </c>
      <c r="B1116" s="822" t="s">
        <v>5116</v>
      </c>
      <c r="C1116" s="822" t="s">
        <v>5034</v>
      </c>
      <c r="D1116" s="822" t="s">
        <v>5143</v>
      </c>
      <c r="E1116" s="822" t="s">
        <v>5103</v>
      </c>
      <c r="F1116" s="831"/>
      <c r="G1116" s="831"/>
      <c r="H1116" s="831"/>
      <c r="I1116" s="831"/>
      <c r="J1116" s="831">
        <v>1</v>
      </c>
      <c r="K1116" s="831">
        <v>451</v>
      </c>
      <c r="L1116" s="831">
        <v>1</v>
      </c>
      <c r="M1116" s="831">
        <v>451</v>
      </c>
      <c r="N1116" s="831"/>
      <c r="O1116" s="831"/>
      <c r="P1116" s="827"/>
      <c r="Q1116" s="832"/>
    </row>
    <row r="1117" spans="1:17" ht="14.45" customHeight="1" x14ac:dyDescent="0.2">
      <c r="A1117" s="821" t="s">
        <v>6102</v>
      </c>
      <c r="B1117" s="822" t="s">
        <v>5116</v>
      </c>
      <c r="C1117" s="822" t="s">
        <v>5034</v>
      </c>
      <c r="D1117" s="822" t="s">
        <v>5147</v>
      </c>
      <c r="E1117" s="822" t="s">
        <v>5148</v>
      </c>
      <c r="F1117" s="831">
        <v>25</v>
      </c>
      <c r="G1117" s="831">
        <v>5375</v>
      </c>
      <c r="H1117" s="831">
        <v>2.4769585253456223</v>
      </c>
      <c r="I1117" s="831">
        <v>215</v>
      </c>
      <c r="J1117" s="831">
        <v>10</v>
      </c>
      <c r="K1117" s="831">
        <v>2170</v>
      </c>
      <c r="L1117" s="831">
        <v>1</v>
      </c>
      <c r="M1117" s="831">
        <v>217</v>
      </c>
      <c r="N1117" s="831">
        <v>22</v>
      </c>
      <c r="O1117" s="831">
        <v>4818</v>
      </c>
      <c r="P1117" s="827">
        <v>2.2202764976958527</v>
      </c>
      <c r="Q1117" s="832">
        <v>219</v>
      </c>
    </row>
    <row r="1118" spans="1:17" ht="14.45" customHeight="1" x14ac:dyDescent="0.2">
      <c r="A1118" s="821" t="s">
        <v>6102</v>
      </c>
      <c r="B1118" s="822" t="s">
        <v>5116</v>
      </c>
      <c r="C1118" s="822" t="s">
        <v>5034</v>
      </c>
      <c r="D1118" s="822" t="s">
        <v>5084</v>
      </c>
      <c r="E1118" s="822" t="s">
        <v>5085</v>
      </c>
      <c r="F1118" s="831">
        <v>19</v>
      </c>
      <c r="G1118" s="831">
        <v>6745</v>
      </c>
      <c r="H1118" s="831">
        <v>0.81916444012630552</v>
      </c>
      <c r="I1118" s="831">
        <v>355</v>
      </c>
      <c r="J1118" s="831">
        <v>23</v>
      </c>
      <c r="K1118" s="831">
        <v>8234</v>
      </c>
      <c r="L1118" s="831">
        <v>1</v>
      </c>
      <c r="M1118" s="831">
        <v>358</v>
      </c>
      <c r="N1118" s="831"/>
      <c r="O1118" s="831"/>
      <c r="P1118" s="827"/>
      <c r="Q1118" s="832"/>
    </row>
    <row r="1119" spans="1:17" ht="14.45" customHeight="1" x14ac:dyDescent="0.2">
      <c r="A1119" s="821" t="s">
        <v>6102</v>
      </c>
      <c r="B1119" s="822" t="s">
        <v>5116</v>
      </c>
      <c r="C1119" s="822" t="s">
        <v>5034</v>
      </c>
      <c r="D1119" s="822" t="s">
        <v>5149</v>
      </c>
      <c r="E1119" s="822" t="s">
        <v>5150</v>
      </c>
      <c r="F1119" s="831">
        <v>134</v>
      </c>
      <c r="G1119" s="831">
        <v>11524</v>
      </c>
      <c r="H1119" s="831">
        <v>1.0560850439882699</v>
      </c>
      <c r="I1119" s="831">
        <v>86</v>
      </c>
      <c r="J1119" s="831">
        <v>124</v>
      </c>
      <c r="K1119" s="831">
        <v>10912</v>
      </c>
      <c r="L1119" s="831">
        <v>1</v>
      </c>
      <c r="M1119" s="831">
        <v>88</v>
      </c>
      <c r="N1119" s="831">
        <v>148</v>
      </c>
      <c r="O1119" s="831">
        <v>13172</v>
      </c>
      <c r="P1119" s="827">
        <v>1.2071114369501466</v>
      </c>
      <c r="Q1119" s="832">
        <v>89</v>
      </c>
    </row>
    <row r="1120" spans="1:17" ht="14.45" customHeight="1" x14ac:dyDescent="0.2">
      <c r="A1120" s="821" t="s">
        <v>6102</v>
      </c>
      <c r="B1120" s="822" t="s">
        <v>5116</v>
      </c>
      <c r="C1120" s="822" t="s">
        <v>5034</v>
      </c>
      <c r="D1120" s="822" t="s">
        <v>5129</v>
      </c>
      <c r="E1120" s="822" t="s">
        <v>5130</v>
      </c>
      <c r="F1120" s="831">
        <v>6</v>
      </c>
      <c r="G1120" s="831">
        <v>4320</v>
      </c>
      <c r="H1120" s="831">
        <v>0.85358624777711911</v>
      </c>
      <c r="I1120" s="831">
        <v>720</v>
      </c>
      <c r="J1120" s="831">
        <v>7</v>
      </c>
      <c r="K1120" s="831">
        <v>5061</v>
      </c>
      <c r="L1120" s="831">
        <v>1</v>
      </c>
      <c r="M1120" s="831">
        <v>723</v>
      </c>
      <c r="N1120" s="831">
        <v>6</v>
      </c>
      <c r="O1120" s="831">
        <v>4350</v>
      </c>
      <c r="P1120" s="827">
        <v>0.8595139300533492</v>
      </c>
      <c r="Q1120" s="832">
        <v>725</v>
      </c>
    </row>
    <row r="1121" spans="1:17" ht="14.45" customHeight="1" x14ac:dyDescent="0.2">
      <c r="A1121" s="821" t="s">
        <v>6102</v>
      </c>
      <c r="B1121" s="822" t="s">
        <v>5116</v>
      </c>
      <c r="C1121" s="822" t="s">
        <v>5034</v>
      </c>
      <c r="D1121" s="822" t="s">
        <v>5196</v>
      </c>
      <c r="E1121" s="822" t="s">
        <v>5161</v>
      </c>
      <c r="F1121" s="831">
        <v>17</v>
      </c>
      <c r="G1121" s="831">
        <v>16201</v>
      </c>
      <c r="H1121" s="831">
        <v>0.47074035332403535</v>
      </c>
      <c r="I1121" s="831">
        <v>953</v>
      </c>
      <c r="J1121" s="831">
        <v>36</v>
      </c>
      <c r="K1121" s="831">
        <v>34416</v>
      </c>
      <c r="L1121" s="831">
        <v>1</v>
      </c>
      <c r="M1121" s="831">
        <v>956</v>
      </c>
      <c r="N1121" s="831">
        <v>49</v>
      </c>
      <c r="O1121" s="831">
        <v>46991</v>
      </c>
      <c r="P1121" s="827">
        <v>1.3653823802882381</v>
      </c>
      <c r="Q1121" s="832">
        <v>959</v>
      </c>
    </row>
    <row r="1122" spans="1:17" ht="14.45" customHeight="1" x14ac:dyDescent="0.2">
      <c r="A1122" s="821" t="s">
        <v>6102</v>
      </c>
      <c r="B1122" s="822" t="s">
        <v>5116</v>
      </c>
      <c r="C1122" s="822" t="s">
        <v>5034</v>
      </c>
      <c r="D1122" s="822" t="s">
        <v>5088</v>
      </c>
      <c r="E1122" s="822" t="s">
        <v>5089</v>
      </c>
      <c r="F1122" s="831">
        <v>174</v>
      </c>
      <c r="G1122" s="831">
        <v>21054</v>
      </c>
      <c r="H1122" s="831">
        <v>0.73124479021950539</v>
      </c>
      <c r="I1122" s="831">
        <v>121</v>
      </c>
      <c r="J1122" s="831">
        <v>236</v>
      </c>
      <c r="K1122" s="831">
        <v>28792</v>
      </c>
      <c r="L1122" s="831">
        <v>1</v>
      </c>
      <c r="M1122" s="831">
        <v>122</v>
      </c>
      <c r="N1122" s="831">
        <v>101</v>
      </c>
      <c r="O1122" s="831">
        <v>12423</v>
      </c>
      <c r="P1122" s="827">
        <v>0.43147402056126699</v>
      </c>
      <c r="Q1122" s="832">
        <v>123</v>
      </c>
    </row>
    <row r="1123" spans="1:17" ht="14.45" customHeight="1" x14ac:dyDescent="0.2">
      <c r="A1123" s="821" t="s">
        <v>6102</v>
      </c>
      <c r="B1123" s="822" t="s">
        <v>5116</v>
      </c>
      <c r="C1123" s="822" t="s">
        <v>5034</v>
      </c>
      <c r="D1123" s="822" t="s">
        <v>5162</v>
      </c>
      <c r="E1123" s="822" t="s">
        <v>5161</v>
      </c>
      <c r="F1123" s="831">
        <v>24</v>
      </c>
      <c r="G1123" s="831">
        <v>17904</v>
      </c>
      <c r="H1123" s="831">
        <v>1.8412176059234884</v>
      </c>
      <c r="I1123" s="831">
        <v>746</v>
      </c>
      <c r="J1123" s="831">
        <v>13</v>
      </c>
      <c r="K1123" s="831">
        <v>9724</v>
      </c>
      <c r="L1123" s="831">
        <v>1</v>
      </c>
      <c r="M1123" s="831">
        <v>748</v>
      </c>
      <c r="N1123" s="831">
        <v>5</v>
      </c>
      <c r="O1123" s="831">
        <v>3745</v>
      </c>
      <c r="P1123" s="827">
        <v>0.38512957630604688</v>
      </c>
      <c r="Q1123" s="832">
        <v>749</v>
      </c>
    </row>
    <row r="1124" spans="1:17" ht="14.45" customHeight="1" x14ac:dyDescent="0.2">
      <c r="A1124" s="821" t="s">
        <v>6102</v>
      </c>
      <c r="B1124" s="822" t="s">
        <v>5116</v>
      </c>
      <c r="C1124" s="822" t="s">
        <v>5034</v>
      </c>
      <c r="D1124" s="822" t="s">
        <v>5163</v>
      </c>
      <c r="E1124" s="822" t="s">
        <v>5164</v>
      </c>
      <c r="F1124" s="831">
        <v>58</v>
      </c>
      <c r="G1124" s="831">
        <v>31552</v>
      </c>
      <c r="H1124" s="831">
        <v>1.0138165927639611</v>
      </c>
      <c r="I1124" s="831">
        <v>544</v>
      </c>
      <c r="J1124" s="831">
        <v>57</v>
      </c>
      <c r="K1124" s="831">
        <v>31122</v>
      </c>
      <c r="L1124" s="831">
        <v>1</v>
      </c>
      <c r="M1124" s="831">
        <v>546</v>
      </c>
      <c r="N1124" s="831">
        <v>42</v>
      </c>
      <c r="O1124" s="831">
        <v>22974</v>
      </c>
      <c r="P1124" s="827">
        <v>0.73819163292847501</v>
      </c>
      <c r="Q1124" s="832">
        <v>547</v>
      </c>
    </row>
    <row r="1125" spans="1:17" ht="14.45" customHeight="1" x14ac:dyDescent="0.2">
      <c r="A1125" s="821" t="s">
        <v>6102</v>
      </c>
      <c r="B1125" s="822" t="s">
        <v>5116</v>
      </c>
      <c r="C1125" s="822" t="s">
        <v>5034</v>
      </c>
      <c r="D1125" s="822" t="s">
        <v>5151</v>
      </c>
      <c r="E1125" s="822" t="s">
        <v>5152</v>
      </c>
      <c r="F1125" s="831">
        <v>7</v>
      </c>
      <c r="G1125" s="831">
        <v>2156</v>
      </c>
      <c r="H1125" s="831">
        <v>0.26749379652605459</v>
      </c>
      <c r="I1125" s="831">
        <v>308</v>
      </c>
      <c r="J1125" s="831">
        <v>26</v>
      </c>
      <c r="K1125" s="831">
        <v>8060</v>
      </c>
      <c r="L1125" s="831">
        <v>1</v>
      </c>
      <c r="M1125" s="831">
        <v>310</v>
      </c>
      <c r="N1125" s="831">
        <v>1</v>
      </c>
      <c r="O1125" s="831">
        <v>311</v>
      </c>
      <c r="P1125" s="827">
        <v>3.8585607940446652E-2</v>
      </c>
      <c r="Q1125" s="832">
        <v>311</v>
      </c>
    </row>
    <row r="1126" spans="1:17" ht="14.45" customHeight="1" x14ac:dyDescent="0.2">
      <c r="A1126" s="821" t="s">
        <v>6102</v>
      </c>
      <c r="B1126" s="822" t="s">
        <v>5116</v>
      </c>
      <c r="C1126" s="822" t="s">
        <v>5034</v>
      </c>
      <c r="D1126" s="822" t="s">
        <v>5153</v>
      </c>
      <c r="E1126" s="822" t="s">
        <v>5148</v>
      </c>
      <c r="F1126" s="831">
        <v>1</v>
      </c>
      <c r="G1126" s="831">
        <v>179</v>
      </c>
      <c r="H1126" s="831">
        <v>0.25</v>
      </c>
      <c r="I1126" s="831">
        <v>179</v>
      </c>
      <c r="J1126" s="831">
        <v>4</v>
      </c>
      <c r="K1126" s="831">
        <v>716</v>
      </c>
      <c r="L1126" s="831">
        <v>1</v>
      </c>
      <c r="M1126" s="831">
        <v>179</v>
      </c>
      <c r="N1126" s="831">
        <v>1</v>
      </c>
      <c r="O1126" s="831">
        <v>180</v>
      </c>
      <c r="P1126" s="827">
        <v>0.25139664804469275</v>
      </c>
      <c r="Q1126" s="832">
        <v>180</v>
      </c>
    </row>
    <row r="1127" spans="1:17" ht="14.45" customHeight="1" x14ac:dyDescent="0.2">
      <c r="A1127" s="821" t="s">
        <v>6102</v>
      </c>
      <c r="B1127" s="822" t="s">
        <v>5116</v>
      </c>
      <c r="C1127" s="822" t="s">
        <v>5034</v>
      </c>
      <c r="D1127" s="822" t="s">
        <v>5154</v>
      </c>
      <c r="E1127" s="822" t="s">
        <v>5152</v>
      </c>
      <c r="F1127" s="831">
        <v>28</v>
      </c>
      <c r="G1127" s="831">
        <v>10668</v>
      </c>
      <c r="H1127" s="831">
        <v>1.1545454545454545</v>
      </c>
      <c r="I1127" s="831">
        <v>381</v>
      </c>
      <c r="J1127" s="831">
        <v>24</v>
      </c>
      <c r="K1127" s="831">
        <v>9240</v>
      </c>
      <c r="L1127" s="831">
        <v>1</v>
      </c>
      <c r="M1127" s="831">
        <v>385</v>
      </c>
      <c r="N1127" s="831">
        <v>18</v>
      </c>
      <c r="O1127" s="831">
        <v>6984</v>
      </c>
      <c r="P1127" s="827">
        <v>0.75584415584415587</v>
      </c>
      <c r="Q1127" s="832">
        <v>388</v>
      </c>
    </row>
    <row r="1128" spans="1:17" ht="14.45" customHeight="1" x14ac:dyDescent="0.2">
      <c r="A1128" s="821" t="s">
        <v>6102</v>
      </c>
      <c r="B1128" s="822" t="s">
        <v>5116</v>
      </c>
      <c r="C1128" s="822" t="s">
        <v>5034</v>
      </c>
      <c r="D1128" s="822" t="s">
        <v>5098</v>
      </c>
      <c r="E1128" s="822" t="s">
        <v>5099</v>
      </c>
      <c r="F1128" s="831">
        <v>9</v>
      </c>
      <c r="G1128" s="831">
        <v>5580</v>
      </c>
      <c r="H1128" s="831">
        <v>0.747588424437299</v>
      </c>
      <c r="I1128" s="831">
        <v>620</v>
      </c>
      <c r="J1128" s="831">
        <v>12</v>
      </c>
      <c r="K1128" s="831">
        <v>7464</v>
      </c>
      <c r="L1128" s="831">
        <v>1</v>
      </c>
      <c r="M1128" s="831">
        <v>622</v>
      </c>
      <c r="N1128" s="831"/>
      <c r="O1128" s="831"/>
      <c r="P1128" s="827"/>
      <c r="Q1128" s="832"/>
    </row>
    <row r="1129" spans="1:17" ht="14.45" customHeight="1" x14ac:dyDescent="0.2">
      <c r="A1129" s="821" t="s">
        <v>6102</v>
      </c>
      <c r="B1129" s="822" t="s">
        <v>5116</v>
      </c>
      <c r="C1129" s="822" t="s">
        <v>5034</v>
      </c>
      <c r="D1129" s="822" t="s">
        <v>5197</v>
      </c>
      <c r="E1129" s="822" t="s">
        <v>5198</v>
      </c>
      <c r="F1129" s="831"/>
      <c r="G1129" s="831"/>
      <c r="H1129" s="831"/>
      <c r="I1129" s="831"/>
      <c r="J1129" s="831"/>
      <c r="K1129" s="831"/>
      <c r="L1129" s="831"/>
      <c r="M1129" s="831"/>
      <c r="N1129" s="831">
        <v>2</v>
      </c>
      <c r="O1129" s="831">
        <v>200</v>
      </c>
      <c r="P1129" s="827"/>
      <c r="Q1129" s="832">
        <v>100</v>
      </c>
    </row>
    <row r="1130" spans="1:17" ht="14.45" customHeight="1" x14ac:dyDescent="0.2">
      <c r="A1130" s="821" t="s">
        <v>6102</v>
      </c>
      <c r="B1130" s="822" t="s">
        <v>5116</v>
      </c>
      <c r="C1130" s="822" t="s">
        <v>5034</v>
      </c>
      <c r="D1130" s="822" t="s">
        <v>5100</v>
      </c>
      <c r="E1130" s="822" t="s">
        <v>5101</v>
      </c>
      <c r="F1130" s="831"/>
      <c r="G1130" s="831"/>
      <c r="H1130" s="831"/>
      <c r="I1130" s="831"/>
      <c r="J1130" s="831">
        <v>2</v>
      </c>
      <c r="K1130" s="831">
        <v>710</v>
      </c>
      <c r="L1130" s="831">
        <v>1</v>
      </c>
      <c r="M1130" s="831">
        <v>355</v>
      </c>
      <c r="N1130" s="831"/>
      <c r="O1130" s="831"/>
      <c r="P1130" s="827"/>
      <c r="Q1130" s="832"/>
    </row>
    <row r="1131" spans="1:17" ht="14.45" customHeight="1" x14ac:dyDescent="0.2">
      <c r="A1131" s="821" t="s">
        <v>6102</v>
      </c>
      <c r="B1131" s="822" t="s">
        <v>5116</v>
      </c>
      <c r="C1131" s="822" t="s">
        <v>5034</v>
      </c>
      <c r="D1131" s="822" t="s">
        <v>5102</v>
      </c>
      <c r="E1131" s="822" t="s">
        <v>5103</v>
      </c>
      <c r="F1131" s="831">
        <v>2</v>
      </c>
      <c r="G1131" s="831">
        <v>748</v>
      </c>
      <c r="H1131" s="831"/>
      <c r="I1131" s="831">
        <v>374</v>
      </c>
      <c r="J1131" s="831"/>
      <c r="K1131" s="831"/>
      <c r="L1131" s="831"/>
      <c r="M1131" s="831"/>
      <c r="N1131" s="831"/>
      <c r="O1131" s="831"/>
      <c r="P1131" s="827"/>
      <c r="Q1131" s="832"/>
    </row>
    <row r="1132" spans="1:17" ht="14.45" customHeight="1" x14ac:dyDescent="0.2">
      <c r="A1132" s="821" t="s">
        <v>6102</v>
      </c>
      <c r="B1132" s="822" t="s">
        <v>5116</v>
      </c>
      <c r="C1132" s="822" t="s">
        <v>5034</v>
      </c>
      <c r="D1132" s="822" t="s">
        <v>5157</v>
      </c>
      <c r="E1132" s="822" t="s">
        <v>5136</v>
      </c>
      <c r="F1132" s="831"/>
      <c r="G1132" s="831"/>
      <c r="H1132" s="831"/>
      <c r="I1132" s="831"/>
      <c r="J1132" s="831">
        <v>2</v>
      </c>
      <c r="K1132" s="831">
        <v>818</v>
      </c>
      <c r="L1132" s="831">
        <v>1</v>
      </c>
      <c r="M1132" s="831">
        <v>409</v>
      </c>
      <c r="N1132" s="831">
        <v>13</v>
      </c>
      <c r="O1132" s="831">
        <v>5356</v>
      </c>
      <c r="P1132" s="827">
        <v>6.5476772616136918</v>
      </c>
      <c r="Q1132" s="832">
        <v>412</v>
      </c>
    </row>
    <row r="1133" spans="1:17" ht="14.45" customHeight="1" x14ac:dyDescent="0.2">
      <c r="A1133" s="821" t="s">
        <v>6102</v>
      </c>
      <c r="B1133" s="822" t="s">
        <v>5116</v>
      </c>
      <c r="C1133" s="822" t="s">
        <v>5034</v>
      </c>
      <c r="D1133" s="822" t="s">
        <v>5203</v>
      </c>
      <c r="E1133" s="822" t="s">
        <v>5204</v>
      </c>
      <c r="F1133" s="831"/>
      <c r="G1133" s="831"/>
      <c r="H1133" s="831"/>
      <c r="I1133" s="831"/>
      <c r="J1133" s="831">
        <v>1</v>
      </c>
      <c r="K1133" s="831">
        <v>627</v>
      </c>
      <c r="L1133" s="831">
        <v>1</v>
      </c>
      <c r="M1133" s="831">
        <v>627</v>
      </c>
      <c r="N1133" s="831"/>
      <c r="O1133" s="831"/>
      <c r="P1133" s="827"/>
      <c r="Q1133" s="832"/>
    </row>
    <row r="1134" spans="1:17" ht="14.45" customHeight="1" x14ac:dyDescent="0.2">
      <c r="A1134" s="821" t="s">
        <v>6102</v>
      </c>
      <c r="B1134" s="822" t="s">
        <v>5116</v>
      </c>
      <c r="C1134" s="822" t="s">
        <v>5034</v>
      </c>
      <c r="D1134" s="822" t="s">
        <v>5205</v>
      </c>
      <c r="E1134" s="822" t="s">
        <v>5204</v>
      </c>
      <c r="F1134" s="831"/>
      <c r="G1134" s="831"/>
      <c r="H1134" s="831"/>
      <c r="I1134" s="831"/>
      <c r="J1134" s="831">
        <v>1</v>
      </c>
      <c r="K1134" s="831">
        <v>541</v>
      </c>
      <c r="L1134" s="831">
        <v>1</v>
      </c>
      <c r="M1134" s="831">
        <v>541</v>
      </c>
      <c r="N1134" s="831"/>
      <c r="O1134" s="831"/>
      <c r="P1134" s="827"/>
      <c r="Q1134" s="832"/>
    </row>
    <row r="1135" spans="1:17" ht="14.45" customHeight="1" x14ac:dyDescent="0.2">
      <c r="A1135" s="821" t="s">
        <v>6102</v>
      </c>
      <c r="B1135" s="822" t="s">
        <v>5037</v>
      </c>
      <c r="C1135" s="822" t="s">
        <v>5034</v>
      </c>
      <c r="D1135" s="822" t="s">
        <v>5084</v>
      </c>
      <c r="E1135" s="822" t="s">
        <v>5085</v>
      </c>
      <c r="F1135" s="831"/>
      <c r="G1135" s="831"/>
      <c r="H1135" s="831"/>
      <c r="I1135" s="831"/>
      <c r="J1135" s="831"/>
      <c r="K1135" s="831"/>
      <c r="L1135" s="831"/>
      <c r="M1135" s="831"/>
      <c r="N1135" s="831">
        <v>13</v>
      </c>
      <c r="O1135" s="831">
        <v>4680</v>
      </c>
      <c r="P1135" s="827"/>
      <c r="Q1135" s="832">
        <v>360</v>
      </c>
    </row>
    <row r="1136" spans="1:17" ht="14.45" customHeight="1" x14ac:dyDescent="0.2">
      <c r="A1136" s="821" t="s">
        <v>6102</v>
      </c>
      <c r="B1136" s="822" t="s">
        <v>5037</v>
      </c>
      <c r="C1136" s="822" t="s">
        <v>5034</v>
      </c>
      <c r="D1136" s="822" t="s">
        <v>5098</v>
      </c>
      <c r="E1136" s="822" t="s">
        <v>5099</v>
      </c>
      <c r="F1136" s="831"/>
      <c r="G1136" s="831"/>
      <c r="H1136" s="831"/>
      <c r="I1136" s="831"/>
      <c r="J1136" s="831"/>
      <c r="K1136" s="831"/>
      <c r="L1136" s="831"/>
      <c r="M1136" s="831"/>
      <c r="N1136" s="831">
        <v>5</v>
      </c>
      <c r="O1136" s="831">
        <v>3125</v>
      </c>
      <c r="P1136" s="827"/>
      <c r="Q1136" s="832">
        <v>625</v>
      </c>
    </row>
    <row r="1137" spans="1:17" ht="14.45" customHeight="1" x14ac:dyDescent="0.2">
      <c r="A1137" s="821" t="s">
        <v>6102</v>
      </c>
      <c r="B1137" s="822" t="s">
        <v>5037</v>
      </c>
      <c r="C1137" s="822" t="s">
        <v>5034</v>
      </c>
      <c r="D1137" s="822" t="s">
        <v>5108</v>
      </c>
      <c r="E1137" s="822" t="s">
        <v>5109</v>
      </c>
      <c r="F1137" s="831"/>
      <c r="G1137" s="831"/>
      <c r="H1137" s="831"/>
      <c r="I1137" s="831"/>
      <c r="J1137" s="831"/>
      <c r="K1137" s="831"/>
      <c r="L1137" s="831"/>
      <c r="M1137" s="831"/>
      <c r="N1137" s="831">
        <v>1</v>
      </c>
      <c r="O1137" s="831">
        <v>1220</v>
      </c>
      <c r="P1137" s="827"/>
      <c r="Q1137" s="832">
        <v>1220</v>
      </c>
    </row>
    <row r="1138" spans="1:17" ht="14.45" customHeight="1" x14ac:dyDescent="0.2">
      <c r="A1138" s="821" t="s">
        <v>6103</v>
      </c>
      <c r="B1138" s="822" t="s">
        <v>5116</v>
      </c>
      <c r="C1138" s="822" t="s">
        <v>5034</v>
      </c>
      <c r="D1138" s="822" t="s">
        <v>5124</v>
      </c>
      <c r="E1138" s="822" t="s">
        <v>5125</v>
      </c>
      <c r="F1138" s="831">
        <v>66</v>
      </c>
      <c r="G1138" s="831">
        <v>16632</v>
      </c>
      <c r="H1138" s="831">
        <v>1.6789824348879467</v>
      </c>
      <c r="I1138" s="831">
        <v>252</v>
      </c>
      <c r="J1138" s="831">
        <v>39</v>
      </c>
      <c r="K1138" s="831">
        <v>9906</v>
      </c>
      <c r="L1138" s="831">
        <v>1</v>
      </c>
      <c r="M1138" s="831">
        <v>254</v>
      </c>
      <c r="N1138" s="831">
        <v>43</v>
      </c>
      <c r="O1138" s="831">
        <v>10965</v>
      </c>
      <c r="P1138" s="827">
        <v>1.1069049061175045</v>
      </c>
      <c r="Q1138" s="832">
        <v>255</v>
      </c>
    </row>
    <row r="1139" spans="1:17" ht="14.45" customHeight="1" x14ac:dyDescent="0.2">
      <c r="A1139" s="821" t="s">
        <v>6103</v>
      </c>
      <c r="B1139" s="822" t="s">
        <v>5116</v>
      </c>
      <c r="C1139" s="822" t="s">
        <v>5034</v>
      </c>
      <c r="D1139" s="822" t="s">
        <v>5126</v>
      </c>
      <c r="E1139" s="822" t="s">
        <v>5127</v>
      </c>
      <c r="F1139" s="831">
        <v>54</v>
      </c>
      <c r="G1139" s="831">
        <v>6858</v>
      </c>
      <c r="H1139" s="831">
        <v>1.7557603686635945</v>
      </c>
      <c r="I1139" s="831">
        <v>127</v>
      </c>
      <c r="J1139" s="831">
        <v>31</v>
      </c>
      <c r="K1139" s="831">
        <v>3906</v>
      </c>
      <c r="L1139" s="831">
        <v>1</v>
      </c>
      <c r="M1139" s="831">
        <v>126</v>
      </c>
      <c r="N1139" s="831">
        <v>31</v>
      </c>
      <c r="O1139" s="831">
        <v>3937</v>
      </c>
      <c r="P1139" s="827">
        <v>1.0079365079365079</v>
      </c>
      <c r="Q1139" s="832">
        <v>127</v>
      </c>
    </row>
    <row r="1140" spans="1:17" ht="14.45" customHeight="1" x14ac:dyDescent="0.2">
      <c r="A1140" s="821" t="s">
        <v>6103</v>
      </c>
      <c r="B1140" s="822" t="s">
        <v>5116</v>
      </c>
      <c r="C1140" s="822" t="s">
        <v>5034</v>
      </c>
      <c r="D1140" s="822" t="s">
        <v>5141</v>
      </c>
      <c r="E1140" s="822" t="s">
        <v>5138</v>
      </c>
      <c r="F1140" s="831">
        <v>2</v>
      </c>
      <c r="G1140" s="831">
        <v>1138</v>
      </c>
      <c r="H1140" s="831"/>
      <c r="I1140" s="831">
        <v>569</v>
      </c>
      <c r="J1140" s="831"/>
      <c r="K1140" s="831"/>
      <c r="L1140" s="831"/>
      <c r="M1140" s="831"/>
      <c r="N1140" s="831"/>
      <c r="O1140" s="831"/>
      <c r="P1140" s="827"/>
      <c r="Q1140" s="832"/>
    </row>
    <row r="1141" spans="1:17" ht="14.45" customHeight="1" x14ac:dyDescent="0.2">
      <c r="A1141" s="821" t="s">
        <v>6103</v>
      </c>
      <c r="B1141" s="822" t="s">
        <v>5116</v>
      </c>
      <c r="C1141" s="822" t="s">
        <v>5034</v>
      </c>
      <c r="D1141" s="822" t="s">
        <v>5160</v>
      </c>
      <c r="E1141" s="822" t="s">
        <v>5161</v>
      </c>
      <c r="F1141" s="831">
        <v>2</v>
      </c>
      <c r="G1141" s="831">
        <v>1638</v>
      </c>
      <c r="H1141" s="831">
        <v>0.66342648845686514</v>
      </c>
      <c r="I1141" s="831">
        <v>819</v>
      </c>
      <c r="J1141" s="831">
        <v>3</v>
      </c>
      <c r="K1141" s="831">
        <v>2469</v>
      </c>
      <c r="L1141" s="831">
        <v>1</v>
      </c>
      <c r="M1141" s="831">
        <v>823</v>
      </c>
      <c r="N1141" s="831">
        <v>1</v>
      </c>
      <c r="O1141" s="831">
        <v>826</v>
      </c>
      <c r="P1141" s="827">
        <v>0.33454840016200893</v>
      </c>
      <c r="Q1141" s="832">
        <v>826</v>
      </c>
    </row>
    <row r="1142" spans="1:17" ht="14.45" customHeight="1" x14ac:dyDescent="0.2">
      <c r="A1142" s="821" t="s">
        <v>6103</v>
      </c>
      <c r="B1142" s="822" t="s">
        <v>5116</v>
      </c>
      <c r="C1142" s="822" t="s">
        <v>5034</v>
      </c>
      <c r="D1142" s="822" t="s">
        <v>5147</v>
      </c>
      <c r="E1142" s="822" t="s">
        <v>5148</v>
      </c>
      <c r="F1142" s="831"/>
      <c r="G1142" s="831"/>
      <c r="H1142" s="831"/>
      <c r="I1142" s="831"/>
      <c r="J1142" s="831">
        <v>1</v>
      </c>
      <c r="K1142" s="831">
        <v>217</v>
      </c>
      <c r="L1142" s="831">
        <v>1</v>
      </c>
      <c r="M1142" s="831">
        <v>217</v>
      </c>
      <c r="N1142" s="831"/>
      <c r="O1142" s="831"/>
      <c r="P1142" s="827"/>
      <c r="Q1142" s="832"/>
    </row>
    <row r="1143" spans="1:17" ht="14.45" customHeight="1" x14ac:dyDescent="0.2">
      <c r="A1143" s="821" t="s">
        <v>6103</v>
      </c>
      <c r="B1143" s="822" t="s">
        <v>5116</v>
      </c>
      <c r="C1143" s="822" t="s">
        <v>5034</v>
      </c>
      <c r="D1143" s="822" t="s">
        <v>5084</v>
      </c>
      <c r="E1143" s="822" t="s">
        <v>5085</v>
      </c>
      <c r="F1143" s="831">
        <v>2</v>
      </c>
      <c r="G1143" s="831">
        <v>710</v>
      </c>
      <c r="H1143" s="831"/>
      <c r="I1143" s="831">
        <v>355</v>
      </c>
      <c r="J1143" s="831"/>
      <c r="K1143" s="831"/>
      <c r="L1143" s="831"/>
      <c r="M1143" s="831"/>
      <c r="N1143" s="831"/>
      <c r="O1143" s="831"/>
      <c r="P1143" s="827"/>
      <c r="Q1143" s="832"/>
    </row>
    <row r="1144" spans="1:17" ht="14.45" customHeight="1" x14ac:dyDescent="0.2">
      <c r="A1144" s="821" t="s">
        <v>6103</v>
      </c>
      <c r="B1144" s="822" t="s">
        <v>5116</v>
      </c>
      <c r="C1144" s="822" t="s">
        <v>5034</v>
      </c>
      <c r="D1144" s="822" t="s">
        <v>5149</v>
      </c>
      <c r="E1144" s="822" t="s">
        <v>5150</v>
      </c>
      <c r="F1144" s="831"/>
      <c r="G1144" s="831"/>
      <c r="H1144" s="831"/>
      <c r="I1144" s="831"/>
      <c r="J1144" s="831">
        <v>3</v>
      </c>
      <c r="K1144" s="831">
        <v>264</v>
      </c>
      <c r="L1144" s="831">
        <v>1</v>
      </c>
      <c r="M1144" s="831">
        <v>88</v>
      </c>
      <c r="N1144" s="831"/>
      <c r="O1144" s="831"/>
      <c r="P1144" s="827"/>
      <c r="Q1144" s="832"/>
    </row>
    <row r="1145" spans="1:17" ht="14.45" customHeight="1" x14ac:dyDescent="0.2">
      <c r="A1145" s="821" t="s">
        <v>6103</v>
      </c>
      <c r="B1145" s="822" t="s">
        <v>5116</v>
      </c>
      <c r="C1145" s="822" t="s">
        <v>5034</v>
      </c>
      <c r="D1145" s="822" t="s">
        <v>5162</v>
      </c>
      <c r="E1145" s="822" t="s">
        <v>5161</v>
      </c>
      <c r="F1145" s="831">
        <v>1</v>
      </c>
      <c r="G1145" s="831">
        <v>746</v>
      </c>
      <c r="H1145" s="831">
        <v>0.3324420677361854</v>
      </c>
      <c r="I1145" s="831">
        <v>746</v>
      </c>
      <c r="J1145" s="831">
        <v>3</v>
      </c>
      <c r="K1145" s="831">
        <v>2244</v>
      </c>
      <c r="L1145" s="831">
        <v>1</v>
      </c>
      <c r="M1145" s="831">
        <v>748</v>
      </c>
      <c r="N1145" s="831"/>
      <c r="O1145" s="831"/>
      <c r="P1145" s="827"/>
      <c r="Q1145" s="832"/>
    </row>
    <row r="1146" spans="1:17" ht="14.45" customHeight="1" x14ac:dyDescent="0.2">
      <c r="A1146" s="821" t="s">
        <v>6103</v>
      </c>
      <c r="B1146" s="822" t="s">
        <v>5116</v>
      </c>
      <c r="C1146" s="822" t="s">
        <v>5034</v>
      </c>
      <c r="D1146" s="822" t="s">
        <v>5151</v>
      </c>
      <c r="E1146" s="822" t="s">
        <v>5152</v>
      </c>
      <c r="F1146" s="831">
        <v>46</v>
      </c>
      <c r="G1146" s="831">
        <v>14168</v>
      </c>
      <c r="H1146" s="831">
        <v>2.4054329371816636</v>
      </c>
      <c r="I1146" s="831">
        <v>308</v>
      </c>
      <c r="J1146" s="831">
        <v>19</v>
      </c>
      <c r="K1146" s="831">
        <v>5890</v>
      </c>
      <c r="L1146" s="831">
        <v>1</v>
      </c>
      <c r="M1146" s="831">
        <v>310</v>
      </c>
      <c r="N1146" s="831">
        <v>18</v>
      </c>
      <c r="O1146" s="831">
        <v>5598</v>
      </c>
      <c r="P1146" s="827">
        <v>0.95042444821731753</v>
      </c>
      <c r="Q1146" s="832">
        <v>311</v>
      </c>
    </row>
    <row r="1147" spans="1:17" ht="14.45" customHeight="1" x14ac:dyDescent="0.2">
      <c r="A1147" s="821" t="s">
        <v>6103</v>
      </c>
      <c r="B1147" s="822" t="s">
        <v>5116</v>
      </c>
      <c r="C1147" s="822" t="s">
        <v>5034</v>
      </c>
      <c r="D1147" s="822" t="s">
        <v>5153</v>
      </c>
      <c r="E1147" s="822" t="s">
        <v>5148</v>
      </c>
      <c r="F1147" s="831"/>
      <c r="G1147" s="831"/>
      <c r="H1147" s="831"/>
      <c r="I1147" s="831"/>
      <c r="J1147" s="831">
        <v>1</v>
      </c>
      <c r="K1147" s="831">
        <v>179</v>
      </c>
      <c r="L1147" s="831">
        <v>1</v>
      </c>
      <c r="M1147" s="831">
        <v>179</v>
      </c>
      <c r="N1147" s="831"/>
      <c r="O1147" s="831"/>
      <c r="P1147" s="827"/>
      <c r="Q1147" s="832"/>
    </row>
    <row r="1148" spans="1:17" ht="14.45" customHeight="1" x14ac:dyDescent="0.2">
      <c r="A1148" s="821" t="s">
        <v>6103</v>
      </c>
      <c r="B1148" s="822" t="s">
        <v>5116</v>
      </c>
      <c r="C1148" s="822" t="s">
        <v>5034</v>
      </c>
      <c r="D1148" s="822" t="s">
        <v>5154</v>
      </c>
      <c r="E1148" s="822" t="s">
        <v>5152</v>
      </c>
      <c r="F1148" s="831">
        <v>1</v>
      </c>
      <c r="G1148" s="831">
        <v>381</v>
      </c>
      <c r="H1148" s="831">
        <v>9.8961038961038958E-2</v>
      </c>
      <c r="I1148" s="831">
        <v>381</v>
      </c>
      <c r="J1148" s="831">
        <v>10</v>
      </c>
      <c r="K1148" s="831">
        <v>3850</v>
      </c>
      <c r="L1148" s="831">
        <v>1</v>
      </c>
      <c r="M1148" s="831">
        <v>385</v>
      </c>
      <c r="N1148" s="831">
        <v>17</v>
      </c>
      <c r="O1148" s="831">
        <v>6596</v>
      </c>
      <c r="P1148" s="827">
        <v>1.7132467532467532</v>
      </c>
      <c r="Q1148" s="832">
        <v>388</v>
      </c>
    </row>
    <row r="1149" spans="1:17" ht="14.45" customHeight="1" x14ac:dyDescent="0.2">
      <c r="A1149" s="821" t="s">
        <v>6103</v>
      </c>
      <c r="B1149" s="822" t="s">
        <v>5116</v>
      </c>
      <c r="C1149" s="822" t="s">
        <v>5034</v>
      </c>
      <c r="D1149" s="822" t="s">
        <v>5203</v>
      </c>
      <c r="E1149" s="822" t="s">
        <v>5204</v>
      </c>
      <c r="F1149" s="831">
        <v>1</v>
      </c>
      <c r="G1149" s="831">
        <v>625</v>
      </c>
      <c r="H1149" s="831"/>
      <c r="I1149" s="831">
        <v>625</v>
      </c>
      <c r="J1149" s="831"/>
      <c r="K1149" s="831"/>
      <c r="L1149" s="831"/>
      <c r="M1149" s="831"/>
      <c r="N1149" s="831"/>
      <c r="O1149" s="831"/>
      <c r="P1149" s="827"/>
      <c r="Q1149" s="832"/>
    </row>
    <row r="1150" spans="1:17" ht="14.45" customHeight="1" x14ac:dyDescent="0.2">
      <c r="A1150" s="821" t="s">
        <v>6103</v>
      </c>
      <c r="B1150" s="822" t="s">
        <v>5116</v>
      </c>
      <c r="C1150" s="822" t="s">
        <v>5034</v>
      </c>
      <c r="D1150" s="822" t="s">
        <v>5205</v>
      </c>
      <c r="E1150" s="822" t="s">
        <v>5204</v>
      </c>
      <c r="F1150" s="831">
        <v>1</v>
      </c>
      <c r="G1150" s="831">
        <v>539</v>
      </c>
      <c r="H1150" s="831"/>
      <c r="I1150" s="831">
        <v>539</v>
      </c>
      <c r="J1150" s="831"/>
      <c r="K1150" s="831"/>
      <c r="L1150" s="831"/>
      <c r="M1150" s="831"/>
      <c r="N1150" s="831"/>
      <c r="O1150" s="831"/>
      <c r="P1150" s="827"/>
      <c r="Q1150" s="832"/>
    </row>
    <row r="1151" spans="1:17" ht="14.45" customHeight="1" x14ac:dyDescent="0.2">
      <c r="A1151" s="821" t="s">
        <v>6103</v>
      </c>
      <c r="B1151" s="822" t="s">
        <v>5037</v>
      </c>
      <c r="C1151" s="822" t="s">
        <v>5034</v>
      </c>
      <c r="D1151" s="822" t="s">
        <v>5084</v>
      </c>
      <c r="E1151" s="822" t="s">
        <v>5085</v>
      </c>
      <c r="F1151" s="831"/>
      <c r="G1151" s="831"/>
      <c r="H1151" s="831"/>
      <c r="I1151" s="831"/>
      <c r="J1151" s="831"/>
      <c r="K1151" s="831"/>
      <c r="L1151" s="831"/>
      <c r="M1151" s="831"/>
      <c r="N1151" s="831">
        <v>1</v>
      </c>
      <c r="O1151" s="831">
        <v>360</v>
      </c>
      <c r="P1151" s="827"/>
      <c r="Q1151" s="832">
        <v>360</v>
      </c>
    </row>
    <row r="1152" spans="1:17" ht="14.45" customHeight="1" x14ac:dyDescent="0.2">
      <c r="A1152" s="821" t="s">
        <v>6103</v>
      </c>
      <c r="B1152" s="822" t="s">
        <v>5037</v>
      </c>
      <c r="C1152" s="822" t="s">
        <v>5034</v>
      </c>
      <c r="D1152" s="822" t="s">
        <v>5104</v>
      </c>
      <c r="E1152" s="822" t="s">
        <v>5105</v>
      </c>
      <c r="F1152" s="831"/>
      <c r="G1152" s="831"/>
      <c r="H1152" s="831"/>
      <c r="I1152" s="831"/>
      <c r="J1152" s="831"/>
      <c r="K1152" s="831"/>
      <c r="L1152" s="831"/>
      <c r="M1152" s="831"/>
      <c r="N1152" s="831">
        <v>1</v>
      </c>
      <c r="O1152" s="831">
        <v>180</v>
      </c>
      <c r="P1152" s="827"/>
      <c r="Q1152" s="832">
        <v>180</v>
      </c>
    </row>
    <row r="1153" spans="1:17" ht="14.45" customHeight="1" x14ac:dyDescent="0.2">
      <c r="A1153" s="821" t="s">
        <v>6104</v>
      </c>
      <c r="B1153" s="822" t="s">
        <v>5116</v>
      </c>
      <c r="C1153" s="822" t="s">
        <v>5034</v>
      </c>
      <c r="D1153" s="822" t="s">
        <v>5124</v>
      </c>
      <c r="E1153" s="822" t="s">
        <v>5125</v>
      </c>
      <c r="F1153" s="831">
        <v>13</v>
      </c>
      <c r="G1153" s="831">
        <v>3276</v>
      </c>
      <c r="H1153" s="831">
        <v>2.1496062992125986</v>
      </c>
      <c r="I1153" s="831">
        <v>252</v>
      </c>
      <c r="J1153" s="831">
        <v>6</v>
      </c>
      <c r="K1153" s="831">
        <v>1524</v>
      </c>
      <c r="L1153" s="831">
        <v>1</v>
      </c>
      <c r="M1153" s="831">
        <v>254</v>
      </c>
      <c r="N1153" s="831">
        <v>6</v>
      </c>
      <c r="O1153" s="831">
        <v>1530</v>
      </c>
      <c r="P1153" s="827">
        <v>1.0039370078740157</v>
      </c>
      <c r="Q1153" s="832">
        <v>255</v>
      </c>
    </row>
    <row r="1154" spans="1:17" ht="14.45" customHeight="1" x14ac:dyDescent="0.2">
      <c r="A1154" s="821" t="s">
        <v>6104</v>
      </c>
      <c r="B1154" s="822" t="s">
        <v>5116</v>
      </c>
      <c r="C1154" s="822" t="s">
        <v>5034</v>
      </c>
      <c r="D1154" s="822" t="s">
        <v>5126</v>
      </c>
      <c r="E1154" s="822" t="s">
        <v>5127</v>
      </c>
      <c r="F1154" s="831">
        <v>12</v>
      </c>
      <c r="G1154" s="831">
        <v>1524</v>
      </c>
      <c r="H1154" s="831">
        <v>3.0238095238095237</v>
      </c>
      <c r="I1154" s="831">
        <v>127</v>
      </c>
      <c r="J1154" s="831">
        <v>4</v>
      </c>
      <c r="K1154" s="831">
        <v>504</v>
      </c>
      <c r="L1154" s="831">
        <v>1</v>
      </c>
      <c r="M1154" s="831">
        <v>126</v>
      </c>
      <c r="N1154" s="831">
        <v>8</v>
      </c>
      <c r="O1154" s="831">
        <v>1016</v>
      </c>
      <c r="P1154" s="827">
        <v>2.0158730158730158</v>
      </c>
      <c r="Q1154" s="832">
        <v>127</v>
      </c>
    </row>
    <row r="1155" spans="1:17" ht="14.45" customHeight="1" x14ac:dyDescent="0.2">
      <c r="A1155" s="821" t="s">
        <v>6104</v>
      </c>
      <c r="B1155" s="822" t="s">
        <v>5116</v>
      </c>
      <c r="C1155" s="822" t="s">
        <v>5034</v>
      </c>
      <c r="D1155" s="822" t="s">
        <v>5142</v>
      </c>
      <c r="E1155" s="822" t="s">
        <v>5140</v>
      </c>
      <c r="F1155" s="831">
        <v>11</v>
      </c>
      <c r="G1155" s="831">
        <v>8382</v>
      </c>
      <c r="H1155" s="831">
        <v>3.6475195822454309</v>
      </c>
      <c r="I1155" s="831">
        <v>762</v>
      </c>
      <c r="J1155" s="831">
        <v>3</v>
      </c>
      <c r="K1155" s="831">
        <v>2298</v>
      </c>
      <c r="L1155" s="831">
        <v>1</v>
      </c>
      <c r="M1155" s="831">
        <v>766</v>
      </c>
      <c r="N1155" s="831"/>
      <c r="O1155" s="831"/>
      <c r="P1155" s="827"/>
      <c r="Q1155" s="832"/>
    </row>
    <row r="1156" spans="1:17" ht="14.45" customHeight="1" x14ac:dyDescent="0.2">
      <c r="A1156" s="821" t="s">
        <v>6104</v>
      </c>
      <c r="B1156" s="822" t="s">
        <v>5116</v>
      </c>
      <c r="C1156" s="822" t="s">
        <v>5034</v>
      </c>
      <c r="D1156" s="822" t="s">
        <v>5160</v>
      </c>
      <c r="E1156" s="822" t="s">
        <v>5161</v>
      </c>
      <c r="F1156" s="831">
        <v>3</v>
      </c>
      <c r="G1156" s="831">
        <v>2457</v>
      </c>
      <c r="H1156" s="831"/>
      <c r="I1156" s="831">
        <v>819</v>
      </c>
      <c r="J1156" s="831"/>
      <c r="K1156" s="831"/>
      <c r="L1156" s="831"/>
      <c r="M1156" s="831"/>
      <c r="N1156" s="831">
        <v>7</v>
      </c>
      <c r="O1156" s="831">
        <v>5782</v>
      </c>
      <c r="P1156" s="827"/>
      <c r="Q1156" s="832">
        <v>826</v>
      </c>
    </row>
    <row r="1157" spans="1:17" ht="14.45" customHeight="1" x14ac:dyDescent="0.2">
      <c r="A1157" s="821" t="s">
        <v>6104</v>
      </c>
      <c r="B1157" s="822" t="s">
        <v>5116</v>
      </c>
      <c r="C1157" s="822" t="s">
        <v>5034</v>
      </c>
      <c r="D1157" s="822" t="s">
        <v>5147</v>
      </c>
      <c r="E1157" s="822" t="s">
        <v>5148</v>
      </c>
      <c r="F1157" s="831">
        <v>1</v>
      </c>
      <c r="G1157" s="831">
        <v>215</v>
      </c>
      <c r="H1157" s="831"/>
      <c r="I1157" s="831">
        <v>215</v>
      </c>
      <c r="J1157" s="831"/>
      <c r="K1157" s="831"/>
      <c r="L1157" s="831"/>
      <c r="M1157" s="831"/>
      <c r="N1157" s="831">
        <v>2</v>
      </c>
      <c r="O1157" s="831">
        <v>438</v>
      </c>
      <c r="P1157" s="827"/>
      <c r="Q1157" s="832">
        <v>219</v>
      </c>
    </row>
    <row r="1158" spans="1:17" ht="14.45" customHeight="1" x14ac:dyDescent="0.2">
      <c r="A1158" s="821" t="s">
        <v>6104</v>
      </c>
      <c r="B1158" s="822" t="s">
        <v>5116</v>
      </c>
      <c r="C1158" s="822" t="s">
        <v>5034</v>
      </c>
      <c r="D1158" s="822" t="s">
        <v>5084</v>
      </c>
      <c r="E1158" s="822" t="s">
        <v>5085</v>
      </c>
      <c r="F1158" s="831"/>
      <c r="G1158" s="831"/>
      <c r="H1158" s="831"/>
      <c r="I1158" s="831"/>
      <c r="J1158" s="831">
        <v>1</v>
      </c>
      <c r="K1158" s="831">
        <v>358</v>
      </c>
      <c r="L1158" s="831">
        <v>1</v>
      </c>
      <c r="M1158" s="831">
        <v>358</v>
      </c>
      <c r="N1158" s="831"/>
      <c r="O1158" s="831"/>
      <c r="P1158" s="827"/>
      <c r="Q1158" s="832"/>
    </row>
    <row r="1159" spans="1:17" ht="14.45" customHeight="1" x14ac:dyDescent="0.2">
      <c r="A1159" s="821" t="s">
        <v>6104</v>
      </c>
      <c r="B1159" s="822" t="s">
        <v>5116</v>
      </c>
      <c r="C1159" s="822" t="s">
        <v>5034</v>
      </c>
      <c r="D1159" s="822" t="s">
        <v>5149</v>
      </c>
      <c r="E1159" s="822" t="s">
        <v>5150</v>
      </c>
      <c r="F1159" s="831">
        <v>14</v>
      </c>
      <c r="G1159" s="831">
        <v>1204</v>
      </c>
      <c r="H1159" s="831">
        <v>4.5606060606060606</v>
      </c>
      <c r="I1159" s="831">
        <v>86</v>
      </c>
      <c r="J1159" s="831">
        <v>3</v>
      </c>
      <c r="K1159" s="831">
        <v>264</v>
      </c>
      <c r="L1159" s="831">
        <v>1</v>
      </c>
      <c r="M1159" s="831">
        <v>88</v>
      </c>
      <c r="N1159" s="831">
        <v>7</v>
      </c>
      <c r="O1159" s="831">
        <v>623</v>
      </c>
      <c r="P1159" s="827">
        <v>2.3598484848484849</v>
      </c>
      <c r="Q1159" s="832">
        <v>89</v>
      </c>
    </row>
    <row r="1160" spans="1:17" ht="14.45" customHeight="1" x14ac:dyDescent="0.2">
      <c r="A1160" s="821" t="s">
        <v>6104</v>
      </c>
      <c r="B1160" s="822" t="s">
        <v>5116</v>
      </c>
      <c r="C1160" s="822" t="s">
        <v>5034</v>
      </c>
      <c r="D1160" s="822" t="s">
        <v>5129</v>
      </c>
      <c r="E1160" s="822" t="s">
        <v>5130</v>
      </c>
      <c r="F1160" s="831"/>
      <c r="G1160" s="831"/>
      <c r="H1160" s="831"/>
      <c r="I1160" s="831"/>
      <c r="J1160" s="831"/>
      <c r="K1160" s="831"/>
      <c r="L1160" s="831"/>
      <c r="M1160" s="831"/>
      <c r="N1160" s="831">
        <v>1</v>
      </c>
      <c r="O1160" s="831">
        <v>725</v>
      </c>
      <c r="P1160" s="827"/>
      <c r="Q1160" s="832">
        <v>725</v>
      </c>
    </row>
    <row r="1161" spans="1:17" ht="14.45" customHeight="1" x14ac:dyDescent="0.2">
      <c r="A1161" s="821" t="s">
        <v>6104</v>
      </c>
      <c r="B1161" s="822" t="s">
        <v>5037</v>
      </c>
      <c r="C1161" s="822" t="s">
        <v>5034</v>
      </c>
      <c r="D1161" s="822" t="s">
        <v>5084</v>
      </c>
      <c r="E1161" s="822" t="s">
        <v>5085</v>
      </c>
      <c r="F1161" s="831"/>
      <c r="G1161" s="831"/>
      <c r="H1161" s="831"/>
      <c r="I1161" s="831"/>
      <c r="J1161" s="831"/>
      <c r="K1161" s="831"/>
      <c r="L1161" s="831"/>
      <c r="M1161" s="831"/>
      <c r="N1161" s="831">
        <v>1</v>
      </c>
      <c r="O1161" s="831">
        <v>360</v>
      </c>
      <c r="P1161" s="827"/>
      <c r="Q1161" s="832">
        <v>360</v>
      </c>
    </row>
    <row r="1162" spans="1:17" ht="14.45" customHeight="1" x14ac:dyDescent="0.2">
      <c r="A1162" s="821" t="s">
        <v>6105</v>
      </c>
      <c r="B1162" s="822" t="s">
        <v>5116</v>
      </c>
      <c r="C1162" s="822" t="s">
        <v>5034</v>
      </c>
      <c r="D1162" s="822" t="s">
        <v>5078</v>
      </c>
      <c r="E1162" s="822" t="s">
        <v>5079</v>
      </c>
      <c r="F1162" s="831">
        <v>1</v>
      </c>
      <c r="G1162" s="831">
        <v>37</v>
      </c>
      <c r="H1162" s="831"/>
      <c r="I1162" s="831">
        <v>37</v>
      </c>
      <c r="J1162" s="831"/>
      <c r="K1162" s="831"/>
      <c r="L1162" s="831"/>
      <c r="M1162" s="831"/>
      <c r="N1162" s="831"/>
      <c r="O1162" s="831"/>
      <c r="P1162" s="827"/>
      <c r="Q1162" s="832"/>
    </row>
    <row r="1163" spans="1:17" ht="14.45" customHeight="1" x14ac:dyDescent="0.2">
      <c r="A1163" s="821" t="s">
        <v>6105</v>
      </c>
      <c r="B1163" s="822" t="s">
        <v>5116</v>
      </c>
      <c r="C1163" s="822" t="s">
        <v>5034</v>
      </c>
      <c r="D1163" s="822" t="s">
        <v>5124</v>
      </c>
      <c r="E1163" s="822" t="s">
        <v>5125</v>
      </c>
      <c r="F1163" s="831">
        <v>63</v>
      </c>
      <c r="G1163" s="831">
        <v>15876</v>
      </c>
      <c r="H1163" s="831">
        <v>1.3298710001675322</v>
      </c>
      <c r="I1163" s="831">
        <v>252</v>
      </c>
      <c r="J1163" s="831">
        <v>47</v>
      </c>
      <c r="K1163" s="831">
        <v>11938</v>
      </c>
      <c r="L1163" s="831">
        <v>1</v>
      </c>
      <c r="M1163" s="831">
        <v>254</v>
      </c>
      <c r="N1163" s="831">
        <v>41</v>
      </c>
      <c r="O1163" s="831">
        <v>10455</v>
      </c>
      <c r="P1163" s="827">
        <v>0.87577483665605627</v>
      </c>
      <c r="Q1163" s="832">
        <v>255</v>
      </c>
    </row>
    <row r="1164" spans="1:17" ht="14.45" customHeight="1" x14ac:dyDescent="0.2">
      <c r="A1164" s="821" t="s">
        <v>6105</v>
      </c>
      <c r="B1164" s="822" t="s">
        <v>5116</v>
      </c>
      <c r="C1164" s="822" t="s">
        <v>5034</v>
      </c>
      <c r="D1164" s="822" t="s">
        <v>5126</v>
      </c>
      <c r="E1164" s="822" t="s">
        <v>5127</v>
      </c>
      <c r="F1164" s="831">
        <v>67</v>
      </c>
      <c r="G1164" s="831">
        <v>8509</v>
      </c>
      <c r="H1164" s="831">
        <v>1.4069113756613756</v>
      </c>
      <c r="I1164" s="831">
        <v>127</v>
      </c>
      <c r="J1164" s="831">
        <v>48</v>
      </c>
      <c r="K1164" s="831">
        <v>6048</v>
      </c>
      <c r="L1164" s="831">
        <v>1</v>
      </c>
      <c r="M1164" s="831">
        <v>126</v>
      </c>
      <c r="N1164" s="831">
        <v>22</v>
      </c>
      <c r="O1164" s="831">
        <v>2794</v>
      </c>
      <c r="P1164" s="827">
        <v>0.46197089947089948</v>
      </c>
      <c r="Q1164" s="832">
        <v>127</v>
      </c>
    </row>
    <row r="1165" spans="1:17" ht="14.45" customHeight="1" x14ac:dyDescent="0.2">
      <c r="A1165" s="821" t="s">
        <v>6105</v>
      </c>
      <c r="B1165" s="822" t="s">
        <v>5116</v>
      </c>
      <c r="C1165" s="822" t="s">
        <v>5034</v>
      </c>
      <c r="D1165" s="822" t="s">
        <v>5135</v>
      </c>
      <c r="E1165" s="822" t="s">
        <v>5136</v>
      </c>
      <c r="F1165" s="831">
        <v>1</v>
      </c>
      <c r="G1165" s="831">
        <v>332</v>
      </c>
      <c r="H1165" s="831"/>
      <c r="I1165" s="831">
        <v>332</v>
      </c>
      <c r="J1165" s="831"/>
      <c r="K1165" s="831"/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6105</v>
      </c>
      <c r="B1166" s="822" t="s">
        <v>5116</v>
      </c>
      <c r="C1166" s="822" t="s">
        <v>5034</v>
      </c>
      <c r="D1166" s="822" t="s">
        <v>5137</v>
      </c>
      <c r="E1166" s="822" t="s">
        <v>5138</v>
      </c>
      <c r="F1166" s="831">
        <v>7</v>
      </c>
      <c r="G1166" s="831">
        <v>3472</v>
      </c>
      <c r="H1166" s="831">
        <v>3.4859437751004014</v>
      </c>
      <c r="I1166" s="831">
        <v>496</v>
      </c>
      <c r="J1166" s="831">
        <v>2</v>
      </c>
      <c r="K1166" s="831">
        <v>996</v>
      </c>
      <c r="L1166" s="831">
        <v>1</v>
      </c>
      <c r="M1166" s="831">
        <v>498</v>
      </c>
      <c r="N1166" s="831"/>
      <c r="O1166" s="831"/>
      <c r="P1166" s="827"/>
      <c r="Q1166" s="832"/>
    </row>
    <row r="1167" spans="1:17" ht="14.45" customHeight="1" x14ac:dyDescent="0.2">
      <c r="A1167" s="821" t="s">
        <v>6105</v>
      </c>
      <c r="B1167" s="822" t="s">
        <v>5116</v>
      </c>
      <c r="C1167" s="822" t="s">
        <v>5034</v>
      </c>
      <c r="D1167" s="822" t="s">
        <v>5139</v>
      </c>
      <c r="E1167" s="822" t="s">
        <v>5140</v>
      </c>
      <c r="F1167" s="831">
        <v>3</v>
      </c>
      <c r="G1167" s="831">
        <v>2067</v>
      </c>
      <c r="H1167" s="831">
        <v>1.495658465991317</v>
      </c>
      <c r="I1167" s="831">
        <v>689</v>
      </c>
      <c r="J1167" s="831">
        <v>2</v>
      </c>
      <c r="K1167" s="831">
        <v>1382</v>
      </c>
      <c r="L1167" s="831">
        <v>1</v>
      </c>
      <c r="M1167" s="831">
        <v>691</v>
      </c>
      <c r="N1167" s="831"/>
      <c r="O1167" s="831"/>
      <c r="P1167" s="827"/>
      <c r="Q1167" s="832"/>
    </row>
    <row r="1168" spans="1:17" ht="14.45" customHeight="1" x14ac:dyDescent="0.2">
      <c r="A1168" s="821" t="s">
        <v>6105</v>
      </c>
      <c r="B1168" s="822" t="s">
        <v>5116</v>
      </c>
      <c r="C1168" s="822" t="s">
        <v>5034</v>
      </c>
      <c r="D1168" s="822" t="s">
        <v>5141</v>
      </c>
      <c r="E1168" s="822" t="s">
        <v>5138</v>
      </c>
      <c r="F1168" s="831">
        <v>4</v>
      </c>
      <c r="G1168" s="831">
        <v>2276</v>
      </c>
      <c r="H1168" s="831">
        <v>0.6620127981384526</v>
      </c>
      <c r="I1168" s="831">
        <v>569</v>
      </c>
      <c r="J1168" s="831">
        <v>6</v>
      </c>
      <c r="K1168" s="831">
        <v>3438</v>
      </c>
      <c r="L1168" s="831">
        <v>1</v>
      </c>
      <c r="M1168" s="831">
        <v>573</v>
      </c>
      <c r="N1168" s="831">
        <v>3</v>
      </c>
      <c r="O1168" s="831">
        <v>1728</v>
      </c>
      <c r="P1168" s="827">
        <v>0.50261780104712039</v>
      </c>
      <c r="Q1168" s="832">
        <v>576</v>
      </c>
    </row>
    <row r="1169" spans="1:17" ht="14.45" customHeight="1" x14ac:dyDescent="0.2">
      <c r="A1169" s="821" t="s">
        <v>6105</v>
      </c>
      <c r="B1169" s="822" t="s">
        <v>5116</v>
      </c>
      <c r="C1169" s="822" t="s">
        <v>5034</v>
      </c>
      <c r="D1169" s="822" t="s">
        <v>5142</v>
      </c>
      <c r="E1169" s="822" t="s">
        <v>5140</v>
      </c>
      <c r="F1169" s="831">
        <v>9</v>
      </c>
      <c r="G1169" s="831">
        <v>6858</v>
      </c>
      <c r="H1169" s="831"/>
      <c r="I1169" s="831">
        <v>762</v>
      </c>
      <c r="J1169" s="831"/>
      <c r="K1169" s="831"/>
      <c r="L1169" s="831"/>
      <c r="M1169" s="831"/>
      <c r="N1169" s="831"/>
      <c r="O1169" s="831"/>
      <c r="P1169" s="827"/>
      <c r="Q1169" s="832"/>
    </row>
    <row r="1170" spans="1:17" ht="14.45" customHeight="1" x14ac:dyDescent="0.2">
      <c r="A1170" s="821" t="s">
        <v>6105</v>
      </c>
      <c r="B1170" s="822" t="s">
        <v>5116</v>
      </c>
      <c r="C1170" s="822" t="s">
        <v>5034</v>
      </c>
      <c r="D1170" s="822" t="s">
        <v>5160</v>
      </c>
      <c r="E1170" s="822" t="s">
        <v>5161</v>
      </c>
      <c r="F1170" s="831">
        <v>9</v>
      </c>
      <c r="G1170" s="831">
        <v>7371</v>
      </c>
      <c r="H1170" s="831">
        <v>0.40710261791671271</v>
      </c>
      <c r="I1170" s="831">
        <v>819</v>
      </c>
      <c r="J1170" s="831">
        <v>22</v>
      </c>
      <c r="K1170" s="831">
        <v>18106</v>
      </c>
      <c r="L1170" s="831">
        <v>1</v>
      </c>
      <c r="M1170" s="831">
        <v>823</v>
      </c>
      <c r="N1170" s="831">
        <v>2</v>
      </c>
      <c r="O1170" s="831">
        <v>1652</v>
      </c>
      <c r="P1170" s="827">
        <v>9.1240472771456971E-2</v>
      </c>
      <c r="Q1170" s="832">
        <v>826</v>
      </c>
    </row>
    <row r="1171" spans="1:17" ht="14.45" customHeight="1" x14ac:dyDescent="0.2">
      <c r="A1171" s="821" t="s">
        <v>6105</v>
      </c>
      <c r="B1171" s="822" t="s">
        <v>5116</v>
      </c>
      <c r="C1171" s="822" t="s">
        <v>5034</v>
      </c>
      <c r="D1171" s="822" t="s">
        <v>5128</v>
      </c>
      <c r="E1171" s="822" t="s">
        <v>5101</v>
      </c>
      <c r="F1171" s="831"/>
      <c r="G1171" s="831"/>
      <c r="H1171" s="831"/>
      <c r="I1171" s="831"/>
      <c r="J1171" s="831"/>
      <c r="K1171" s="831"/>
      <c r="L1171" s="831"/>
      <c r="M1171" s="831"/>
      <c r="N1171" s="831">
        <v>2</v>
      </c>
      <c r="O1171" s="831">
        <v>946</v>
      </c>
      <c r="P1171" s="827"/>
      <c r="Q1171" s="832">
        <v>473</v>
      </c>
    </row>
    <row r="1172" spans="1:17" ht="14.45" customHeight="1" x14ac:dyDescent="0.2">
      <c r="A1172" s="821" t="s">
        <v>6105</v>
      </c>
      <c r="B1172" s="822" t="s">
        <v>5116</v>
      </c>
      <c r="C1172" s="822" t="s">
        <v>5034</v>
      </c>
      <c r="D1172" s="822" t="s">
        <v>5147</v>
      </c>
      <c r="E1172" s="822" t="s">
        <v>5148</v>
      </c>
      <c r="F1172" s="831">
        <v>9</v>
      </c>
      <c r="G1172" s="831">
        <v>1935</v>
      </c>
      <c r="H1172" s="831">
        <v>1.2738643844634627</v>
      </c>
      <c r="I1172" s="831">
        <v>215</v>
      </c>
      <c r="J1172" s="831">
        <v>7</v>
      </c>
      <c r="K1172" s="831">
        <v>1519</v>
      </c>
      <c r="L1172" s="831">
        <v>1</v>
      </c>
      <c r="M1172" s="831">
        <v>217</v>
      </c>
      <c r="N1172" s="831">
        <v>1</v>
      </c>
      <c r="O1172" s="831">
        <v>219</v>
      </c>
      <c r="P1172" s="827">
        <v>0.14417379855167872</v>
      </c>
      <c r="Q1172" s="832">
        <v>219</v>
      </c>
    </row>
    <row r="1173" spans="1:17" ht="14.45" customHeight="1" x14ac:dyDescent="0.2">
      <c r="A1173" s="821" t="s">
        <v>6105</v>
      </c>
      <c r="B1173" s="822" t="s">
        <v>5116</v>
      </c>
      <c r="C1173" s="822" t="s">
        <v>5034</v>
      </c>
      <c r="D1173" s="822" t="s">
        <v>5082</v>
      </c>
      <c r="E1173" s="822" t="s">
        <v>5083</v>
      </c>
      <c r="F1173" s="831">
        <v>1</v>
      </c>
      <c r="G1173" s="831">
        <v>702</v>
      </c>
      <c r="H1173" s="831"/>
      <c r="I1173" s="831">
        <v>702</v>
      </c>
      <c r="J1173" s="831"/>
      <c r="K1173" s="831"/>
      <c r="L1173" s="831"/>
      <c r="M1173" s="831"/>
      <c r="N1173" s="831"/>
      <c r="O1173" s="831"/>
      <c r="P1173" s="827"/>
      <c r="Q1173" s="832"/>
    </row>
    <row r="1174" spans="1:17" ht="14.45" customHeight="1" x14ac:dyDescent="0.2">
      <c r="A1174" s="821" t="s">
        <v>6105</v>
      </c>
      <c r="B1174" s="822" t="s">
        <v>5116</v>
      </c>
      <c r="C1174" s="822" t="s">
        <v>5034</v>
      </c>
      <c r="D1174" s="822" t="s">
        <v>5084</v>
      </c>
      <c r="E1174" s="822" t="s">
        <v>5085</v>
      </c>
      <c r="F1174" s="831">
        <v>2</v>
      </c>
      <c r="G1174" s="831">
        <v>710</v>
      </c>
      <c r="H1174" s="831">
        <v>1.9832402234636872</v>
      </c>
      <c r="I1174" s="831">
        <v>355</v>
      </c>
      <c r="J1174" s="831">
        <v>1</v>
      </c>
      <c r="K1174" s="831">
        <v>358</v>
      </c>
      <c r="L1174" s="831">
        <v>1</v>
      </c>
      <c r="M1174" s="831">
        <v>358</v>
      </c>
      <c r="N1174" s="831"/>
      <c r="O1174" s="831"/>
      <c r="P1174" s="827"/>
      <c r="Q1174" s="832"/>
    </row>
    <row r="1175" spans="1:17" ht="14.45" customHeight="1" x14ac:dyDescent="0.2">
      <c r="A1175" s="821" t="s">
        <v>6105</v>
      </c>
      <c r="B1175" s="822" t="s">
        <v>5116</v>
      </c>
      <c r="C1175" s="822" t="s">
        <v>5034</v>
      </c>
      <c r="D1175" s="822" t="s">
        <v>5149</v>
      </c>
      <c r="E1175" s="822" t="s">
        <v>5150</v>
      </c>
      <c r="F1175" s="831">
        <v>11</v>
      </c>
      <c r="G1175" s="831">
        <v>946</v>
      </c>
      <c r="H1175" s="831">
        <v>0.39814814814814814</v>
      </c>
      <c r="I1175" s="831">
        <v>86</v>
      </c>
      <c r="J1175" s="831">
        <v>27</v>
      </c>
      <c r="K1175" s="831">
        <v>2376</v>
      </c>
      <c r="L1175" s="831">
        <v>1</v>
      </c>
      <c r="M1175" s="831">
        <v>88</v>
      </c>
      <c r="N1175" s="831">
        <v>3</v>
      </c>
      <c r="O1175" s="831">
        <v>267</v>
      </c>
      <c r="P1175" s="827">
        <v>0.11237373737373738</v>
      </c>
      <c r="Q1175" s="832">
        <v>89</v>
      </c>
    </row>
    <row r="1176" spans="1:17" ht="14.45" customHeight="1" x14ac:dyDescent="0.2">
      <c r="A1176" s="821" t="s">
        <v>6105</v>
      </c>
      <c r="B1176" s="822" t="s">
        <v>5116</v>
      </c>
      <c r="C1176" s="822" t="s">
        <v>5034</v>
      </c>
      <c r="D1176" s="822" t="s">
        <v>5129</v>
      </c>
      <c r="E1176" s="822" t="s">
        <v>5130</v>
      </c>
      <c r="F1176" s="831">
        <v>1</v>
      </c>
      <c r="G1176" s="831">
        <v>720</v>
      </c>
      <c r="H1176" s="831">
        <v>0.99585062240663902</v>
      </c>
      <c r="I1176" s="831">
        <v>720</v>
      </c>
      <c r="J1176" s="831">
        <v>1</v>
      </c>
      <c r="K1176" s="831">
        <v>723</v>
      </c>
      <c r="L1176" s="831">
        <v>1</v>
      </c>
      <c r="M1176" s="831">
        <v>723</v>
      </c>
      <c r="N1176" s="831">
        <v>1</v>
      </c>
      <c r="O1176" s="831">
        <v>725</v>
      </c>
      <c r="P1176" s="827">
        <v>1.0027662517289073</v>
      </c>
      <c r="Q1176" s="832">
        <v>725</v>
      </c>
    </row>
    <row r="1177" spans="1:17" ht="14.45" customHeight="1" x14ac:dyDescent="0.2">
      <c r="A1177" s="821" t="s">
        <v>6105</v>
      </c>
      <c r="B1177" s="822" t="s">
        <v>5116</v>
      </c>
      <c r="C1177" s="822" t="s">
        <v>5034</v>
      </c>
      <c r="D1177" s="822" t="s">
        <v>5088</v>
      </c>
      <c r="E1177" s="822" t="s">
        <v>5089</v>
      </c>
      <c r="F1177" s="831"/>
      <c r="G1177" s="831"/>
      <c r="H1177" s="831"/>
      <c r="I1177" s="831"/>
      <c r="J1177" s="831">
        <v>15</v>
      </c>
      <c r="K1177" s="831">
        <v>1830</v>
      </c>
      <c r="L1177" s="831">
        <v>1</v>
      </c>
      <c r="M1177" s="831">
        <v>122</v>
      </c>
      <c r="N1177" s="831"/>
      <c r="O1177" s="831"/>
      <c r="P1177" s="827"/>
      <c r="Q1177" s="832"/>
    </row>
    <row r="1178" spans="1:17" ht="14.45" customHeight="1" x14ac:dyDescent="0.2">
      <c r="A1178" s="821" t="s">
        <v>6105</v>
      </c>
      <c r="B1178" s="822" t="s">
        <v>5116</v>
      </c>
      <c r="C1178" s="822" t="s">
        <v>5034</v>
      </c>
      <c r="D1178" s="822" t="s">
        <v>5162</v>
      </c>
      <c r="E1178" s="822" t="s">
        <v>5161</v>
      </c>
      <c r="F1178" s="831">
        <v>2</v>
      </c>
      <c r="G1178" s="831">
        <v>1492</v>
      </c>
      <c r="H1178" s="831">
        <v>0.6648841354723708</v>
      </c>
      <c r="I1178" s="831">
        <v>746</v>
      </c>
      <c r="J1178" s="831">
        <v>3</v>
      </c>
      <c r="K1178" s="831">
        <v>2244</v>
      </c>
      <c r="L1178" s="831">
        <v>1</v>
      </c>
      <c r="M1178" s="831">
        <v>748</v>
      </c>
      <c r="N1178" s="831"/>
      <c r="O1178" s="831"/>
      <c r="P1178" s="827"/>
      <c r="Q1178" s="832"/>
    </row>
    <row r="1179" spans="1:17" ht="14.45" customHeight="1" x14ac:dyDescent="0.2">
      <c r="A1179" s="821" t="s">
        <v>6105</v>
      </c>
      <c r="B1179" s="822" t="s">
        <v>5116</v>
      </c>
      <c r="C1179" s="822" t="s">
        <v>5034</v>
      </c>
      <c r="D1179" s="822" t="s">
        <v>5151</v>
      </c>
      <c r="E1179" s="822" t="s">
        <v>5152</v>
      </c>
      <c r="F1179" s="831">
        <v>33</v>
      </c>
      <c r="G1179" s="831">
        <v>10164</v>
      </c>
      <c r="H1179" s="831">
        <v>4.0983870967741938</v>
      </c>
      <c r="I1179" s="831">
        <v>308</v>
      </c>
      <c r="J1179" s="831">
        <v>8</v>
      </c>
      <c r="K1179" s="831">
        <v>2480</v>
      </c>
      <c r="L1179" s="831">
        <v>1</v>
      </c>
      <c r="M1179" s="831">
        <v>310</v>
      </c>
      <c r="N1179" s="831">
        <v>7</v>
      </c>
      <c r="O1179" s="831">
        <v>2177</v>
      </c>
      <c r="P1179" s="827">
        <v>0.87782258064516128</v>
      </c>
      <c r="Q1179" s="832">
        <v>311</v>
      </c>
    </row>
    <row r="1180" spans="1:17" ht="14.45" customHeight="1" x14ac:dyDescent="0.2">
      <c r="A1180" s="821" t="s">
        <v>6105</v>
      </c>
      <c r="B1180" s="822" t="s">
        <v>5116</v>
      </c>
      <c r="C1180" s="822" t="s">
        <v>5034</v>
      </c>
      <c r="D1180" s="822" t="s">
        <v>5153</v>
      </c>
      <c r="E1180" s="822" t="s">
        <v>5148</v>
      </c>
      <c r="F1180" s="831">
        <v>1</v>
      </c>
      <c r="G1180" s="831">
        <v>179</v>
      </c>
      <c r="H1180" s="831">
        <v>1</v>
      </c>
      <c r="I1180" s="831">
        <v>179</v>
      </c>
      <c r="J1180" s="831">
        <v>1</v>
      </c>
      <c r="K1180" s="831">
        <v>179</v>
      </c>
      <c r="L1180" s="831">
        <v>1</v>
      </c>
      <c r="M1180" s="831">
        <v>179</v>
      </c>
      <c r="N1180" s="831"/>
      <c r="O1180" s="831"/>
      <c r="P1180" s="827"/>
      <c r="Q1180" s="832"/>
    </row>
    <row r="1181" spans="1:17" ht="14.45" customHeight="1" x14ac:dyDescent="0.2">
      <c r="A1181" s="821" t="s">
        <v>6105</v>
      </c>
      <c r="B1181" s="822" t="s">
        <v>5116</v>
      </c>
      <c r="C1181" s="822" t="s">
        <v>5034</v>
      </c>
      <c r="D1181" s="822" t="s">
        <v>5154</v>
      </c>
      <c r="E1181" s="822" t="s">
        <v>5152</v>
      </c>
      <c r="F1181" s="831">
        <v>14</v>
      </c>
      <c r="G1181" s="831">
        <v>5334</v>
      </c>
      <c r="H1181" s="831">
        <v>0.57727272727272727</v>
      </c>
      <c r="I1181" s="831">
        <v>381</v>
      </c>
      <c r="J1181" s="831">
        <v>24</v>
      </c>
      <c r="K1181" s="831">
        <v>9240</v>
      </c>
      <c r="L1181" s="831">
        <v>1</v>
      </c>
      <c r="M1181" s="831">
        <v>385</v>
      </c>
      <c r="N1181" s="831">
        <v>11</v>
      </c>
      <c r="O1181" s="831">
        <v>4268</v>
      </c>
      <c r="P1181" s="827">
        <v>0.46190476190476193</v>
      </c>
      <c r="Q1181" s="832">
        <v>388</v>
      </c>
    </row>
    <row r="1182" spans="1:17" ht="14.45" customHeight="1" x14ac:dyDescent="0.2">
      <c r="A1182" s="821" t="s">
        <v>6105</v>
      </c>
      <c r="B1182" s="822" t="s">
        <v>5116</v>
      </c>
      <c r="C1182" s="822" t="s">
        <v>5034</v>
      </c>
      <c r="D1182" s="822" t="s">
        <v>5098</v>
      </c>
      <c r="E1182" s="822" t="s">
        <v>5099</v>
      </c>
      <c r="F1182" s="831"/>
      <c r="G1182" s="831"/>
      <c r="H1182" s="831"/>
      <c r="I1182" s="831"/>
      <c r="J1182" s="831">
        <v>1</v>
      </c>
      <c r="K1182" s="831">
        <v>622</v>
      </c>
      <c r="L1182" s="831">
        <v>1</v>
      </c>
      <c r="M1182" s="831">
        <v>622</v>
      </c>
      <c r="N1182" s="831"/>
      <c r="O1182" s="831"/>
      <c r="P1182" s="827"/>
      <c r="Q1182" s="832"/>
    </row>
    <row r="1183" spans="1:17" ht="14.45" customHeight="1" x14ac:dyDescent="0.2">
      <c r="A1183" s="821" t="s">
        <v>6105</v>
      </c>
      <c r="B1183" s="822" t="s">
        <v>5116</v>
      </c>
      <c r="C1183" s="822" t="s">
        <v>5034</v>
      </c>
      <c r="D1183" s="822" t="s">
        <v>5100</v>
      </c>
      <c r="E1183" s="822" t="s">
        <v>5101</v>
      </c>
      <c r="F1183" s="831"/>
      <c r="G1183" s="831"/>
      <c r="H1183" s="831"/>
      <c r="I1183" s="831"/>
      <c r="J1183" s="831">
        <v>1</v>
      </c>
      <c r="K1183" s="831">
        <v>355</v>
      </c>
      <c r="L1183" s="831">
        <v>1</v>
      </c>
      <c r="M1183" s="831">
        <v>355</v>
      </c>
      <c r="N1183" s="831"/>
      <c r="O1183" s="831"/>
      <c r="P1183" s="827"/>
      <c r="Q1183" s="832"/>
    </row>
    <row r="1184" spans="1:17" ht="14.45" customHeight="1" x14ac:dyDescent="0.2">
      <c r="A1184" s="821" t="s">
        <v>6105</v>
      </c>
      <c r="B1184" s="822" t="s">
        <v>5116</v>
      </c>
      <c r="C1184" s="822" t="s">
        <v>5034</v>
      </c>
      <c r="D1184" s="822" t="s">
        <v>5104</v>
      </c>
      <c r="E1184" s="822" t="s">
        <v>5105</v>
      </c>
      <c r="F1184" s="831"/>
      <c r="G1184" s="831"/>
      <c r="H1184" s="831"/>
      <c r="I1184" s="831"/>
      <c r="J1184" s="831">
        <v>1</v>
      </c>
      <c r="K1184" s="831">
        <v>179</v>
      </c>
      <c r="L1184" s="831">
        <v>1</v>
      </c>
      <c r="M1184" s="831">
        <v>179</v>
      </c>
      <c r="N1184" s="831"/>
      <c r="O1184" s="831"/>
      <c r="P1184" s="827"/>
      <c r="Q1184" s="832"/>
    </row>
    <row r="1185" spans="1:17" ht="14.45" customHeight="1" x14ac:dyDescent="0.2">
      <c r="A1185" s="821" t="s">
        <v>6105</v>
      </c>
      <c r="B1185" s="822" t="s">
        <v>5037</v>
      </c>
      <c r="C1185" s="822" t="s">
        <v>5034</v>
      </c>
      <c r="D1185" s="822" t="s">
        <v>5084</v>
      </c>
      <c r="E1185" s="822" t="s">
        <v>5085</v>
      </c>
      <c r="F1185" s="831"/>
      <c r="G1185" s="831"/>
      <c r="H1185" s="831"/>
      <c r="I1185" s="831"/>
      <c r="J1185" s="831"/>
      <c r="K1185" s="831"/>
      <c r="L1185" s="831"/>
      <c r="M1185" s="831"/>
      <c r="N1185" s="831">
        <v>3</v>
      </c>
      <c r="O1185" s="831">
        <v>1080</v>
      </c>
      <c r="P1185" s="827"/>
      <c r="Q1185" s="832">
        <v>360</v>
      </c>
    </row>
    <row r="1186" spans="1:17" ht="14.45" customHeight="1" x14ac:dyDescent="0.2">
      <c r="A1186" s="821" t="s">
        <v>6106</v>
      </c>
      <c r="B1186" s="822" t="s">
        <v>5116</v>
      </c>
      <c r="C1186" s="822" t="s">
        <v>5061</v>
      </c>
      <c r="D1186" s="822" t="s">
        <v>5133</v>
      </c>
      <c r="E1186" s="822" t="s">
        <v>5134</v>
      </c>
      <c r="F1186" s="831">
        <v>6</v>
      </c>
      <c r="G1186" s="831">
        <v>5428.5</v>
      </c>
      <c r="H1186" s="831"/>
      <c r="I1186" s="831">
        <v>904.75</v>
      </c>
      <c r="J1186" s="831"/>
      <c r="K1186" s="831"/>
      <c r="L1186" s="831"/>
      <c r="M1186" s="831"/>
      <c r="N1186" s="831"/>
      <c r="O1186" s="831"/>
      <c r="P1186" s="827"/>
      <c r="Q1186" s="832"/>
    </row>
    <row r="1187" spans="1:17" ht="14.45" customHeight="1" x14ac:dyDescent="0.2">
      <c r="A1187" s="821" t="s">
        <v>6106</v>
      </c>
      <c r="B1187" s="822" t="s">
        <v>5116</v>
      </c>
      <c r="C1187" s="822" t="s">
        <v>5034</v>
      </c>
      <c r="D1187" s="822" t="s">
        <v>5194</v>
      </c>
      <c r="E1187" s="822" t="s">
        <v>5195</v>
      </c>
      <c r="F1187" s="831">
        <v>2</v>
      </c>
      <c r="G1187" s="831">
        <v>392</v>
      </c>
      <c r="H1187" s="831"/>
      <c r="I1187" s="831">
        <v>196</v>
      </c>
      <c r="J1187" s="831"/>
      <c r="K1187" s="831"/>
      <c r="L1187" s="831"/>
      <c r="M1187" s="831"/>
      <c r="N1187" s="831"/>
      <c r="O1187" s="831"/>
      <c r="P1187" s="827"/>
      <c r="Q1187" s="832"/>
    </row>
    <row r="1188" spans="1:17" ht="14.45" customHeight="1" x14ac:dyDescent="0.2">
      <c r="A1188" s="821" t="s">
        <v>6106</v>
      </c>
      <c r="B1188" s="822" t="s">
        <v>5116</v>
      </c>
      <c r="C1188" s="822" t="s">
        <v>5034</v>
      </c>
      <c r="D1188" s="822" t="s">
        <v>5124</v>
      </c>
      <c r="E1188" s="822" t="s">
        <v>5125</v>
      </c>
      <c r="F1188" s="831">
        <v>308</v>
      </c>
      <c r="G1188" s="831">
        <v>77616</v>
      </c>
      <c r="H1188" s="831">
        <v>0.99861046780917095</v>
      </c>
      <c r="I1188" s="831">
        <v>252</v>
      </c>
      <c r="J1188" s="831">
        <v>306</v>
      </c>
      <c r="K1188" s="831">
        <v>77724</v>
      </c>
      <c r="L1188" s="831">
        <v>1</v>
      </c>
      <c r="M1188" s="831">
        <v>254</v>
      </c>
      <c r="N1188" s="831">
        <v>182</v>
      </c>
      <c r="O1188" s="831">
        <v>46410</v>
      </c>
      <c r="P1188" s="827">
        <v>0.59711286089238846</v>
      </c>
      <c r="Q1188" s="832">
        <v>255</v>
      </c>
    </row>
    <row r="1189" spans="1:17" ht="14.45" customHeight="1" x14ac:dyDescent="0.2">
      <c r="A1189" s="821" t="s">
        <v>6106</v>
      </c>
      <c r="B1189" s="822" t="s">
        <v>5116</v>
      </c>
      <c r="C1189" s="822" t="s">
        <v>5034</v>
      </c>
      <c r="D1189" s="822" t="s">
        <v>5126</v>
      </c>
      <c r="E1189" s="822" t="s">
        <v>5127</v>
      </c>
      <c r="F1189" s="831">
        <v>250</v>
      </c>
      <c r="G1189" s="831">
        <v>31750</v>
      </c>
      <c r="H1189" s="831">
        <v>0.98048298437403492</v>
      </c>
      <c r="I1189" s="831">
        <v>127</v>
      </c>
      <c r="J1189" s="831">
        <v>257</v>
      </c>
      <c r="K1189" s="831">
        <v>32382</v>
      </c>
      <c r="L1189" s="831">
        <v>1</v>
      </c>
      <c r="M1189" s="831">
        <v>126</v>
      </c>
      <c r="N1189" s="831">
        <v>144</v>
      </c>
      <c r="O1189" s="831">
        <v>18288</v>
      </c>
      <c r="P1189" s="827">
        <v>0.56475819899944413</v>
      </c>
      <c r="Q1189" s="832">
        <v>127</v>
      </c>
    </row>
    <row r="1190" spans="1:17" ht="14.45" customHeight="1" x14ac:dyDescent="0.2">
      <c r="A1190" s="821" t="s">
        <v>6106</v>
      </c>
      <c r="B1190" s="822" t="s">
        <v>5116</v>
      </c>
      <c r="C1190" s="822" t="s">
        <v>5034</v>
      </c>
      <c r="D1190" s="822" t="s">
        <v>5137</v>
      </c>
      <c r="E1190" s="822" t="s">
        <v>5138</v>
      </c>
      <c r="F1190" s="831">
        <v>10</v>
      </c>
      <c r="G1190" s="831">
        <v>4960</v>
      </c>
      <c r="H1190" s="831">
        <v>4.9799196787148592</v>
      </c>
      <c r="I1190" s="831">
        <v>496</v>
      </c>
      <c r="J1190" s="831">
        <v>2</v>
      </c>
      <c r="K1190" s="831">
        <v>996</v>
      </c>
      <c r="L1190" s="831">
        <v>1</v>
      </c>
      <c r="M1190" s="831">
        <v>498</v>
      </c>
      <c r="N1190" s="831"/>
      <c r="O1190" s="831"/>
      <c r="P1190" s="827"/>
      <c r="Q1190" s="832"/>
    </row>
    <row r="1191" spans="1:17" ht="14.45" customHeight="1" x14ac:dyDescent="0.2">
      <c r="A1191" s="821" t="s">
        <v>6106</v>
      </c>
      <c r="B1191" s="822" t="s">
        <v>5116</v>
      </c>
      <c r="C1191" s="822" t="s">
        <v>5034</v>
      </c>
      <c r="D1191" s="822" t="s">
        <v>5139</v>
      </c>
      <c r="E1191" s="822" t="s">
        <v>5140</v>
      </c>
      <c r="F1191" s="831">
        <v>3</v>
      </c>
      <c r="G1191" s="831">
        <v>2067</v>
      </c>
      <c r="H1191" s="831"/>
      <c r="I1191" s="831">
        <v>689</v>
      </c>
      <c r="J1191" s="831"/>
      <c r="K1191" s="831"/>
      <c r="L1191" s="831"/>
      <c r="M1191" s="831"/>
      <c r="N1191" s="831"/>
      <c r="O1191" s="831"/>
      <c r="P1191" s="827"/>
      <c r="Q1191" s="832"/>
    </row>
    <row r="1192" spans="1:17" ht="14.45" customHeight="1" x14ac:dyDescent="0.2">
      <c r="A1192" s="821" t="s">
        <v>6106</v>
      </c>
      <c r="B1192" s="822" t="s">
        <v>5116</v>
      </c>
      <c r="C1192" s="822" t="s">
        <v>5034</v>
      </c>
      <c r="D1192" s="822" t="s">
        <v>5141</v>
      </c>
      <c r="E1192" s="822" t="s">
        <v>5138</v>
      </c>
      <c r="F1192" s="831">
        <v>9</v>
      </c>
      <c r="G1192" s="831">
        <v>5121</v>
      </c>
      <c r="H1192" s="831">
        <v>1.1171465968586387</v>
      </c>
      <c r="I1192" s="831">
        <v>569</v>
      </c>
      <c r="J1192" s="831">
        <v>8</v>
      </c>
      <c r="K1192" s="831">
        <v>4584</v>
      </c>
      <c r="L1192" s="831">
        <v>1</v>
      </c>
      <c r="M1192" s="831">
        <v>573</v>
      </c>
      <c r="N1192" s="831"/>
      <c r="O1192" s="831"/>
      <c r="P1192" s="827"/>
      <c r="Q1192" s="832"/>
    </row>
    <row r="1193" spans="1:17" ht="14.45" customHeight="1" x14ac:dyDescent="0.2">
      <c r="A1193" s="821" t="s">
        <v>6106</v>
      </c>
      <c r="B1193" s="822" t="s">
        <v>5116</v>
      </c>
      <c r="C1193" s="822" t="s">
        <v>5034</v>
      </c>
      <c r="D1193" s="822" t="s">
        <v>5142</v>
      </c>
      <c r="E1193" s="822" t="s">
        <v>5140</v>
      </c>
      <c r="F1193" s="831">
        <v>1</v>
      </c>
      <c r="G1193" s="831">
        <v>762</v>
      </c>
      <c r="H1193" s="831">
        <v>0.24869451697127937</v>
      </c>
      <c r="I1193" s="831">
        <v>762</v>
      </c>
      <c r="J1193" s="831">
        <v>4</v>
      </c>
      <c r="K1193" s="831">
        <v>3064</v>
      </c>
      <c r="L1193" s="831">
        <v>1</v>
      </c>
      <c r="M1193" s="831">
        <v>766</v>
      </c>
      <c r="N1193" s="831">
        <v>5</v>
      </c>
      <c r="O1193" s="831">
        <v>3845</v>
      </c>
      <c r="P1193" s="827">
        <v>1.2548955613577024</v>
      </c>
      <c r="Q1193" s="832">
        <v>769</v>
      </c>
    </row>
    <row r="1194" spans="1:17" ht="14.45" customHeight="1" x14ac:dyDescent="0.2">
      <c r="A1194" s="821" t="s">
        <v>6106</v>
      </c>
      <c r="B1194" s="822" t="s">
        <v>5116</v>
      </c>
      <c r="C1194" s="822" t="s">
        <v>5034</v>
      </c>
      <c r="D1194" s="822" t="s">
        <v>5160</v>
      </c>
      <c r="E1194" s="822" t="s">
        <v>5161</v>
      </c>
      <c r="F1194" s="831">
        <v>841</v>
      </c>
      <c r="G1194" s="831">
        <v>688779</v>
      </c>
      <c r="H1194" s="831">
        <v>1.1263963865253503</v>
      </c>
      <c r="I1194" s="831">
        <v>819</v>
      </c>
      <c r="J1194" s="831">
        <v>743</v>
      </c>
      <c r="K1194" s="831">
        <v>611489</v>
      </c>
      <c r="L1194" s="831">
        <v>1</v>
      </c>
      <c r="M1194" s="831">
        <v>823</v>
      </c>
      <c r="N1194" s="831">
        <v>553</v>
      </c>
      <c r="O1194" s="831">
        <v>456778</v>
      </c>
      <c r="P1194" s="827">
        <v>0.74699299578569689</v>
      </c>
      <c r="Q1194" s="832">
        <v>826</v>
      </c>
    </row>
    <row r="1195" spans="1:17" ht="14.45" customHeight="1" x14ac:dyDescent="0.2">
      <c r="A1195" s="821" t="s">
        <v>6106</v>
      </c>
      <c r="B1195" s="822" t="s">
        <v>5116</v>
      </c>
      <c r="C1195" s="822" t="s">
        <v>5034</v>
      </c>
      <c r="D1195" s="822" t="s">
        <v>5128</v>
      </c>
      <c r="E1195" s="822" t="s">
        <v>5101</v>
      </c>
      <c r="F1195" s="831">
        <v>1</v>
      </c>
      <c r="G1195" s="831">
        <v>464</v>
      </c>
      <c r="H1195" s="831"/>
      <c r="I1195" s="831">
        <v>464</v>
      </c>
      <c r="J1195" s="831"/>
      <c r="K1195" s="831"/>
      <c r="L1195" s="831"/>
      <c r="M1195" s="831"/>
      <c r="N1195" s="831"/>
      <c r="O1195" s="831"/>
      <c r="P1195" s="827"/>
      <c r="Q1195" s="832"/>
    </row>
    <row r="1196" spans="1:17" ht="14.45" customHeight="1" x14ac:dyDescent="0.2">
      <c r="A1196" s="821" t="s">
        <v>6106</v>
      </c>
      <c r="B1196" s="822" t="s">
        <v>5116</v>
      </c>
      <c r="C1196" s="822" t="s">
        <v>5034</v>
      </c>
      <c r="D1196" s="822" t="s">
        <v>5147</v>
      </c>
      <c r="E1196" s="822" t="s">
        <v>5148</v>
      </c>
      <c r="F1196" s="831">
        <v>199</v>
      </c>
      <c r="G1196" s="831">
        <v>42785</v>
      </c>
      <c r="H1196" s="831">
        <v>1.0543630942112916</v>
      </c>
      <c r="I1196" s="831">
        <v>215</v>
      </c>
      <c r="J1196" s="831">
        <v>187</v>
      </c>
      <c r="K1196" s="831">
        <v>40579</v>
      </c>
      <c r="L1196" s="831">
        <v>1</v>
      </c>
      <c r="M1196" s="831">
        <v>217</v>
      </c>
      <c r="N1196" s="831">
        <v>138</v>
      </c>
      <c r="O1196" s="831">
        <v>30222</v>
      </c>
      <c r="P1196" s="827">
        <v>0.74476946203701422</v>
      </c>
      <c r="Q1196" s="832">
        <v>219</v>
      </c>
    </row>
    <row r="1197" spans="1:17" ht="14.45" customHeight="1" x14ac:dyDescent="0.2">
      <c r="A1197" s="821" t="s">
        <v>6106</v>
      </c>
      <c r="B1197" s="822" t="s">
        <v>5116</v>
      </c>
      <c r="C1197" s="822" t="s">
        <v>5034</v>
      </c>
      <c r="D1197" s="822" t="s">
        <v>5084</v>
      </c>
      <c r="E1197" s="822" t="s">
        <v>5085</v>
      </c>
      <c r="F1197" s="831">
        <v>1</v>
      </c>
      <c r="G1197" s="831">
        <v>355</v>
      </c>
      <c r="H1197" s="831">
        <v>0.49581005586592181</v>
      </c>
      <c r="I1197" s="831">
        <v>355</v>
      </c>
      <c r="J1197" s="831">
        <v>2</v>
      </c>
      <c r="K1197" s="831">
        <v>716</v>
      </c>
      <c r="L1197" s="831">
        <v>1</v>
      </c>
      <c r="M1197" s="831">
        <v>358</v>
      </c>
      <c r="N1197" s="831"/>
      <c r="O1197" s="831"/>
      <c r="P1197" s="827"/>
      <c r="Q1197" s="832"/>
    </row>
    <row r="1198" spans="1:17" ht="14.45" customHeight="1" x14ac:dyDescent="0.2">
      <c r="A1198" s="821" t="s">
        <v>6106</v>
      </c>
      <c r="B1198" s="822" t="s">
        <v>5116</v>
      </c>
      <c r="C1198" s="822" t="s">
        <v>5034</v>
      </c>
      <c r="D1198" s="822" t="s">
        <v>5149</v>
      </c>
      <c r="E1198" s="822" t="s">
        <v>5150</v>
      </c>
      <c r="F1198" s="831">
        <v>969</v>
      </c>
      <c r="G1198" s="831">
        <v>83334</v>
      </c>
      <c r="H1198" s="831">
        <v>0.95461418621700878</v>
      </c>
      <c r="I1198" s="831">
        <v>86</v>
      </c>
      <c r="J1198" s="831">
        <v>992</v>
      </c>
      <c r="K1198" s="831">
        <v>87296</v>
      </c>
      <c r="L1198" s="831">
        <v>1</v>
      </c>
      <c r="M1198" s="831">
        <v>88</v>
      </c>
      <c r="N1198" s="831">
        <v>645</v>
      </c>
      <c r="O1198" s="831">
        <v>57405</v>
      </c>
      <c r="P1198" s="827">
        <v>0.65759026759530792</v>
      </c>
      <c r="Q1198" s="832">
        <v>89</v>
      </c>
    </row>
    <row r="1199" spans="1:17" ht="14.45" customHeight="1" x14ac:dyDescent="0.2">
      <c r="A1199" s="821" t="s">
        <v>6106</v>
      </c>
      <c r="B1199" s="822" t="s">
        <v>5116</v>
      </c>
      <c r="C1199" s="822" t="s">
        <v>5034</v>
      </c>
      <c r="D1199" s="822" t="s">
        <v>5129</v>
      </c>
      <c r="E1199" s="822" t="s">
        <v>5130</v>
      </c>
      <c r="F1199" s="831">
        <v>1</v>
      </c>
      <c r="G1199" s="831">
        <v>720</v>
      </c>
      <c r="H1199" s="831"/>
      <c r="I1199" s="831">
        <v>720</v>
      </c>
      <c r="J1199" s="831"/>
      <c r="K1199" s="831"/>
      <c r="L1199" s="831"/>
      <c r="M1199" s="831"/>
      <c r="N1199" s="831"/>
      <c r="O1199" s="831"/>
      <c r="P1199" s="827"/>
      <c r="Q1199" s="832"/>
    </row>
    <row r="1200" spans="1:17" ht="14.45" customHeight="1" x14ac:dyDescent="0.2">
      <c r="A1200" s="821" t="s">
        <v>6106</v>
      </c>
      <c r="B1200" s="822" t="s">
        <v>5116</v>
      </c>
      <c r="C1200" s="822" t="s">
        <v>5034</v>
      </c>
      <c r="D1200" s="822" t="s">
        <v>5196</v>
      </c>
      <c r="E1200" s="822" t="s">
        <v>5161</v>
      </c>
      <c r="F1200" s="831">
        <v>61</v>
      </c>
      <c r="G1200" s="831">
        <v>58133</v>
      </c>
      <c r="H1200" s="831">
        <v>0.40270581063481947</v>
      </c>
      <c r="I1200" s="831">
        <v>953</v>
      </c>
      <c r="J1200" s="831">
        <v>151</v>
      </c>
      <c r="K1200" s="831">
        <v>144356</v>
      </c>
      <c r="L1200" s="831">
        <v>1</v>
      </c>
      <c r="M1200" s="831">
        <v>956</v>
      </c>
      <c r="N1200" s="831">
        <v>63</v>
      </c>
      <c r="O1200" s="831">
        <v>60417</v>
      </c>
      <c r="P1200" s="827">
        <v>0.41852780625675412</v>
      </c>
      <c r="Q1200" s="832">
        <v>959</v>
      </c>
    </row>
    <row r="1201" spans="1:17" ht="14.45" customHeight="1" x14ac:dyDescent="0.2">
      <c r="A1201" s="821" t="s">
        <v>6106</v>
      </c>
      <c r="B1201" s="822" t="s">
        <v>5116</v>
      </c>
      <c r="C1201" s="822" t="s">
        <v>5034</v>
      </c>
      <c r="D1201" s="822" t="s">
        <v>5162</v>
      </c>
      <c r="E1201" s="822" t="s">
        <v>5161</v>
      </c>
      <c r="F1201" s="831">
        <v>58</v>
      </c>
      <c r="G1201" s="831">
        <v>43268</v>
      </c>
      <c r="H1201" s="831">
        <v>1.0914135808697407</v>
      </c>
      <c r="I1201" s="831">
        <v>746</v>
      </c>
      <c r="J1201" s="831">
        <v>53</v>
      </c>
      <c r="K1201" s="831">
        <v>39644</v>
      </c>
      <c r="L1201" s="831">
        <v>1</v>
      </c>
      <c r="M1201" s="831">
        <v>748</v>
      </c>
      <c r="N1201" s="831">
        <v>31</v>
      </c>
      <c r="O1201" s="831">
        <v>23219</v>
      </c>
      <c r="P1201" s="827">
        <v>0.58568761981636563</v>
      </c>
      <c r="Q1201" s="832">
        <v>749</v>
      </c>
    </row>
    <row r="1202" spans="1:17" ht="14.45" customHeight="1" x14ac:dyDescent="0.2">
      <c r="A1202" s="821" t="s">
        <v>6106</v>
      </c>
      <c r="B1202" s="822" t="s">
        <v>5116</v>
      </c>
      <c r="C1202" s="822" t="s">
        <v>5034</v>
      </c>
      <c r="D1202" s="822" t="s">
        <v>5163</v>
      </c>
      <c r="E1202" s="822" t="s">
        <v>5164</v>
      </c>
      <c r="F1202" s="831">
        <v>3</v>
      </c>
      <c r="G1202" s="831">
        <v>1632</v>
      </c>
      <c r="H1202" s="831">
        <v>0.59780219780219779</v>
      </c>
      <c r="I1202" s="831">
        <v>544</v>
      </c>
      <c r="J1202" s="831">
        <v>5</v>
      </c>
      <c r="K1202" s="831">
        <v>2730</v>
      </c>
      <c r="L1202" s="831">
        <v>1</v>
      </c>
      <c r="M1202" s="831">
        <v>546</v>
      </c>
      <c r="N1202" s="831"/>
      <c r="O1202" s="831"/>
      <c r="P1202" s="827"/>
      <c r="Q1202" s="832"/>
    </row>
    <row r="1203" spans="1:17" ht="14.45" customHeight="1" x14ac:dyDescent="0.2">
      <c r="A1203" s="821" t="s">
        <v>6106</v>
      </c>
      <c r="B1203" s="822" t="s">
        <v>5116</v>
      </c>
      <c r="C1203" s="822" t="s">
        <v>5034</v>
      </c>
      <c r="D1203" s="822" t="s">
        <v>5151</v>
      </c>
      <c r="E1203" s="822" t="s">
        <v>5152</v>
      </c>
      <c r="F1203" s="831">
        <v>2</v>
      </c>
      <c r="G1203" s="831">
        <v>616</v>
      </c>
      <c r="H1203" s="831">
        <v>1.9870967741935484</v>
      </c>
      <c r="I1203" s="831">
        <v>308</v>
      </c>
      <c r="J1203" s="831">
        <v>1</v>
      </c>
      <c r="K1203" s="831">
        <v>310</v>
      </c>
      <c r="L1203" s="831">
        <v>1</v>
      </c>
      <c r="M1203" s="831">
        <v>310</v>
      </c>
      <c r="N1203" s="831"/>
      <c r="O1203" s="831"/>
      <c r="P1203" s="827"/>
      <c r="Q1203" s="832"/>
    </row>
    <row r="1204" spans="1:17" ht="14.45" customHeight="1" x14ac:dyDescent="0.2">
      <c r="A1204" s="821" t="s">
        <v>6106</v>
      </c>
      <c r="B1204" s="822" t="s">
        <v>5116</v>
      </c>
      <c r="C1204" s="822" t="s">
        <v>5034</v>
      </c>
      <c r="D1204" s="822" t="s">
        <v>5153</v>
      </c>
      <c r="E1204" s="822" t="s">
        <v>5148</v>
      </c>
      <c r="F1204" s="831">
        <v>14</v>
      </c>
      <c r="G1204" s="831">
        <v>2506</v>
      </c>
      <c r="H1204" s="831">
        <v>0.73684210526315785</v>
      </c>
      <c r="I1204" s="831">
        <v>179</v>
      </c>
      <c r="J1204" s="831">
        <v>19</v>
      </c>
      <c r="K1204" s="831">
        <v>3401</v>
      </c>
      <c r="L1204" s="831">
        <v>1</v>
      </c>
      <c r="M1204" s="831">
        <v>179</v>
      </c>
      <c r="N1204" s="831">
        <v>7</v>
      </c>
      <c r="O1204" s="831">
        <v>1260</v>
      </c>
      <c r="P1204" s="827">
        <v>0.3704792708027051</v>
      </c>
      <c r="Q1204" s="832">
        <v>180</v>
      </c>
    </row>
    <row r="1205" spans="1:17" ht="14.45" customHeight="1" x14ac:dyDescent="0.2">
      <c r="A1205" s="821" t="s">
        <v>6106</v>
      </c>
      <c r="B1205" s="822" t="s">
        <v>5116</v>
      </c>
      <c r="C1205" s="822" t="s">
        <v>5034</v>
      </c>
      <c r="D1205" s="822" t="s">
        <v>5154</v>
      </c>
      <c r="E1205" s="822" t="s">
        <v>5152</v>
      </c>
      <c r="F1205" s="831">
        <v>12</v>
      </c>
      <c r="G1205" s="831">
        <v>4572</v>
      </c>
      <c r="H1205" s="831">
        <v>0.45674325674325672</v>
      </c>
      <c r="I1205" s="831">
        <v>381</v>
      </c>
      <c r="J1205" s="831">
        <v>26</v>
      </c>
      <c r="K1205" s="831">
        <v>10010</v>
      </c>
      <c r="L1205" s="831">
        <v>1</v>
      </c>
      <c r="M1205" s="831">
        <v>385</v>
      </c>
      <c r="N1205" s="831">
        <v>5</v>
      </c>
      <c r="O1205" s="831">
        <v>1940</v>
      </c>
      <c r="P1205" s="827">
        <v>0.19380619380619379</v>
      </c>
      <c r="Q1205" s="832">
        <v>388</v>
      </c>
    </row>
    <row r="1206" spans="1:17" ht="14.45" customHeight="1" x14ac:dyDescent="0.2">
      <c r="A1206" s="821" t="s">
        <v>6106</v>
      </c>
      <c r="B1206" s="822" t="s">
        <v>5116</v>
      </c>
      <c r="C1206" s="822" t="s">
        <v>5034</v>
      </c>
      <c r="D1206" s="822" t="s">
        <v>5155</v>
      </c>
      <c r="E1206" s="822" t="s">
        <v>5156</v>
      </c>
      <c r="F1206" s="831"/>
      <c r="G1206" s="831"/>
      <c r="H1206" s="831"/>
      <c r="I1206" s="831"/>
      <c r="J1206" s="831">
        <v>1</v>
      </c>
      <c r="K1206" s="831">
        <v>275</v>
      </c>
      <c r="L1206" s="831">
        <v>1</v>
      </c>
      <c r="M1206" s="831">
        <v>275</v>
      </c>
      <c r="N1206" s="831"/>
      <c r="O1206" s="831"/>
      <c r="P1206" s="827"/>
      <c r="Q1206" s="832"/>
    </row>
    <row r="1207" spans="1:17" ht="14.45" customHeight="1" x14ac:dyDescent="0.2">
      <c r="A1207" s="821" t="s">
        <v>6106</v>
      </c>
      <c r="B1207" s="822" t="s">
        <v>5116</v>
      </c>
      <c r="C1207" s="822" t="s">
        <v>5034</v>
      </c>
      <c r="D1207" s="822" t="s">
        <v>5197</v>
      </c>
      <c r="E1207" s="822" t="s">
        <v>5198</v>
      </c>
      <c r="F1207" s="831">
        <v>1</v>
      </c>
      <c r="G1207" s="831">
        <v>100</v>
      </c>
      <c r="H1207" s="831">
        <v>1</v>
      </c>
      <c r="I1207" s="831">
        <v>100</v>
      </c>
      <c r="J1207" s="831">
        <v>1</v>
      </c>
      <c r="K1207" s="831">
        <v>100</v>
      </c>
      <c r="L1207" s="831">
        <v>1</v>
      </c>
      <c r="M1207" s="831">
        <v>100</v>
      </c>
      <c r="N1207" s="831"/>
      <c r="O1207" s="831"/>
      <c r="P1207" s="827"/>
      <c r="Q1207" s="832"/>
    </row>
    <row r="1208" spans="1:17" ht="14.45" customHeight="1" x14ac:dyDescent="0.2">
      <c r="A1208" s="821" t="s">
        <v>6106</v>
      </c>
      <c r="B1208" s="822" t="s">
        <v>5116</v>
      </c>
      <c r="C1208" s="822" t="s">
        <v>5034</v>
      </c>
      <c r="D1208" s="822" t="s">
        <v>5199</v>
      </c>
      <c r="E1208" s="822" t="s">
        <v>5161</v>
      </c>
      <c r="F1208" s="831"/>
      <c r="G1208" s="831"/>
      <c r="H1208" s="831"/>
      <c r="I1208" s="831"/>
      <c r="J1208" s="831">
        <v>43</v>
      </c>
      <c r="K1208" s="831">
        <v>44720</v>
      </c>
      <c r="L1208" s="831">
        <v>1</v>
      </c>
      <c r="M1208" s="831">
        <v>1040</v>
      </c>
      <c r="N1208" s="831"/>
      <c r="O1208" s="831"/>
      <c r="P1208" s="827"/>
      <c r="Q1208" s="832"/>
    </row>
    <row r="1209" spans="1:17" ht="14.45" customHeight="1" x14ac:dyDescent="0.2">
      <c r="A1209" s="821" t="s">
        <v>6106</v>
      </c>
      <c r="B1209" s="822" t="s">
        <v>5116</v>
      </c>
      <c r="C1209" s="822" t="s">
        <v>5034</v>
      </c>
      <c r="D1209" s="822" t="s">
        <v>5100</v>
      </c>
      <c r="E1209" s="822" t="s">
        <v>5101</v>
      </c>
      <c r="F1209" s="831"/>
      <c r="G1209" s="831"/>
      <c r="H1209" s="831"/>
      <c r="I1209" s="831"/>
      <c r="J1209" s="831"/>
      <c r="K1209" s="831"/>
      <c r="L1209" s="831"/>
      <c r="M1209" s="831"/>
      <c r="N1209" s="831">
        <v>1</v>
      </c>
      <c r="O1209" s="831">
        <v>358</v>
      </c>
      <c r="P1209" s="827"/>
      <c r="Q1209" s="832">
        <v>358</v>
      </c>
    </row>
    <row r="1210" spans="1:17" ht="14.45" customHeight="1" x14ac:dyDescent="0.2">
      <c r="A1210" s="821" t="s">
        <v>6106</v>
      </c>
      <c r="B1210" s="822" t="s">
        <v>5116</v>
      </c>
      <c r="C1210" s="822" t="s">
        <v>5034</v>
      </c>
      <c r="D1210" s="822" t="s">
        <v>5157</v>
      </c>
      <c r="E1210" s="822" t="s">
        <v>5136</v>
      </c>
      <c r="F1210" s="831">
        <v>1</v>
      </c>
      <c r="G1210" s="831">
        <v>405</v>
      </c>
      <c r="H1210" s="831"/>
      <c r="I1210" s="831">
        <v>405</v>
      </c>
      <c r="J1210" s="831"/>
      <c r="K1210" s="831"/>
      <c r="L1210" s="831"/>
      <c r="M1210" s="831"/>
      <c r="N1210" s="831"/>
      <c r="O1210" s="831"/>
      <c r="P1210" s="827"/>
      <c r="Q1210" s="832"/>
    </row>
    <row r="1211" spans="1:17" ht="14.45" customHeight="1" x14ac:dyDescent="0.2">
      <c r="A1211" s="821" t="s">
        <v>6106</v>
      </c>
      <c r="B1211" s="822" t="s">
        <v>5116</v>
      </c>
      <c r="C1211" s="822" t="s">
        <v>5034</v>
      </c>
      <c r="D1211" s="822" t="s">
        <v>6093</v>
      </c>
      <c r="E1211" s="822" t="s">
        <v>6094</v>
      </c>
      <c r="F1211" s="831"/>
      <c r="G1211" s="831"/>
      <c r="H1211" s="831"/>
      <c r="I1211" s="831"/>
      <c r="J1211" s="831"/>
      <c r="K1211" s="831"/>
      <c r="L1211" s="831"/>
      <c r="M1211" s="831"/>
      <c r="N1211" s="831">
        <v>2</v>
      </c>
      <c r="O1211" s="831">
        <v>4580</v>
      </c>
      <c r="P1211" s="827"/>
      <c r="Q1211" s="832">
        <v>2290</v>
      </c>
    </row>
    <row r="1212" spans="1:17" ht="14.45" customHeight="1" x14ac:dyDescent="0.2">
      <c r="A1212" s="821" t="s">
        <v>6106</v>
      </c>
      <c r="B1212" s="822" t="s">
        <v>5116</v>
      </c>
      <c r="C1212" s="822" t="s">
        <v>5034</v>
      </c>
      <c r="D1212" s="822" t="s">
        <v>6095</v>
      </c>
      <c r="E1212" s="822" t="s">
        <v>6096</v>
      </c>
      <c r="F1212" s="831"/>
      <c r="G1212" s="831"/>
      <c r="H1212" s="831"/>
      <c r="I1212" s="831"/>
      <c r="J1212" s="831"/>
      <c r="K1212" s="831"/>
      <c r="L1212" s="831"/>
      <c r="M1212" s="831"/>
      <c r="N1212" s="831">
        <v>2</v>
      </c>
      <c r="O1212" s="831">
        <v>3157.78</v>
      </c>
      <c r="P1212" s="827"/>
      <c r="Q1212" s="832">
        <v>1578.89</v>
      </c>
    </row>
    <row r="1213" spans="1:17" ht="14.45" customHeight="1" x14ac:dyDescent="0.2">
      <c r="A1213" s="821" t="s">
        <v>6106</v>
      </c>
      <c r="B1213" s="822" t="s">
        <v>5037</v>
      </c>
      <c r="C1213" s="822" t="s">
        <v>5034</v>
      </c>
      <c r="D1213" s="822" t="s">
        <v>5084</v>
      </c>
      <c r="E1213" s="822" t="s">
        <v>5085</v>
      </c>
      <c r="F1213" s="831"/>
      <c r="G1213" s="831"/>
      <c r="H1213" s="831"/>
      <c r="I1213" s="831"/>
      <c r="J1213" s="831"/>
      <c r="K1213" s="831"/>
      <c r="L1213" s="831"/>
      <c r="M1213" s="831"/>
      <c r="N1213" s="831">
        <v>1</v>
      </c>
      <c r="O1213" s="831">
        <v>360</v>
      </c>
      <c r="P1213" s="827"/>
      <c r="Q1213" s="832">
        <v>360</v>
      </c>
    </row>
    <row r="1214" spans="1:17" ht="14.45" customHeight="1" x14ac:dyDescent="0.2">
      <c r="A1214" s="821" t="s">
        <v>6107</v>
      </c>
      <c r="B1214" s="822" t="s">
        <v>5116</v>
      </c>
      <c r="C1214" s="822" t="s">
        <v>5061</v>
      </c>
      <c r="D1214" s="822" t="s">
        <v>5064</v>
      </c>
      <c r="E1214" s="822" t="s">
        <v>5065</v>
      </c>
      <c r="F1214" s="831">
        <v>53</v>
      </c>
      <c r="G1214" s="831">
        <v>12859.919999999998</v>
      </c>
      <c r="H1214" s="831">
        <v>1.3589743589743586</v>
      </c>
      <c r="I1214" s="831">
        <v>242.63999999999996</v>
      </c>
      <c r="J1214" s="831">
        <v>39</v>
      </c>
      <c r="K1214" s="831">
        <v>9462.9600000000009</v>
      </c>
      <c r="L1214" s="831">
        <v>1</v>
      </c>
      <c r="M1214" s="831">
        <v>242.64000000000001</v>
      </c>
      <c r="N1214" s="831"/>
      <c r="O1214" s="831"/>
      <c r="P1214" s="827"/>
      <c r="Q1214" s="832"/>
    </row>
    <row r="1215" spans="1:17" ht="14.45" customHeight="1" x14ac:dyDescent="0.2">
      <c r="A1215" s="821" t="s">
        <v>6107</v>
      </c>
      <c r="B1215" s="822" t="s">
        <v>5116</v>
      </c>
      <c r="C1215" s="822" t="s">
        <v>5061</v>
      </c>
      <c r="D1215" s="822" t="s">
        <v>5066</v>
      </c>
      <c r="E1215" s="822" t="s">
        <v>5067</v>
      </c>
      <c r="F1215" s="831"/>
      <c r="G1215" s="831"/>
      <c r="H1215" s="831"/>
      <c r="I1215" s="831"/>
      <c r="J1215" s="831">
        <v>11</v>
      </c>
      <c r="K1215" s="831">
        <v>2669.0399999999995</v>
      </c>
      <c r="L1215" s="831">
        <v>1</v>
      </c>
      <c r="M1215" s="831">
        <v>242.63999999999996</v>
      </c>
      <c r="N1215" s="831"/>
      <c r="O1215" s="831"/>
      <c r="P1215" s="827"/>
      <c r="Q1215" s="832"/>
    </row>
    <row r="1216" spans="1:17" ht="14.45" customHeight="1" x14ac:dyDescent="0.2">
      <c r="A1216" s="821" t="s">
        <v>6107</v>
      </c>
      <c r="B1216" s="822" t="s">
        <v>5116</v>
      </c>
      <c r="C1216" s="822" t="s">
        <v>5034</v>
      </c>
      <c r="D1216" s="822" t="s">
        <v>5078</v>
      </c>
      <c r="E1216" s="822" t="s">
        <v>5079</v>
      </c>
      <c r="F1216" s="831"/>
      <c r="G1216" s="831"/>
      <c r="H1216" s="831"/>
      <c r="I1216" s="831"/>
      <c r="J1216" s="831">
        <v>1</v>
      </c>
      <c r="K1216" s="831">
        <v>38</v>
      </c>
      <c r="L1216" s="831">
        <v>1</v>
      </c>
      <c r="M1216" s="831">
        <v>38</v>
      </c>
      <c r="N1216" s="831"/>
      <c r="O1216" s="831"/>
      <c r="P1216" s="827"/>
      <c r="Q1216" s="832"/>
    </row>
    <row r="1217" spans="1:17" ht="14.45" customHeight="1" x14ac:dyDescent="0.2">
      <c r="A1217" s="821" t="s">
        <v>6107</v>
      </c>
      <c r="B1217" s="822" t="s">
        <v>5116</v>
      </c>
      <c r="C1217" s="822" t="s">
        <v>5034</v>
      </c>
      <c r="D1217" s="822" t="s">
        <v>5080</v>
      </c>
      <c r="E1217" s="822" t="s">
        <v>5081</v>
      </c>
      <c r="F1217" s="831">
        <v>3</v>
      </c>
      <c r="G1217" s="831">
        <v>390</v>
      </c>
      <c r="H1217" s="831">
        <v>0.74427480916030531</v>
      </c>
      <c r="I1217" s="831">
        <v>130</v>
      </c>
      <c r="J1217" s="831">
        <v>4</v>
      </c>
      <c r="K1217" s="831">
        <v>524</v>
      </c>
      <c r="L1217" s="831">
        <v>1</v>
      </c>
      <c r="M1217" s="831">
        <v>131</v>
      </c>
      <c r="N1217" s="831"/>
      <c r="O1217" s="831"/>
      <c r="P1217" s="827"/>
      <c r="Q1217" s="832"/>
    </row>
    <row r="1218" spans="1:17" ht="14.45" customHeight="1" x14ac:dyDescent="0.2">
      <c r="A1218" s="821" t="s">
        <v>6107</v>
      </c>
      <c r="B1218" s="822" t="s">
        <v>5116</v>
      </c>
      <c r="C1218" s="822" t="s">
        <v>5034</v>
      </c>
      <c r="D1218" s="822" t="s">
        <v>5124</v>
      </c>
      <c r="E1218" s="822" t="s">
        <v>5125</v>
      </c>
      <c r="F1218" s="831">
        <v>7</v>
      </c>
      <c r="G1218" s="831">
        <v>1764</v>
      </c>
      <c r="H1218" s="831">
        <v>2.3149606299212597</v>
      </c>
      <c r="I1218" s="831">
        <v>252</v>
      </c>
      <c r="J1218" s="831">
        <v>3</v>
      </c>
      <c r="K1218" s="831">
        <v>762</v>
      </c>
      <c r="L1218" s="831">
        <v>1</v>
      </c>
      <c r="M1218" s="831">
        <v>254</v>
      </c>
      <c r="N1218" s="831"/>
      <c r="O1218" s="831"/>
      <c r="P1218" s="827"/>
      <c r="Q1218" s="832"/>
    </row>
    <row r="1219" spans="1:17" ht="14.45" customHeight="1" x14ac:dyDescent="0.2">
      <c r="A1219" s="821" t="s">
        <v>6107</v>
      </c>
      <c r="B1219" s="822" t="s">
        <v>5116</v>
      </c>
      <c r="C1219" s="822" t="s">
        <v>5034</v>
      </c>
      <c r="D1219" s="822" t="s">
        <v>5126</v>
      </c>
      <c r="E1219" s="822" t="s">
        <v>5127</v>
      </c>
      <c r="F1219" s="831">
        <v>4</v>
      </c>
      <c r="G1219" s="831">
        <v>508</v>
      </c>
      <c r="H1219" s="831">
        <v>1.0079365079365079</v>
      </c>
      <c r="I1219" s="831">
        <v>127</v>
      </c>
      <c r="J1219" s="831">
        <v>4</v>
      </c>
      <c r="K1219" s="831">
        <v>504</v>
      </c>
      <c r="L1219" s="831">
        <v>1</v>
      </c>
      <c r="M1219" s="831">
        <v>126</v>
      </c>
      <c r="N1219" s="831"/>
      <c r="O1219" s="831"/>
      <c r="P1219" s="827"/>
      <c r="Q1219" s="832"/>
    </row>
    <row r="1220" spans="1:17" ht="14.45" customHeight="1" x14ac:dyDescent="0.2">
      <c r="A1220" s="821" t="s">
        <v>6107</v>
      </c>
      <c r="B1220" s="822" t="s">
        <v>5116</v>
      </c>
      <c r="C1220" s="822" t="s">
        <v>5034</v>
      </c>
      <c r="D1220" s="822" t="s">
        <v>5141</v>
      </c>
      <c r="E1220" s="822" t="s">
        <v>5138</v>
      </c>
      <c r="F1220" s="831"/>
      <c r="G1220" s="831"/>
      <c r="H1220" s="831"/>
      <c r="I1220" s="831"/>
      <c r="J1220" s="831">
        <v>2</v>
      </c>
      <c r="K1220" s="831">
        <v>1146</v>
      </c>
      <c r="L1220" s="831">
        <v>1</v>
      </c>
      <c r="M1220" s="831">
        <v>573</v>
      </c>
      <c r="N1220" s="831"/>
      <c r="O1220" s="831"/>
      <c r="P1220" s="827"/>
      <c r="Q1220" s="832"/>
    </row>
    <row r="1221" spans="1:17" ht="14.45" customHeight="1" x14ac:dyDescent="0.2">
      <c r="A1221" s="821" t="s">
        <v>6107</v>
      </c>
      <c r="B1221" s="822" t="s">
        <v>5116</v>
      </c>
      <c r="C1221" s="822" t="s">
        <v>5034</v>
      </c>
      <c r="D1221" s="822" t="s">
        <v>5160</v>
      </c>
      <c r="E1221" s="822" t="s">
        <v>5161</v>
      </c>
      <c r="F1221" s="831">
        <v>3</v>
      </c>
      <c r="G1221" s="831">
        <v>2457</v>
      </c>
      <c r="H1221" s="831"/>
      <c r="I1221" s="831">
        <v>819</v>
      </c>
      <c r="J1221" s="831"/>
      <c r="K1221" s="831"/>
      <c r="L1221" s="831"/>
      <c r="M1221" s="831"/>
      <c r="N1221" s="831"/>
      <c r="O1221" s="831"/>
      <c r="P1221" s="827"/>
      <c r="Q1221" s="832"/>
    </row>
    <row r="1222" spans="1:17" ht="14.45" customHeight="1" x14ac:dyDescent="0.2">
      <c r="A1222" s="821" t="s">
        <v>6107</v>
      </c>
      <c r="B1222" s="822" t="s">
        <v>5116</v>
      </c>
      <c r="C1222" s="822" t="s">
        <v>5034</v>
      </c>
      <c r="D1222" s="822" t="s">
        <v>5147</v>
      </c>
      <c r="E1222" s="822" t="s">
        <v>5148</v>
      </c>
      <c r="F1222" s="831">
        <v>1</v>
      </c>
      <c r="G1222" s="831">
        <v>215</v>
      </c>
      <c r="H1222" s="831"/>
      <c r="I1222" s="831">
        <v>215</v>
      </c>
      <c r="J1222" s="831"/>
      <c r="K1222" s="831"/>
      <c r="L1222" s="831"/>
      <c r="M1222" s="831"/>
      <c r="N1222" s="831"/>
      <c r="O1222" s="831"/>
      <c r="P1222" s="827"/>
      <c r="Q1222" s="832"/>
    </row>
    <row r="1223" spans="1:17" ht="14.45" customHeight="1" x14ac:dyDescent="0.2">
      <c r="A1223" s="821" t="s">
        <v>6107</v>
      </c>
      <c r="B1223" s="822" t="s">
        <v>5116</v>
      </c>
      <c r="C1223" s="822" t="s">
        <v>5034</v>
      </c>
      <c r="D1223" s="822" t="s">
        <v>5084</v>
      </c>
      <c r="E1223" s="822" t="s">
        <v>5085</v>
      </c>
      <c r="F1223" s="831">
        <v>61</v>
      </c>
      <c r="G1223" s="831">
        <v>21655</v>
      </c>
      <c r="H1223" s="831">
        <v>0.57064930958153259</v>
      </c>
      <c r="I1223" s="831">
        <v>355</v>
      </c>
      <c r="J1223" s="831">
        <v>106</v>
      </c>
      <c r="K1223" s="831">
        <v>37948</v>
      </c>
      <c r="L1223" s="831">
        <v>1</v>
      </c>
      <c r="M1223" s="831">
        <v>358</v>
      </c>
      <c r="N1223" s="831"/>
      <c r="O1223" s="831"/>
      <c r="P1223" s="827"/>
      <c r="Q1223" s="832"/>
    </row>
    <row r="1224" spans="1:17" ht="14.45" customHeight="1" x14ac:dyDescent="0.2">
      <c r="A1224" s="821" t="s">
        <v>6107</v>
      </c>
      <c r="B1224" s="822" t="s">
        <v>5116</v>
      </c>
      <c r="C1224" s="822" t="s">
        <v>5034</v>
      </c>
      <c r="D1224" s="822" t="s">
        <v>5149</v>
      </c>
      <c r="E1224" s="822" t="s">
        <v>5150</v>
      </c>
      <c r="F1224" s="831">
        <v>3</v>
      </c>
      <c r="G1224" s="831">
        <v>258</v>
      </c>
      <c r="H1224" s="831"/>
      <c r="I1224" s="831">
        <v>86</v>
      </c>
      <c r="J1224" s="831"/>
      <c r="K1224" s="831"/>
      <c r="L1224" s="831"/>
      <c r="M1224" s="831"/>
      <c r="N1224" s="831"/>
      <c r="O1224" s="831"/>
      <c r="P1224" s="827"/>
      <c r="Q1224" s="832"/>
    </row>
    <row r="1225" spans="1:17" ht="14.45" customHeight="1" x14ac:dyDescent="0.2">
      <c r="A1225" s="821" t="s">
        <v>6107</v>
      </c>
      <c r="B1225" s="822" t="s">
        <v>5116</v>
      </c>
      <c r="C1225" s="822" t="s">
        <v>5034</v>
      </c>
      <c r="D1225" s="822" t="s">
        <v>5088</v>
      </c>
      <c r="E1225" s="822" t="s">
        <v>5089</v>
      </c>
      <c r="F1225" s="831"/>
      <c r="G1225" s="831"/>
      <c r="H1225" s="831"/>
      <c r="I1225" s="831"/>
      <c r="J1225" s="831">
        <v>450</v>
      </c>
      <c r="K1225" s="831">
        <v>54900</v>
      </c>
      <c r="L1225" s="831">
        <v>1</v>
      </c>
      <c r="M1225" s="831">
        <v>122</v>
      </c>
      <c r="N1225" s="831"/>
      <c r="O1225" s="831"/>
      <c r="P1225" s="827"/>
      <c r="Q1225" s="832"/>
    </row>
    <row r="1226" spans="1:17" ht="14.45" customHeight="1" x14ac:dyDescent="0.2">
      <c r="A1226" s="821" t="s">
        <v>6107</v>
      </c>
      <c r="B1226" s="822" t="s">
        <v>5116</v>
      </c>
      <c r="C1226" s="822" t="s">
        <v>5034</v>
      </c>
      <c r="D1226" s="822" t="s">
        <v>5098</v>
      </c>
      <c r="E1226" s="822" t="s">
        <v>5099</v>
      </c>
      <c r="F1226" s="831">
        <v>9</v>
      </c>
      <c r="G1226" s="831">
        <v>5580</v>
      </c>
      <c r="H1226" s="831">
        <v>0.14017282958199356</v>
      </c>
      <c r="I1226" s="831">
        <v>620</v>
      </c>
      <c r="J1226" s="831">
        <v>64</v>
      </c>
      <c r="K1226" s="831">
        <v>39808</v>
      </c>
      <c r="L1226" s="831">
        <v>1</v>
      </c>
      <c r="M1226" s="831">
        <v>622</v>
      </c>
      <c r="N1226" s="831"/>
      <c r="O1226" s="831"/>
      <c r="P1226" s="827"/>
      <c r="Q1226" s="832"/>
    </row>
    <row r="1227" spans="1:17" ht="14.45" customHeight="1" x14ac:dyDescent="0.2">
      <c r="A1227" s="821" t="s">
        <v>6107</v>
      </c>
      <c r="B1227" s="822" t="s">
        <v>5116</v>
      </c>
      <c r="C1227" s="822" t="s">
        <v>5034</v>
      </c>
      <c r="D1227" s="822" t="s">
        <v>5102</v>
      </c>
      <c r="E1227" s="822" t="s">
        <v>5103</v>
      </c>
      <c r="F1227" s="831">
        <v>49</v>
      </c>
      <c r="G1227" s="831">
        <v>18326</v>
      </c>
      <c r="H1227" s="831">
        <v>1.3172800460034502</v>
      </c>
      <c r="I1227" s="831">
        <v>374</v>
      </c>
      <c r="J1227" s="831">
        <v>37</v>
      </c>
      <c r="K1227" s="831">
        <v>13912</v>
      </c>
      <c r="L1227" s="831">
        <v>1</v>
      </c>
      <c r="M1227" s="831">
        <v>376</v>
      </c>
      <c r="N1227" s="831"/>
      <c r="O1227" s="831"/>
      <c r="P1227" s="827"/>
      <c r="Q1227" s="832"/>
    </row>
    <row r="1228" spans="1:17" ht="14.45" customHeight="1" x14ac:dyDescent="0.2">
      <c r="A1228" s="821" t="s">
        <v>6107</v>
      </c>
      <c r="B1228" s="822" t="s">
        <v>5037</v>
      </c>
      <c r="C1228" s="822" t="s">
        <v>5061</v>
      </c>
      <c r="D1228" s="822" t="s">
        <v>5064</v>
      </c>
      <c r="E1228" s="822" t="s">
        <v>5065</v>
      </c>
      <c r="F1228" s="831"/>
      <c r="G1228" s="831"/>
      <c r="H1228" s="831"/>
      <c r="I1228" s="831"/>
      <c r="J1228" s="831"/>
      <c r="K1228" s="831"/>
      <c r="L1228" s="831"/>
      <c r="M1228" s="831"/>
      <c r="N1228" s="831">
        <v>31</v>
      </c>
      <c r="O1228" s="831">
        <v>6277.8399999999983</v>
      </c>
      <c r="P1228" s="827"/>
      <c r="Q1228" s="832">
        <v>202.51096774193542</v>
      </c>
    </row>
    <row r="1229" spans="1:17" ht="14.45" customHeight="1" x14ac:dyDescent="0.2">
      <c r="A1229" s="821" t="s">
        <v>6107</v>
      </c>
      <c r="B1229" s="822" t="s">
        <v>5037</v>
      </c>
      <c r="C1229" s="822" t="s">
        <v>5061</v>
      </c>
      <c r="D1229" s="822" t="s">
        <v>5066</v>
      </c>
      <c r="E1229" s="822" t="s">
        <v>5067</v>
      </c>
      <c r="F1229" s="831"/>
      <c r="G1229" s="831"/>
      <c r="H1229" s="831"/>
      <c r="I1229" s="831"/>
      <c r="J1229" s="831"/>
      <c r="K1229" s="831"/>
      <c r="L1229" s="831"/>
      <c r="M1229" s="831"/>
      <c r="N1229" s="831">
        <v>7</v>
      </c>
      <c r="O1229" s="831">
        <v>1387.48</v>
      </c>
      <c r="P1229" s="827"/>
      <c r="Q1229" s="832">
        <v>198.21142857142857</v>
      </c>
    </row>
    <row r="1230" spans="1:17" ht="14.45" customHeight="1" x14ac:dyDescent="0.2">
      <c r="A1230" s="821" t="s">
        <v>6107</v>
      </c>
      <c r="B1230" s="822" t="s">
        <v>5037</v>
      </c>
      <c r="C1230" s="822" t="s">
        <v>5034</v>
      </c>
      <c r="D1230" s="822" t="s">
        <v>5084</v>
      </c>
      <c r="E1230" s="822" t="s">
        <v>5085</v>
      </c>
      <c r="F1230" s="831"/>
      <c r="G1230" s="831"/>
      <c r="H1230" s="831"/>
      <c r="I1230" s="831"/>
      <c r="J1230" s="831"/>
      <c r="K1230" s="831"/>
      <c r="L1230" s="831"/>
      <c r="M1230" s="831"/>
      <c r="N1230" s="831">
        <v>86</v>
      </c>
      <c r="O1230" s="831">
        <v>30960</v>
      </c>
      <c r="P1230" s="827"/>
      <c r="Q1230" s="832">
        <v>360</v>
      </c>
    </row>
    <row r="1231" spans="1:17" ht="14.45" customHeight="1" x14ac:dyDescent="0.2">
      <c r="A1231" s="821" t="s">
        <v>6107</v>
      </c>
      <c r="B1231" s="822" t="s">
        <v>5037</v>
      </c>
      <c r="C1231" s="822" t="s">
        <v>5034</v>
      </c>
      <c r="D1231" s="822" t="s">
        <v>5098</v>
      </c>
      <c r="E1231" s="822" t="s">
        <v>5099</v>
      </c>
      <c r="F1231" s="831"/>
      <c r="G1231" s="831"/>
      <c r="H1231" s="831"/>
      <c r="I1231" s="831"/>
      <c r="J1231" s="831"/>
      <c r="K1231" s="831"/>
      <c r="L1231" s="831"/>
      <c r="M1231" s="831"/>
      <c r="N1231" s="831">
        <v>56</v>
      </c>
      <c r="O1231" s="831">
        <v>35000</v>
      </c>
      <c r="P1231" s="827"/>
      <c r="Q1231" s="832">
        <v>625</v>
      </c>
    </row>
    <row r="1232" spans="1:17" ht="14.45" customHeight="1" x14ac:dyDescent="0.2">
      <c r="A1232" s="821" t="s">
        <v>6107</v>
      </c>
      <c r="B1232" s="822" t="s">
        <v>5037</v>
      </c>
      <c r="C1232" s="822" t="s">
        <v>5034</v>
      </c>
      <c r="D1232" s="822" t="s">
        <v>5102</v>
      </c>
      <c r="E1232" s="822" t="s">
        <v>5103</v>
      </c>
      <c r="F1232" s="831"/>
      <c r="G1232" s="831"/>
      <c r="H1232" s="831"/>
      <c r="I1232" s="831"/>
      <c r="J1232" s="831"/>
      <c r="K1232" s="831"/>
      <c r="L1232" s="831"/>
      <c r="M1232" s="831"/>
      <c r="N1232" s="831">
        <v>31</v>
      </c>
      <c r="O1232" s="831">
        <v>11687</v>
      </c>
      <c r="P1232" s="827"/>
      <c r="Q1232" s="832">
        <v>377</v>
      </c>
    </row>
    <row r="1233" spans="1:17" ht="14.45" customHeight="1" x14ac:dyDescent="0.2">
      <c r="A1233" s="821" t="s">
        <v>6107</v>
      </c>
      <c r="B1233" s="822" t="s">
        <v>5037</v>
      </c>
      <c r="C1233" s="822" t="s">
        <v>5034</v>
      </c>
      <c r="D1233" s="822" t="s">
        <v>5104</v>
      </c>
      <c r="E1233" s="822" t="s">
        <v>5105</v>
      </c>
      <c r="F1233" s="831"/>
      <c r="G1233" s="831"/>
      <c r="H1233" s="831"/>
      <c r="I1233" s="831"/>
      <c r="J1233" s="831"/>
      <c r="K1233" s="831"/>
      <c r="L1233" s="831"/>
      <c r="M1233" s="831"/>
      <c r="N1233" s="831">
        <v>2</v>
      </c>
      <c r="O1233" s="831">
        <v>360</v>
      </c>
      <c r="P1233" s="827"/>
      <c r="Q1233" s="832">
        <v>180</v>
      </c>
    </row>
    <row r="1234" spans="1:17" ht="14.45" customHeight="1" x14ac:dyDescent="0.2">
      <c r="A1234" s="821" t="s">
        <v>6108</v>
      </c>
      <c r="B1234" s="822" t="s">
        <v>5116</v>
      </c>
      <c r="C1234" s="822" t="s">
        <v>5034</v>
      </c>
      <c r="D1234" s="822" t="s">
        <v>5124</v>
      </c>
      <c r="E1234" s="822" t="s">
        <v>5125</v>
      </c>
      <c r="F1234" s="831">
        <v>6</v>
      </c>
      <c r="G1234" s="831">
        <v>1512</v>
      </c>
      <c r="H1234" s="831">
        <v>0.85039370078740162</v>
      </c>
      <c r="I1234" s="831">
        <v>252</v>
      </c>
      <c r="J1234" s="831">
        <v>7</v>
      </c>
      <c r="K1234" s="831">
        <v>1778</v>
      </c>
      <c r="L1234" s="831">
        <v>1</v>
      </c>
      <c r="M1234" s="831">
        <v>254</v>
      </c>
      <c r="N1234" s="831">
        <v>3</v>
      </c>
      <c r="O1234" s="831">
        <v>765</v>
      </c>
      <c r="P1234" s="827">
        <v>0.43025871766029244</v>
      </c>
      <c r="Q1234" s="832">
        <v>255</v>
      </c>
    </row>
    <row r="1235" spans="1:17" ht="14.45" customHeight="1" x14ac:dyDescent="0.2">
      <c r="A1235" s="821" t="s">
        <v>6108</v>
      </c>
      <c r="B1235" s="822" t="s">
        <v>5116</v>
      </c>
      <c r="C1235" s="822" t="s">
        <v>5034</v>
      </c>
      <c r="D1235" s="822" t="s">
        <v>5143</v>
      </c>
      <c r="E1235" s="822" t="s">
        <v>5103</v>
      </c>
      <c r="F1235" s="831">
        <v>1</v>
      </c>
      <c r="G1235" s="831">
        <v>447</v>
      </c>
      <c r="H1235" s="831"/>
      <c r="I1235" s="831">
        <v>447</v>
      </c>
      <c r="J1235" s="831"/>
      <c r="K1235" s="831"/>
      <c r="L1235" s="831"/>
      <c r="M1235" s="831"/>
      <c r="N1235" s="831"/>
      <c r="O1235" s="831"/>
      <c r="P1235" s="827"/>
      <c r="Q1235" s="832"/>
    </row>
    <row r="1236" spans="1:17" ht="14.45" customHeight="1" x14ac:dyDescent="0.2">
      <c r="A1236" s="821" t="s">
        <v>6108</v>
      </c>
      <c r="B1236" s="822" t="s">
        <v>5116</v>
      </c>
      <c r="C1236" s="822" t="s">
        <v>5034</v>
      </c>
      <c r="D1236" s="822" t="s">
        <v>5084</v>
      </c>
      <c r="E1236" s="822" t="s">
        <v>5085</v>
      </c>
      <c r="F1236" s="831">
        <v>1</v>
      </c>
      <c r="G1236" s="831">
        <v>355</v>
      </c>
      <c r="H1236" s="831">
        <v>0.99162011173184361</v>
      </c>
      <c r="I1236" s="831">
        <v>355</v>
      </c>
      <c r="J1236" s="831">
        <v>1</v>
      </c>
      <c r="K1236" s="831">
        <v>358</v>
      </c>
      <c r="L1236" s="831">
        <v>1</v>
      </c>
      <c r="M1236" s="831">
        <v>358</v>
      </c>
      <c r="N1236" s="831"/>
      <c r="O1236" s="831"/>
      <c r="P1236" s="827"/>
      <c r="Q1236" s="832"/>
    </row>
    <row r="1237" spans="1:17" ht="14.45" customHeight="1" x14ac:dyDescent="0.2">
      <c r="A1237" s="821" t="s">
        <v>6108</v>
      </c>
      <c r="B1237" s="822" t="s">
        <v>5116</v>
      </c>
      <c r="C1237" s="822" t="s">
        <v>5034</v>
      </c>
      <c r="D1237" s="822" t="s">
        <v>5129</v>
      </c>
      <c r="E1237" s="822" t="s">
        <v>5130</v>
      </c>
      <c r="F1237" s="831">
        <v>1</v>
      </c>
      <c r="G1237" s="831">
        <v>720</v>
      </c>
      <c r="H1237" s="831">
        <v>0.33195020746887965</v>
      </c>
      <c r="I1237" s="831">
        <v>720</v>
      </c>
      <c r="J1237" s="831">
        <v>3</v>
      </c>
      <c r="K1237" s="831">
        <v>2169</v>
      </c>
      <c r="L1237" s="831">
        <v>1</v>
      </c>
      <c r="M1237" s="831">
        <v>723</v>
      </c>
      <c r="N1237" s="831">
        <v>2</v>
      </c>
      <c r="O1237" s="831">
        <v>1450</v>
      </c>
      <c r="P1237" s="827">
        <v>0.66851083448593818</v>
      </c>
      <c r="Q1237" s="832">
        <v>725</v>
      </c>
    </row>
    <row r="1238" spans="1:17" ht="14.45" customHeight="1" x14ac:dyDescent="0.2">
      <c r="A1238" s="821" t="s">
        <v>6108</v>
      </c>
      <c r="B1238" s="822" t="s">
        <v>5037</v>
      </c>
      <c r="C1238" s="822" t="s">
        <v>5061</v>
      </c>
      <c r="D1238" s="822" t="s">
        <v>5071</v>
      </c>
      <c r="E1238" s="822" t="s">
        <v>5069</v>
      </c>
      <c r="F1238" s="831"/>
      <c r="G1238" s="831"/>
      <c r="H1238" s="831"/>
      <c r="I1238" s="831"/>
      <c r="J1238" s="831"/>
      <c r="K1238" s="831"/>
      <c r="L1238" s="831"/>
      <c r="M1238" s="831"/>
      <c r="N1238" s="831">
        <v>3</v>
      </c>
      <c r="O1238" s="831">
        <v>1500</v>
      </c>
      <c r="P1238" s="827"/>
      <c r="Q1238" s="832">
        <v>500</v>
      </c>
    </row>
    <row r="1239" spans="1:17" ht="14.45" customHeight="1" x14ac:dyDescent="0.2">
      <c r="A1239" s="821" t="s">
        <v>6108</v>
      </c>
      <c r="B1239" s="822" t="s">
        <v>5037</v>
      </c>
      <c r="C1239" s="822" t="s">
        <v>5034</v>
      </c>
      <c r="D1239" s="822" t="s">
        <v>5078</v>
      </c>
      <c r="E1239" s="822" t="s">
        <v>5079</v>
      </c>
      <c r="F1239" s="831"/>
      <c r="G1239" s="831"/>
      <c r="H1239" s="831"/>
      <c r="I1239" s="831"/>
      <c r="J1239" s="831"/>
      <c r="K1239" s="831"/>
      <c r="L1239" s="831"/>
      <c r="M1239" s="831"/>
      <c r="N1239" s="831">
        <v>2</v>
      </c>
      <c r="O1239" s="831">
        <v>76</v>
      </c>
      <c r="P1239" s="827"/>
      <c r="Q1239" s="832">
        <v>38</v>
      </c>
    </row>
    <row r="1240" spans="1:17" ht="14.45" customHeight="1" x14ac:dyDescent="0.2">
      <c r="A1240" s="821" t="s">
        <v>6108</v>
      </c>
      <c r="B1240" s="822" t="s">
        <v>5037</v>
      </c>
      <c r="C1240" s="822" t="s">
        <v>5034</v>
      </c>
      <c r="D1240" s="822" t="s">
        <v>5084</v>
      </c>
      <c r="E1240" s="822" t="s">
        <v>5085</v>
      </c>
      <c r="F1240" s="831"/>
      <c r="G1240" s="831"/>
      <c r="H1240" s="831"/>
      <c r="I1240" s="831"/>
      <c r="J1240" s="831"/>
      <c r="K1240" s="831"/>
      <c r="L1240" s="831"/>
      <c r="M1240" s="831"/>
      <c r="N1240" s="831">
        <v>1</v>
      </c>
      <c r="O1240" s="831">
        <v>360</v>
      </c>
      <c r="P1240" s="827"/>
      <c r="Q1240" s="832">
        <v>360</v>
      </c>
    </row>
    <row r="1241" spans="1:17" ht="14.45" customHeight="1" x14ac:dyDescent="0.2">
      <c r="A1241" s="821" t="s">
        <v>6108</v>
      </c>
      <c r="B1241" s="822" t="s">
        <v>5037</v>
      </c>
      <c r="C1241" s="822" t="s">
        <v>5034</v>
      </c>
      <c r="D1241" s="822" t="s">
        <v>5110</v>
      </c>
      <c r="E1241" s="822" t="s">
        <v>5109</v>
      </c>
      <c r="F1241" s="831"/>
      <c r="G1241" s="831"/>
      <c r="H1241" s="831"/>
      <c r="I1241" s="831"/>
      <c r="J1241" s="831"/>
      <c r="K1241" s="831"/>
      <c r="L1241" s="831"/>
      <c r="M1241" s="831"/>
      <c r="N1241" s="831">
        <v>1</v>
      </c>
      <c r="O1241" s="831">
        <v>1679</v>
      </c>
      <c r="P1241" s="827"/>
      <c r="Q1241" s="832">
        <v>1679</v>
      </c>
    </row>
    <row r="1242" spans="1:17" ht="14.45" customHeight="1" x14ac:dyDescent="0.2">
      <c r="A1242" s="821" t="s">
        <v>6109</v>
      </c>
      <c r="B1242" s="822" t="s">
        <v>5116</v>
      </c>
      <c r="C1242" s="822" t="s">
        <v>5061</v>
      </c>
      <c r="D1242" s="822" t="s">
        <v>5133</v>
      </c>
      <c r="E1242" s="822" t="s">
        <v>5134</v>
      </c>
      <c r="F1242" s="831">
        <v>16</v>
      </c>
      <c r="G1242" s="831">
        <v>14476</v>
      </c>
      <c r="H1242" s="831">
        <v>2.6666666666666665</v>
      </c>
      <c r="I1242" s="831">
        <v>904.75</v>
      </c>
      <c r="J1242" s="831">
        <v>6</v>
      </c>
      <c r="K1242" s="831">
        <v>5428.5</v>
      </c>
      <c r="L1242" s="831">
        <v>1</v>
      </c>
      <c r="M1242" s="831">
        <v>904.75</v>
      </c>
      <c r="N1242" s="831">
        <v>5</v>
      </c>
      <c r="O1242" s="831">
        <v>4523.75</v>
      </c>
      <c r="P1242" s="827">
        <v>0.83333333333333337</v>
      </c>
      <c r="Q1242" s="832">
        <v>904.75</v>
      </c>
    </row>
    <row r="1243" spans="1:17" ht="14.45" customHeight="1" x14ac:dyDescent="0.2">
      <c r="A1243" s="821" t="s">
        <v>6109</v>
      </c>
      <c r="B1243" s="822" t="s">
        <v>5116</v>
      </c>
      <c r="C1243" s="822" t="s">
        <v>5061</v>
      </c>
      <c r="D1243" s="822" t="s">
        <v>5062</v>
      </c>
      <c r="E1243" s="822" t="s">
        <v>5063</v>
      </c>
      <c r="F1243" s="831">
        <v>2</v>
      </c>
      <c r="G1243" s="831">
        <v>485.28</v>
      </c>
      <c r="H1243" s="831"/>
      <c r="I1243" s="831">
        <v>242.64</v>
      </c>
      <c r="J1243" s="831"/>
      <c r="K1243" s="831"/>
      <c r="L1243" s="831"/>
      <c r="M1243" s="831"/>
      <c r="N1243" s="831"/>
      <c r="O1243" s="831"/>
      <c r="P1243" s="827"/>
      <c r="Q1243" s="832"/>
    </row>
    <row r="1244" spans="1:17" ht="14.45" customHeight="1" x14ac:dyDescent="0.2">
      <c r="A1244" s="821" t="s">
        <v>6109</v>
      </c>
      <c r="B1244" s="822" t="s">
        <v>5116</v>
      </c>
      <c r="C1244" s="822" t="s">
        <v>5061</v>
      </c>
      <c r="D1244" s="822" t="s">
        <v>5064</v>
      </c>
      <c r="E1244" s="822" t="s">
        <v>5065</v>
      </c>
      <c r="F1244" s="831">
        <v>51</v>
      </c>
      <c r="G1244" s="831">
        <v>12374.639999999998</v>
      </c>
      <c r="H1244" s="831">
        <v>0.68000000000000016</v>
      </c>
      <c r="I1244" s="831">
        <v>242.63999999999996</v>
      </c>
      <c r="J1244" s="831">
        <v>75</v>
      </c>
      <c r="K1244" s="831">
        <v>18197.999999999993</v>
      </c>
      <c r="L1244" s="831">
        <v>1</v>
      </c>
      <c r="M1244" s="831">
        <v>242.6399999999999</v>
      </c>
      <c r="N1244" s="831">
        <v>31</v>
      </c>
      <c r="O1244" s="831">
        <v>5593.6399999999985</v>
      </c>
      <c r="P1244" s="827">
        <v>0.30737663479503247</v>
      </c>
      <c r="Q1244" s="832">
        <v>180.43999999999994</v>
      </c>
    </row>
    <row r="1245" spans="1:17" ht="14.45" customHeight="1" x14ac:dyDescent="0.2">
      <c r="A1245" s="821" t="s">
        <v>6109</v>
      </c>
      <c r="B1245" s="822" t="s">
        <v>5116</v>
      </c>
      <c r="C1245" s="822" t="s">
        <v>5061</v>
      </c>
      <c r="D1245" s="822" t="s">
        <v>5066</v>
      </c>
      <c r="E1245" s="822" t="s">
        <v>5067</v>
      </c>
      <c r="F1245" s="831">
        <v>2</v>
      </c>
      <c r="G1245" s="831">
        <v>485.28</v>
      </c>
      <c r="H1245" s="831">
        <v>0.66666666666666663</v>
      </c>
      <c r="I1245" s="831">
        <v>242.64</v>
      </c>
      <c r="J1245" s="831">
        <v>3</v>
      </c>
      <c r="K1245" s="831">
        <v>727.92</v>
      </c>
      <c r="L1245" s="831">
        <v>1</v>
      </c>
      <c r="M1245" s="831">
        <v>242.64</v>
      </c>
      <c r="N1245" s="831"/>
      <c r="O1245" s="831"/>
      <c r="P1245" s="827"/>
      <c r="Q1245" s="832"/>
    </row>
    <row r="1246" spans="1:17" ht="14.45" customHeight="1" x14ac:dyDescent="0.2">
      <c r="A1246" s="821" t="s">
        <v>6109</v>
      </c>
      <c r="B1246" s="822" t="s">
        <v>5116</v>
      </c>
      <c r="C1246" s="822" t="s">
        <v>5061</v>
      </c>
      <c r="D1246" s="822" t="s">
        <v>5070</v>
      </c>
      <c r="E1246" s="822" t="s">
        <v>5069</v>
      </c>
      <c r="F1246" s="831"/>
      <c r="G1246" s="831"/>
      <c r="H1246" s="831"/>
      <c r="I1246" s="831"/>
      <c r="J1246" s="831">
        <v>5</v>
      </c>
      <c r="K1246" s="831">
        <v>2245</v>
      </c>
      <c r="L1246" s="831">
        <v>1</v>
      </c>
      <c r="M1246" s="831">
        <v>449</v>
      </c>
      <c r="N1246" s="831"/>
      <c r="O1246" s="831"/>
      <c r="P1246" s="827"/>
      <c r="Q1246" s="832"/>
    </row>
    <row r="1247" spans="1:17" ht="14.45" customHeight="1" x14ac:dyDescent="0.2">
      <c r="A1247" s="821" t="s">
        <v>6109</v>
      </c>
      <c r="B1247" s="822" t="s">
        <v>5116</v>
      </c>
      <c r="C1247" s="822" t="s">
        <v>5034</v>
      </c>
      <c r="D1247" s="822" t="s">
        <v>5194</v>
      </c>
      <c r="E1247" s="822" t="s">
        <v>5195</v>
      </c>
      <c r="F1247" s="831">
        <v>4</v>
      </c>
      <c r="G1247" s="831">
        <v>784</v>
      </c>
      <c r="H1247" s="831">
        <v>1.3132328308207706</v>
      </c>
      <c r="I1247" s="831">
        <v>196</v>
      </c>
      <c r="J1247" s="831">
        <v>3</v>
      </c>
      <c r="K1247" s="831">
        <v>597</v>
      </c>
      <c r="L1247" s="831">
        <v>1</v>
      </c>
      <c r="M1247" s="831">
        <v>199</v>
      </c>
      <c r="N1247" s="831">
        <v>5</v>
      </c>
      <c r="O1247" s="831">
        <v>1005</v>
      </c>
      <c r="P1247" s="827">
        <v>1.6834170854271358</v>
      </c>
      <c r="Q1247" s="832">
        <v>201</v>
      </c>
    </row>
    <row r="1248" spans="1:17" ht="14.45" customHeight="1" x14ac:dyDescent="0.2">
      <c r="A1248" s="821" t="s">
        <v>6109</v>
      </c>
      <c r="B1248" s="822" t="s">
        <v>5116</v>
      </c>
      <c r="C1248" s="822" t="s">
        <v>5034</v>
      </c>
      <c r="D1248" s="822" t="s">
        <v>5078</v>
      </c>
      <c r="E1248" s="822" t="s">
        <v>5079</v>
      </c>
      <c r="F1248" s="831">
        <v>1</v>
      </c>
      <c r="G1248" s="831">
        <v>37</v>
      </c>
      <c r="H1248" s="831">
        <v>0.97368421052631582</v>
      </c>
      <c r="I1248" s="831">
        <v>37</v>
      </c>
      <c r="J1248" s="831">
        <v>1</v>
      </c>
      <c r="K1248" s="831">
        <v>38</v>
      </c>
      <c r="L1248" s="831">
        <v>1</v>
      </c>
      <c r="M1248" s="831">
        <v>38</v>
      </c>
      <c r="N1248" s="831">
        <v>1</v>
      </c>
      <c r="O1248" s="831">
        <v>38</v>
      </c>
      <c r="P1248" s="827">
        <v>1</v>
      </c>
      <c r="Q1248" s="832">
        <v>38</v>
      </c>
    </row>
    <row r="1249" spans="1:17" ht="14.45" customHeight="1" x14ac:dyDescent="0.2">
      <c r="A1249" s="821" t="s">
        <v>6109</v>
      </c>
      <c r="B1249" s="822" t="s">
        <v>5116</v>
      </c>
      <c r="C1249" s="822" t="s">
        <v>5034</v>
      </c>
      <c r="D1249" s="822" t="s">
        <v>5124</v>
      </c>
      <c r="E1249" s="822" t="s">
        <v>5125</v>
      </c>
      <c r="F1249" s="831">
        <v>1335</v>
      </c>
      <c r="G1249" s="831">
        <v>336420</v>
      </c>
      <c r="H1249" s="831">
        <v>0.91723558793377979</v>
      </c>
      <c r="I1249" s="831">
        <v>252</v>
      </c>
      <c r="J1249" s="831">
        <v>1444</v>
      </c>
      <c r="K1249" s="831">
        <v>366776</v>
      </c>
      <c r="L1249" s="831">
        <v>1</v>
      </c>
      <c r="M1249" s="831">
        <v>254</v>
      </c>
      <c r="N1249" s="831">
        <v>1022</v>
      </c>
      <c r="O1249" s="831">
        <v>260610</v>
      </c>
      <c r="P1249" s="827">
        <v>0.71054267454795295</v>
      </c>
      <c r="Q1249" s="832">
        <v>255</v>
      </c>
    </row>
    <row r="1250" spans="1:17" ht="14.45" customHeight="1" x14ac:dyDescent="0.2">
      <c r="A1250" s="821" t="s">
        <v>6109</v>
      </c>
      <c r="B1250" s="822" t="s">
        <v>5116</v>
      </c>
      <c r="C1250" s="822" t="s">
        <v>5034</v>
      </c>
      <c r="D1250" s="822" t="s">
        <v>5126</v>
      </c>
      <c r="E1250" s="822" t="s">
        <v>5127</v>
      </c>
      <c r="F1250" s="831">
        <v>2287</v>
      </c>
      <c r="G1250" s="831">
        <v>290449</v>
      </c>
      <c r="H1250" s="831">
        <v>0.94745203191565708</v>
      </c>
      <c r="I1250" s="831">
        <v>127</v>
      </c>
      <c r="J1250" s="831">
        <v>2433</v>
      </c>
      <c r="K1250" s="831">
        <v>306558</v>
      </c>
      <c r="L1250" s="831">
        <v>1</v>
      </c>
      <c r="M1250" s="831">
        <v>126</v>
      </c>
      <c r="N1250" s="831">
        <v>1500</v>
      </c>
      <c r="O1250" s="831">
        <v>190500</v>
      </c>
      <c r="P1250" s="827">
        <v>0.62141584952928974</v>
      </c>
      <c r="Q1250" s="832">
        <v>127</v>
      </c>
    </row>
    <row r="1251" spans="1:17" ht="14.45" customHeight="1" x14ac:dyDescent="0.2">
      <c r="A1251" s="821" t="s">
        <v>6109</v>
      </c>
      <c r="B1251" s="822" t="s">
        <v>5116</v>
      </c>
      <c r="C1251" s="822" t="s">
        <v>5034</v>
      </c>
      <c r="D1251" s="822" t="s">
        <v>5137</v>
      </c>
      <c r="E1251" s="822" t="s">
        <v>5138</v>
      </c>
      <c r="F1251" s="831">
        <v>20</v>
      </c>
      <c r="G1251" s="831">
        <v>9920</v>
      </c>
      <c r="H1251" s="831">
        <v>19.919678714859437</v>
      </c>
      <c r="I1251" s="831">
        <v>496</v>
      </c>
      <c r="J1251" s="831">
        <v>1</v>
      </c>
      <c r="K1251" s="831">
        <v>498</v>
      </c>
      <c r="L1251" s="831">
        <v>1</v>
      </c>
      <c r="M1251" s="831">
        <v>498</v>
      </c>
      <c r="N1251" s="831">
        <v>12</v>
      </c>
      <c r="O1251" s="831">
        <v>5988</v>
      </c>
      <c r="P1251" s="827">
        <v>12.024096385542169</v>
      </c>
      <c r="Q1251" s="832">
        <v>499</v>
      </c>
    </row>
    <row r="1252" spans="1:17" ht="14.45" customHeight="1" x14ac:dyDescent="0.2">
      <c r="A1252" s="821" t="s">
        <v>6109</v>
      </c>
      <c r="B1252" s="822" t="s">
        <v>5116</v>
      </c>
      <c r="C1252" s="822" t="s">
        <v>5034</v>
      </c>
      <c r="D1252" s="822" t="s">
        <v>5139</v>
      </c>
      <c r="E1252" s="822" t="s">
        <v>5140</v>
      </c>
      <c r="F1252" s="831">
        <v>88</v>
      </c>
      <c r="G1252" s="831">
        <v>60632</v>
      </c>
      <c r="H1252" s="831">
        <v>1.0322976078998893</v>
      </c>
      <c r="I1252" s="831">
        <v>689</v>
      </c>
      <c r="J1252" s="831">
        <v>85</v>
      </c>
      <c r="K1252" s="831">
        <v>58735</v>
      </c>
      <c r="L1252" s="831">
        <v>1</v>
      </c>
      <c r="M1252" s="831">
        <v>691</v>
      </c>
      <c r="N1252" s="831">
        <v>109</v>
      </c>
      <c r="O1252" s="831">
        <v>75428</v>
      </c>
      <c r="P1252" s="827">
        <v>1.284208734144888</v>
      </c>
      <c r="Q1252" s="832">
        <v>692</v>
      </c>
    </row>
    <row r="1253" spans="1:17" ht="14.45" customHeight="1" x14ac:dyDescent="0.2">
      <c r="A1253" s="821" t="s">
        <v>6109</v>
      </c>
      <c r="B1253" s="822" t="s">
        <v>5116</v>
      </c>
      <c r="C1253" s="822" t="s">
        <v>5034</v>
      </c>
      <c r="D1253" s="822" t="s">
        <v>6086</v>
      </c>
      <c r="E1253" s="822" t="s">
        <v>5146</v>
      </c>
      <c r="F1253" s="831">
        <v>1</v>
      </c>
      <c r="G1253" s="831">
        <v>761</v>
      </c>
      <c r="H1253" s="831">
        <v>0.99737876802096981</v>
      </c>
      <c r="I1253" s="831">
        <v>761</v>
      </c>
      <c r="J1253" s="831">
        <v>1</v>
      </c>
      <c r="K1253" s="831">
        <v>763</v>
      </c>
      <c r="L1253" s="831">
        <v>1</v>
      </c>
      <c r="M1253" s="831">
        <v>763</v>
      </c>
      <c r="N1253" s="831"/>
      <c r="O1253" s="831"/>
      <c r="P1253" s="827"/>
      <c r="Q1253" s="832"/>
    </row>
    <row r="1254" spans="1:17" ht="14.45" customHeight="1" x14ac:dyDescent="0.2">
      <c r="A1254" s="821" t="s">
        <v>6109</v>
      </c>
      <c r="B1254" s="822" t="s">
        <v>5116</v>
      </c>
      <c r="C1254" s="822" t="s">
        <v>5034</v>
      </c>
      <c r="D1254" s="822" t="s">
        <v>5141</v>
      </c>
      <c r="E1254" s="822" t="s">
        <v>5138</v>
      </c>
      <c r="F1254" s="831">
        <v>70</v>
      </c>
      <c r="G1254" s="831">
        <v>39830</v>
      </c>
      <c r="H1254" s="831">
        <v>1.7377835951134379</v>
      </c>
      <c r="I1254" s="831">
        <v>569</v>
      </c>
      <c r="J1254" s="831">
        <v>40</v>
      </c>
      <c r="K1254" s="831">
        <v>22920</v>
      </c>
      <c r="L1254" s="831">
        <v>1</v>
      </c>
      <c r="M1254" s="831">
        <v>573</v>
      </c>
      <c r="N1254" s="831">
        <v>16</v>
      </c>
      <c r="O1254" s="831">
        <v>9216</v>
      </c>
      <c r="P1254" s="827">
        <v>0.40209424083769635</v>
      </c>
      <c r="Q1254" s="832">
        <v>576</v>
      </c>
    </row>
    <row r="1255" spans="1:17" ht="14.45" customHeight="1" x14ac:dyDescent="0.2">
      <c r="A1255" s="821" t="s">
        <v>6109</v>
      </c>
      <c r="B1255" s="822" t="s">
        <v>5116</v>
      </c>
      <c r="C1255" s="822" t="s">
        <v>5034</v>
      </c>
      <c r="D1255" s="822" t="s">
        <v>5142</v>
      </c>
      <c r="E1255" s="822" t="s">
        <v>5140</v>
      </c>
      <c r="F1255" s="831">
        <v>520</v>
      </c>
      <c r="G1255" s="831">
        <v>396240</v>
      </c>
      <c r="H1255" s="831">
        <v>0.75737129619364729</v>
      </c>
      <c r="I1255" s="831">
        <v>762</v>
      </c>
      <c r="J1255" s="831">
        <v>683</v>
      </c>
      <c r="K1255" s="831">
        <v>523178</v>
      </c>
      <c r="L1255" s="831">
        <v>1</v>
      </c>
      <c r="M1255" s="831">
        <v>766</v>
      </c>
      <c r="N1255" s="831">
        <v>344</v>
      </c>
      <c r="O1255" s="831">
        <v>264536</v>
      </c>
      <c r="P1255" s="827">
        <v>0.50563288211660273</v>
      </c>
      <c r="Q1255" s="832">
        <v>769</v>
      </c>
    </row>
    <row r="1256" spans="1:17" ht="14.45" customHeight="1" x14ac:dyDescent="0.2">
      <c r="A1256" s="821" t="s">
        <v>6109</v>
      </c>
      <c r="B1256" s="822" t="s">
        <v>5116</v>
      </c>
      <c r="C1256" s="822" t="s">
        <v>5034</v>
      </c>
      <c r="D1256" s="822" t="s">
        <v>5160</v>
      </c>
      <c r="E1256" s="822" t="s">
        <v>5161</v>
      </c>
      <c r="F1256" s="831">
        <v>2065</v>
      </c>
      <c r="G1256" s="831">
        <v>1691235</v>
      </c>
      <c r="H1256" s="831">
        <v>1.0730880146188719</v>
      </c>
      <c r="I1256" s="831">
        <v>819</v>
      </c>
      <c r="J1256" s="831">
        <v>1915</v>
      </c>
      <c r="K1256" s="831">
        <v>1576045</v>
      </c>
      <c r="L1256" s="831">
        <v>1</v>
      </c>
      <c r="M1256" s="831">
        <v>823</v>
      </c>
      <c r="N1256" s="831">
        <v>1487</v>
      </c>
      <c r="O1256" s="831">
        <v>1228262</v>
      </c>
      <c r="P1256" s="827">
        <v>0.77933180841917582</v>
      </c>
      <c r="Q1256" s="832">
        <v>826</v>
      </c>
    </row>
    <row r="1257" spans="1:17" ht="14.45" customHeight="1" x14ac:dyDescent="0.2">
      <c r="A1257" s="821" t="s">
        <v>6109</v>
      </c>
      <c r="B1257" s="822" t="s">
        <v>5116</v>
      </c>
      <c r="C1257" s="822" t="s">
        <v>5034</v>
      </c>
      <c r="D1257" s="822" t="s">
        <v>5128</v>
      </c>
      <c r="E1257" s="822" t="s">
        <v>5101</v>
      </c>
      <c r="F1257" s="831">
        <v>1</v>
      </c>
      <c r="G1257" s="831">
        <v>464</v>
      </c>
      <c r="H1257" s="831">
        <v>0.33048433048433046</v>
      </c>
      <c r="I1257" s="831">
        <v>464</v>
      </c>
      <c r="J1257" s="831">
        <v>3</v>
      </c>
      <c r="K1257" s="831">
        <v>1404</v>
      </c>
      <c r="L1257" s="831">
        <v>1</v>
      </c>
      <c r="M1257" s="831">
        <v>468</v>
      </c>
      <c r="N1257" s="831">
        <v>1</v>
      </c>
      <c r="O1257" s="831">
        <v>473</v>
      </c>
      <c r="P1257" s="827">
        <v>0.3368945868945869</v>
      </c>
      <c r="Q1257" s="832">
        <v>473</v>
      </c>
    </row>
    <row r="1258" spans="1:17" ht="14.45" customHeight="1" x14ac:dyDescent="0.2">
      <c r="A1258" s="821" t="s">
        <v>6109</v>
      </c>
      <c r="B1258" s="822" t="s">
        <v>5116</v>
      </c>
      <c r="C1258" s="822" t="s">
        <v>5034</v>
      </c>
      <c r="D1258" s="822" t="s">
        <v>5143</v>
      </c>
      <c r="E1258" s="822" t="s">
        <v>5103</v>
      </c>
      <c r="F1258" s="831">
        <v>45</v>
      </c>
      <c r="G1258" s="831">
        <v>20115</v>
      </c>
      <c r="H1258" s="831">
        <v>0.99113082039911304</v>
      </c>
      <c r="I1258" s="831">
        <v>447</v>
      </c>
      <c r="J1258" s="831">
        <v>45</v>
      </c>
      <c r="K1258" s="831">
        <v>20295</v>
      </c>
      <c r="L1258" s="831">
        <v>1</v>
      </c>
      <c r="M1258" s="831">
        <v>451</v>
      </c>
      <c r="N1258" s="831">
        <v>37</v>
      </c>
      <c r="O1258" s="831">
        <v>16798</v>
      </c>
      <c r="P1258" s="827">
        <v>0.82769154964276914</v>
      </c>
      <c r="Q1258" s="832">
        <v>454</v>
      </c>
    </row>
    <row r="1259" spans="1:17" ht="14.45" customHeight="1" x14ac:dyDescent="0.2">
      <c r="A1259" s="821" t="s">
        <v>6109</v>
      </c>
      <c r="B1259" s="822" t="s">
        <v>5116</v>
      </c>
      <c r="C1259" s="822" t="s">
        <v>5034</v>
      </c>
      <c r="D1259" s="822" t="s">
        <v>5144</v>
      </c>
      <c r="E1259" s="822" t="s">
        <v>5099</v>
      </c>
      <c r="F1259" s="831">
        <v>69</v>
      </c>
      <c r="G1259" s="831">
        <v>50370</v>
      </c>
      <c r="H1259" s="831">
        <v>0.86747610436579692</v>
      </c>
      <c r="I1259" s="831">
        <v>730</v>
      </c>
      <c r="J1259" s="831">
        <v>79</v>
      </c>
      <c r="K1259" s="831">
        <v>58065</v>
      </c>
      <c r="L1259" s="831">
        <v>1</v>
      </c>
      <c r="M1259" s="831">
        <v>735</v>
      </c>
      <c r="N1259" s="831">
        <v>47</v>
      </c>
      <c r="O1259" s="831">
        <v>34780</v>
      </c>
      <c r="P1259" s="827">
        <v>0.59898389735641089</v>
      </c>
      <c r="Q1259" s="832">
        <v>740</v>
      </c>
    </row>
    <row r="1260" spans="1:17" ht="14.45" customHeight="1" x14ac:dyDescent="0.2">
      <c r="A1260" s="821" t="s">
        <v>6109</v>
      </c>
      <c r="B1260" s="822" t="s">
        <v>5116</v>
      </c>
      <c r="C1260" s="822" t="s">
        <v>5034</v>
      </c>
      <c r="D1260" s="822" t="s">
        <v>5145</v>
      </c>
      <c r="E1260" s="822" t="s">
        <v>5146</v>
      </c>
      <c r="F1260" s="831"/>
      <c r="G1260" s="831"/>
      <c r="H1260" s="831"/>
      <c r="I1260" s="831"/>
      <c r="J1260" s="831">
        <v>3</v>
      </c>
      <c r="K1260" s="831">
        <v>2514</v>
      </c>
      <c r="L1260" s="831">
        <v>1</v>
      </c>
      <c r="M1260" s="831">
        <v>838</v>
      </c>
      <c r="N1260" s="831">
        <v>3</v>
      </c>
      <c r="O1260" s="831">
        <v>2523</v>
      </c>
      <c r="P1260" s="827">
        <v>1.003579952267303</v>
      </c>
      <c r="Q1260" s="832">
        <v>841</v>
      </c>
    </row>
    <row r="1261" spans="1:17" ht="14.45" customHeight="1" x14ac:dyDescent="0.2">
      <c r="A1261" s="821" t="s">
        <v>6109</v>
      </c>
      <c r="B1261" s="822" t="s">
        <v>5116</v>
      </c>
      <c r="C1261" s="822" t="s">
        <v>5034</v>
      </c>
      <c r="D1261" s="822" t="s">
        <v>5147</v>
      </c>
      <c r="E1261" s="822" t="s">
        <v>5148</v>
      </c>
      <c r="F1261" s="831">
        <v>523</v>
      </c>
      <c r="G1261" s="831">
        <v>112445</v>
      </c>
      <c r="H1261" s="831">
        <v>1.0301783767441435</v>
      </c>
      <c r="I1261" s="831">
        <v>215</v>
      </c>
      <c r="J1261" s="831">
        <v>503</v>
      </c>
      <c r="K1261" s="831">
        <v>109151</v>
      </c>
      <c r="L1261" s="831">
        <v>1</v>
      </c>
      <c r="M1261" s="831">
        <v>217</v>
      </c>
      <c r="N1261" s="831">
        <v>388</v>
      </c>
      <c r="O1261" s="831">
        <v>84972</v>
      </c>
      <c r="P1261" s="827">
        <v>0.77848118661304067</v>
      </c>
      <c r="Q1261" s="832">
        <v>219</v>
      </c>
    </row>
    <row r="1262" spans="1:17" ht="14.45" customHeight="1" x14ac:dyDescent="0.2">
      <c r="A1262" s="821" t="s">
        <v>6109</v>
      </c>
      <c r="B1262" s="822" t="s">
        <v>5116</v>
      </c>
      <c r="C1262" s="822" t="s">
        <v>5034</v>
      </c>
      <c r="D1262" s="822" t="s">
        <v>5084</v>
      </c>
      <c r="E1262" s="822" t="s">
        <v>5085</v>
      </c>
      <c r="F1262" s="831">
        <v>2</v>
      </c>
      <c r="G1262" s="831">
        <v>710</v>
      </c>
      <c r="H1262" s="831">
        <v>1.9832402234636872</v>
      </c>
      <c r="I1262" s="831">
        <v>355</v>
      </c>
      <c r="J1262" s="831">
        <v>1</v>
      </c>
      <c r="K1262" s="831">
        <v>358</v>
      </c>
      <c r="L1262" s="831">
        <v>1</v>
      </c>
      <c r="M1262" s="831">
        <v>358</v>
      </c>
      <c r="N1262" s="831"/>
      <c r="O1262" s="831"/>
      <c r="P1262" s="827"/>
      <c r="Q1262" s="832"/>
    </row>
    <row r="1263" spans="1:17" ht="14.45" customHeight="1" x14ac:dyDescent="0.2">
      <c r="A1263" s="821" t="s">
        <v>6109</v>
      </c>
      <c r="B1263" s="822" t="s">
        <v>5116</v>
      </c>
      <c r="C1263" s="822" t="s">
        <v>5034</v>
      </c>
      <c r="D1263" s="822" t="s">
        <v>5149</v>
      </c>
      <c r="E1263" s="822" t="s">
        <v>5150</v>
      </c>
      <c r="F1263" s="831">
        <v>2887</v>
      </c>
      <c r="G1263" s="831">
        <v>248282</v>
      </c>
      <c r="H1263" s="831">
        <v>0.9461389549417718</v>
      </c>
      <c r="I1263" s="831">
        <v>86</v>
      </c>
      <c r="J1263" s="831">
        <v>2982</v>
      </c>
      <c r="K1263" s="831">
        <v>262416</v>
      </c>
      <c r="L1263" s="831">
        <v>1</v>
      </c>
      <c r="M1263" s="831">
        <v>88</v>
      </c>
      <c r="N1263" s="831">
        <v>2100</v>
      </c>
      <c r="O1263" s="831">
        <v>186900</v>
      </c>
      <c r="P1263" s="827">
        <v>0.71222791293213827</v>
      </c>
      <c r="Q1263" s="832">
        <v>89</v>
      </c>
    </row>
    <row r="1264" spans="1:17" ht="14.45" customHeight="1" x14ac:dyDescent="0.2">
      <c r="A1264" s="821" t="s">
        <v>6109</v>
      </c>
      <c r="B1264" s="822" t="s">
        <v>5116</v>
      </c>
      <c r="C1264" s="822" t="s">
        <v>5034</v>
      </c>
      <c r="D1264" s="822" t="s">
        <v>5129</v>
      </c>
      <c r="E1264" s="822" t="s">
        <v>5130</v>
      </c>
      <c r="F1264" s="831">
        <v>6</v>
      </c>
      <c r="G1264" s="831">
        <v>4320</v>
      </c>
      <c r="H1264" s="831">
        <v>0.85358624777711911</v>
      </c>
      <c r="I1264" s="831">
        <v>720</v>
      </c>
      <c r="J1264" s="831">
        <v>7</v>
      </c>
      <c r="K1264" s="831">
        <v>5061</v>
      </c>
      <c r="L1264" s="831">
        <v>1</v>
      </c>
      <c r="M1264" s="831">
        <v>723</v>
      </c>
      <c r="N1264" s="831">
        <v>10</v>
      </c>
      <c r="O1264" s="831">
        <v>7250</v>
      </c>
      <c r="P1264" s="827">
        <v>1.4325232167555819</v>
      </c>
      <c r="Q1264" s="832">
        <v>725</v>
      </c>
    </row>
    <row r="1265" spans="1:17" ht="14.45" customHeight="1" x14ac:dyDescent="0.2">
      <c r="A1265" s="821" t="s">
        <v>6109</v>
      </c>
      <c r="B1265" s="822" t="s">
        <v>5116</v>
      </c>
      <c r="C1265" s="822" t="s">
        <v>5034</v>
      </c>
      <c r="D1265" s="822" t="s">
        <v>5086</v>
      </c>
      <c r="E1265" s="822" t="s">
        <v>5087</v>
      </c>
      <c r="F1265" s="831">
        <v>1</v>
      </c>
      <c r="G1265" s="831">
        <v>33.33</v>
      </c>
      <c r="H1265" s="831"/>
      <c r="I1265" s="831">
        <v>33.33</v>
      </c>
      <c r="J1265" s="831"/>
      <c r="K1265" s="831"/>
      <c r="L1265" s="831"/>
      <c r="M1265" s="831"/>
      <c r="N1265" s="831"/>
      <c r="O1265" s="831"/>
      <c r="P1265" s="827"/>
      <c r="Q1265" s="832"/>
    </row>
    <row r="1266" spans="1:17" ht="14.45" customHeight="1" x14ac:dyDescent="0.2">
      <c r="A1266" s="821" t="s">
        <v>6109</v>
      </c>
      <c r="B1266" s="822" t="s">
        <v>5116</v>
      </c>
      <c r="C1266" s="822" t="s">
        <v>5034</v>
      </c>
      <c r="D1266" s="822" t="s">
        <v>5196</v>
      </c>
      <c r="E1266" s="822" t="s">
        <v>5161</v>
      </c>
      <c r="F1266" s="831">
        <v>85</v>
      </c>
      <c r="G1266" s="831">
        <v>81005</v>
      </c>
      <c r="H1266" s="831">
        <v>0.66197862186192469</v>
      </c>
      <c r="I1266" s="831">
        <v>953</v>
      </c>
      <c r="J1266" s="831">
        <v>128</v>
      </c>
      <c r="K1266" s="831">
        <v>122368</v>
      </c>
      <c r="L1266" s="831">
        <v>1</v>
      </c>
      <c r="M1266" s="831">
        <v>956</v>
      </c>
      <c r="N1266" s="831">
        <v>166</v>
      </c>
      <c r="O1266" s="831">
        <v>159194</v>
      </c>
      <c r="P1266" s="827">
        <v>1.3009446914225942</v>
      </c>
      <c r="Q1266" s="832">
        <v>959</v>
      </c>
    </row>
    <row r="1267" spans="1:17" ht="14.45" customHeight="1" x14ac:dyDescent="0.2">
      <c r="A1267" s="821" t="s">
        <v>6109</v>
      </c>
      <c r="B1267" s="822" t="s">
        <v>5116</v>
      </c>
      <c r="C1267" s="822" t="s">
        <v>5034</v>
      </c>
      <c r="D1267" s="822" t="s">
        <v>5088</v>
      </c>
      <c r="E1267" s="822" t="s">
        <v>5089</v>
      </c>
      <c r="F1267" s="831">
        <v>45</v>
      </c>
      <c r="G1267" s="831">
        <v>5445</v>
      </c>
      <c r="H1267" s="831">
        <v>0.70843091334894615</v>
      </c>
      <c r="I1267" s="831">
        <v>121</v>
      </c>
      <c r="J1267" s="831">
        <v>63</v>
      </c>
      <c r="K1267" s="831">
        <v>7686</v>
      </c>
      <c r="L1267" s="831">
        <v>1</v>
      </c>
      <c r="M1267" s="831">
        <v>122</v>
      </c>
      <c r="N1267" s="831">
        <v>0</v>
      </c>
      <c r="O1267" s="831">
        <v>0</v>
      </c>
      <c r="P1267" s="827">
        <v>0</v>
      </c>
      <c r="Q1267" s="832"/>
    </row>
    <row r="1268" spans="1:17" ht="14.45" customHeight="1" x14ac:dyDescent="0.2">
      <c r="A1268" s="821" t="s">
        <v>6109</v>
      </c>
      <c r="B1268" s="822" t="s">
        <v>5116</v>
      </c>
      <c r="C1268" s="822" t="s">
        <v>5034</v>
      </c>
      <c r="D1268" s="822" t="s">
        <v>5162</v>
      </c>
      <c r="E1268" s="822" t="s">
        <v>5161</v>
      </c>
      <c r="F1268" s="831">
        <v>109</v>
      </c>
      <c r="G1268" s="831">
        <v>81314</v>
      </c>
      <c r="H1268" s="831">
        <v>0.48967818085465142</v>
      </c>
      <c r="I1268" s="831">
        <v>746</v>
      </c>
      <c r="J1268" s="831">
        <v>222</v>
      </c>
      <c r="K1268" s="831">
        <v>166056</v>
      </c>
      <c r="L1268" s="831">
        <v>1</v>
      </c>
      <c r="M1268" s="831">
        <v>748</v>
      </c>
      <c r="N1268" s="831">
        <v>28</v>
      </c>
      <c r="O1268" s="831">
        <v>20972</v>
      </c>
      <c r="P1268" s="827">
        <v>0.12629474394180276</v>
      </c>
      <c r="Q1268" s="832">
        <v>749</v>
      </c>
    </row>
    <row r="1269" spans="1:17" ht="14.45" customHeight="1" x14ac:dyDescent="0.2">
      <c r="A1269" s="821" t="s">
        <v>6109</v>
      </c>
      <c r="B1269" s="822" t="s">
        <v>5116</v>
      </c>
      <c r="C1269" s="822" t="s">
        <v>5034</v>
      </c>
      <c r="D1269" s="822" t="s">
        <v>5163</v>
      </c>
      <c r="E1269" s="822" t="s">
        <v>5164</v>
      </c>
      <c r="F1269" s="831">
        <v>54</v>
      </c>
      <c r="G1269" s="831">
        <v>29376</v>
      </c>
      <c r="H1269" s="831">
        <v>1.6813186813186813</v>
      </c>
      <c r="I1269" s="831">
        <v>544</v>
      </c>
      <c r="J1269" s="831">
        <v>32</v>
      </c>
      <c r="K1269" s="831">
        <v>17472</v>
      </c>
      <c r="L1269" s="831">
        <v>1</v>
      </c>
      <c r="M1269" s="831">
        <v>546</v>
      </c>
      <c r="N1269" s="831">
        <v>61</v>
      </c>
      <c r="O1269" s="831">
        <v>33367</v>
      </c>
      <c r="P1269" s="827">
        <v>1.9097413003663004</v>
      </c>
      <c r="Q1269" s="832">
        <v>547</v>
      </c>
    </row>
    <row r="1270" spans="1:17" ht="14.45" customHeight="1" x14ac:dyDescent="0.2">
      <c r="A1270" s="821" t="s">
        <v>6109</v>
      </c>
      <c r="B1270" s="822" t="s">
        <v>5116</v>
      </c>
      <c r="C1270" s="822" t="s">
        <v>5034</v>
      </c>
      <c r="D1270" s="822" t="s">
        <v>5151</v>
      </c>
      <c r="E1270" s="822" t="s">
        <v>5152</v>
      </c>
      <c r="F1270" s="831">
        <v>13</v>
      </c>
      <c r="G1270" s="831">
        <v>4004</v>
      </c>
      <c r="H1270" s="831">
        <v>1.8451612903225807</v>
      </c>
      <c r="I1270" s="831">
        <v>308</v>
      </c>
      <c r="J1270" s="831">
        <v>7</v>
      </c>
      <c r="K1270" s="831">
        <v>2170</v>
      </c>
      <c r="L1270" s="831">
        <v>1</v>
      </c>
      <c r="M1270" s="831">
        <v>310</v>
      </c>
      <c r="N1270" s="831">
        <v>4</v>
      </c>
      <c r="O1270" s="831">
        <v>1244</v>
      </c>
      <c r="P1270" s="827">
        <v>0.57327188940092166</v>
      </c>
      <c r="Q1270" s="832">
        <v>311</v>
      </c>
    </row>
    <row r="1271" spans="1:17" ht="14.45" customHeight="1" x14ac:dyDescent="0.2">
      <c r="A1271" s="821" t="s">
        <v>6109</v>
      </c>
      <c r="B1271" s="822" t="s">
        <v>5116</v>
      </c>
      <c r="C1271" s="822" t="s">
        <v>5034</v>
      </c>
      <c r="D1271" s="822" t="s">
        <v>5153</v>
      </c>
      <c r="E1271" s="822" t="s">
        <v>5148</v>
      </c>
      <c r="F1271" s="831">
        <v>44</v>
      </c>
      <c r="G1271" s="831">
        <v>7876</v>
      </c>
      <c r="H1271" s="831">
        <v>0.61971830985915488</v>
      </c>
      <c r="I1271" s="831">
        <v>179</v>
      </c>
      <c r="J1271" s="831">
        <v>71</v>
      </c>
      <c r="K1271" s="831">
        <v>12709</v>
      </c>
      <c r="L1271" s="831">
        <v>1</v>
      </c>
      <c r="M1271" s="831">
        <v>179</v>
      </c>
      <c r="N1271" s="831">
        <v>7</v>
      </c>
      <c r="O1271" s="831">
        <v>1260</v>
      </c>
      <c r="P1271" s="827">
        <v>9.9142340073963331E-2</v>
      </c>
      <c r="Q1271" s="832">
        <v>180</v>
      </c>
    </row>
    <row r="1272" spans="1:17" ht="14.45" customHeight="1" x14ac:dyDescent="0.2">
      <c r="A1272" s="821" t="s">
        <v>6109</v>
      </c>
      <c r="B1272" s="822" t="s">
        <v>5116</v>
      </c>
      <c r="C1272" s="822" t="s">
        <v>5034</v>
      </c>
      <c r="D1272" s="822" t="s">
        <v>5154</v>
      </c>
      <c r="E1272" s="822" t="s">
        <v>5152</v>
      </c>
      <c r="F1272" s="831">
        <v>43</v>
      </c>
      <c r="G1272" s="831">
        <v>16383</v>
      </c>
      <c r="H1272" s="831">
        <v>1.2894923258559623</v>
      </c>
      <c r="I1272" s="831">
        <v>381</v>
      </c>
      <c r="J1272" s="831">
        <v>33</v>
      </c>
      <c r="K1272" s="831">
        <v>12705</v>
      </c>
      <c r="L1272" s="831">
        <v>1</v>
      </c>
      <c r="M1272" s="831">
        <v>385</v>
      </c>
      <c r="N1272" s="831">
        <v>26</v>
      </c>
      <c r="O1272" s="831">
        <v>10088</v>
      </c>
      <c r="P1272" s="827">
        <v>0.79401810310901222</v>
      </c>
      <c r="Q1272" s="832">
        <v>388</v>
      </c>
    </row>
    <row r="1273" spans="1:17" ht="14.45" customHeight="1" x14ac:dyDescent="0.2">
      <c r="A1273" s="821" t="s">
        <v>6109</v>
      </c>
      <c r="B1273" s="822" t="s">
        <v>5116</v>
      </c>
      <c r="C1273" s="822" t="s">
        <v>5034</v>
      </c>
      <c r="D1273" s="822" t="s">
        <v>5098</v>
      </c>
      <c r="E1273" s="822" t="s">
        <v>5099</v>
      </c>
      <c r="F1273" s="831">
        <v>8</v>
      </c>
      <c r="G1273" s="831">
        <v>4960</v>
      </c>
      <c r="H1273" s="831">
        <v>2.658092175777063</v>
      </c>
      <c r="I1273" s="831">
        <v>620</v>
      </c>
      <c r="J1273" s="831">
        <v>3</v>
      </c>
      <c r="K1273" s="831">
        <v>1866</v>
      </c>
      <c r="L1273" s="831">
        <v>1</v>
      </c>
      <c r="M1273" s="831">
        <v>622</v>
      </c>
      <c r="N1273" s="831">
        <v>3</v>
      </c>
      <c r="O1273" s="831">
        <v>1875</v>
      </c>
      <c r="P1273" s="827">
        <v>1.004823151125402</v>
      </c>
      <c r="Q1273" s="832">
        <v>625</v>
      </c>
    </row>
    <row r="1274" spans="1:17" ht="14.45" customHeight="1" x14ac:dyDescent="0.2">
      <c r="A1274" s="821" t="s">
        <v>6109</v>
      </c>
      <c r="B1274" s="822" t="s">
        <v>5116</v>
      </c>
      <c r="C1274" s="822" t="s">
        <v>5034</v>
      </c>
      <c r="D1274" s="822" t="s">
        <v>5155</v>
      </c>
      <c r="E1274" s="822" t="s">
        <v>5156</v>
      </c>
      <c r="F1274" s="831">
        <v>0</v>
      </c>
      <c r="G1274" s="831">
        <v>0</v>
      </c>
      <c r="H1274" s="831"/>
      <c r="I1274" s="831"/>
      <c r="J1274" s="831"/>
      <c r="K1274" s="831"/>
      <c r="L1274" s="831"/>
      <c r="M1274" s="831"/>
      <c r="N1274" s="831"/>
      <c r="O1274" s="831"/>
      <c r="P1274" s="827"/>
      <c r="Q1274" s="832"/>
    </row>
    <row r="1275" spans="1:17" ht="14.45" customHeight="1" x14ac:dyDescent="0.2">
      <c r="A1275" s="821" t="s">
        <v>6109</v>
      </c>
      <c r="B1275" s="822" t="s">
        <v>5116</v>
      </c>
      <c r="C1275" s="822" t="s">
        <v>5034</v>
      </c>
      <c r="D1275" s="822" t="s">
        <v>5197</v>
      </c>
      <c r="E1275" s="822" t="s">
        <v>5198</v>
      </c>
      <c r="F1275" s="831">
        <v>1</v>
      </c>
      <c r="G1275" s="831">
        <v>100</v>
      </c>
      <c r="H1275" s="831">
        <v>0.33333333333333331</v>
      </c>
      <c r="I1275" s="831">
        <v>100</v>
      </c>
      <c r="J1275" s="831">
        <v>3</v>
      </c>
      <c r="K1275" s="831">
        <v>300</v>
      </c>
      <c r="L1275" s="831">
        <v>1</v>
      </c>
      <c r="M1275" s="831">
        <v>100</v>
      </c>
      <c r="N1275" s="831">
        <v>3</v>
      </c>
      <c r="O1275" s="831">
        <v>300</v>
      </c>
      <c r="P1275" s="827">
        <v>1</v>
      </c>
      <c r="Q1275" s="832">
        <v>100</v>
      </c>
    </row>
    <row r="1276" spans="1:17" ht="14.45" customHeight="1" x14ac:dyDescent="0.2">
      <c r="A1276" s="821" t="s">
        <v>6109</v>
      </c>
      <c r="B1276" s="822" t="s">
        <v>5116</v>
      </c>
      <c r="C1276" s="822" t="s">
        <v>5034</v>
      </c>
      <c r="D1276" s="822" t="s">
        <v>5199</v>
      </c>
      <c r="E1276" s="822" t="s">
        <v>5161</v>
      </c>
      <c r="F1276" s="831">
        <v>25</v>
      </c>
      <c r="G1276" s="831">
        <v>25900</v>
      </c>
      <c r="H1276" s="831">
        <v>4.9807692307692308</v>
      </c>
      <c r="I1276" s="831">
        <v>1036</v>
      </c>
      <c r="J1276" s="831">
        <v>5</v>
      </c>
      <c r="K1276" s="831">
        <v>5200</v>
      </c>
      <c r="L1276" s="831">
        <v>1</v>
      </c>
      <c r="M1276" s="831">
        <v>1040</v>
      </c>
      <c r="N1276" s="831"/>
      <c r="O1276" s="831"/>
      <c r="P1276" s="827"/>
      <c r="Q1276" s="832"/>
    </row>
    <row r="1277" spans="1:17" ht="14.45" customHeight="1" x14ac:dyDescent="0.2">
      <c r="A1277" s="821" t="s">
        <v>6109</v>
      </c>
      <c r="B1277" s="822" t="s">
        <v>5116</v>
      </c>
      <c r="C1277" s="822" t="s">
        <v>5034</v>
      </c>
      <c r="D1277" s="822" t="s">
        <v>5100</v>
      </c>
      <c r="E1277" s="822" t="s">
        <v>5101</v>
      </c>
      <c r="F1277" s="831">
        <v>1</v>
      </c>
      <c r="G1277" s="831">
        <v>354</v>
      </c>
      <c r="H1277" s="831">
        <v>0.49859154929577465</v>
      </c>
      <c r="I1277" s="831">
        <v>354</v>
      </c>
      <c r="J1277" s="831">
        <v>2</v>
      </c>
      <c r="K1277" s="831">
        <v>710</v>
      </c>
      <c r="L1277" s="831">
        <v>1</v>
      </c>
      <c r="M1277" s="831">
        <v>355</v>
      </c>
      <c r="N1277" s="831"/>
      <c r="O1277" s="831"/>
      <c r="P1277" s="827"/>
      <c r="Q1277" s="832"/>
    </row>
    <row r="1278" spans="1:17" ht="14.45" customHeight="1" x14ac:dyDescent="0.2">
      <c r="A1278" s="821" t="s">
        <v>6109</v>
      </c>
      <c r="B1278" s="822" t="s">
        <v>5116</v>
      </c>
      <c r="C1278" s="822" t="s">
        <v>5034</v>
      </c>
      <c r="D1278" s="822" t="s">
        <v>5102</v>
      </c>
      <c r="E1278" s="822" t="s">
        <v>5103</v>
      </c>
      <c r="F1278" s="831">
        <v>8</v>
      </c>
      <c r="G1278" s="831">
        <v>2992</v>
      </c>
      <c r="H1278" s="831">
        <v>0.88416075650118209</v>
      </c>
      <c r="I1278" s="831">
        <v>374</v>
      </c>
      <c r="J1278" s="831">
        <v>9</v>
      </c>
      <c r="K1278" s="831">
        <v>3384</v>
      </c>
      <c r="L1278" s="831">
        <v>1</v>
      </c>
      <c r="M1278" s="831">
        <v>376</v>
      </c>
      <c r="N1278" s="831">
        <v>3</v>
      </c>
      <c r="O1278" s="831">
        <v>1131</v>
      </c>
      <c r="P1278" s="827">
        <v>0.33421985815602839</v>
      </c>
      <c r="Q1278" s="832">
        <v>377</v>
      </c>
    </row>
    <row r="1279" spans="1:17" ht="14.45" customHeight="1" x14ac:dyDescent="0.2">
      <c r="A1279" s="821" t="s">
        <v>6109</v>
      </c>
      <c r="B1279" s="822" t="s">
        <v>5116</v>
      </c>
      <c r="C1279" s="822" t="s">
        <v>5034</v>
      </c>
      <c r="D1279" s="822" t="s">
        <v>5200</v>
      </c>
      <c r="E1279" s="822" t="s">
        <v>5161</v>
      </c>
      <c r="F1279" s="831">
        <v>8</v>
      </c>
      <c r="G1279" s="831">
        <v>7040</v>
      </c>
      <c r="H1279" s="831"/>
      <c r="I1279" s="831">
        <v>880</v>
      </c>
      <c r="J1279" s="831"/>
      <c r="K1279" s="831"/>
      <c r="L1279" s="831"/>
      <c r="M1279" s="831"/>
      <c r="N1279" s="831">
        <v>2</v>
      </c>
      <c r="O1279" s="831">
        <v>1764</v>
      </c>
      <c r="P1279" s="827"/>
      <c r="Q1279" s="832">
        <v>882</v>
      </c>
    </row>
    <row r="1280" spans="1:17" ht="14.45" customHeight="1" x14ac:dyDescent="0.2">
      <c r="A1280" s="821" t="s">
        <v>6109</v>
      </c>
      <c r="B1280" s="822" t="s">
        <v>5116</v>
      </c>
      <c r="C1280" s="822" t="s">
        <v>5034</v>
      </c>
      <c r="D1280" s="822" t="s">
        <v>5219</v>
      </c>
      <c r="E1280" s="822" t="s">
        <v>5202</v>
      </c>
      <c r="F1280" s="831">
        <v>28</v>
      </c>
      <c r="G1280" s="831">
        <v>14896</v>
      </c>
      <c r="H1280" s="831">
        <v>2.3245942571785267</v>
      </c>
      <c r="I1280" s="831">
        <v>532</v>
      </c>
      <c r="J1280" s="831">
        <v>12</v>
      </c>
      <c r="K1280" s="831">
        <v>6408</v>
      </c>
      <c r="L1280" s="831">
        <v>1</v>
      </c>
      <c r="M1280" s="831">
        <v>534</v>
      </c>
      <c r="N1280" s="831">
        <v>10</v>
      </c>
      <c r="O1280" s="831">
        <v>5350</v>
      </c>
      <c r="P1280" s="827">
        <v>0.83489388264669162</v>
      </c>
      <c r="Q1280" s="832">
        <v>535</v>
      </c>
    </row>
    <row r="1281" spans="1:17" ht="14.45" customHeight="1" x14ac:dyDescent="0.2">
      <c r="A1281" s="821" t="s">
        <v>6109</v>
      </c>
      <c r="B1281" s="822" t="s">
        <v>5116</v>
      </c>
      <c r="C1281" s="822" t="s">
        <v>5034</v>
      </c>
      <c r="D1281" s="822" t="s">
        <v>5201</v>
      </c>
      <c r="E1281" s="822" t="s">
        <v>5202</v>
      </c>
      <c r="F1281" s="831">
        <v>13</v>
      </c>
      <c r="G1281" s="831">
        <v>10725</v>
      </c>
      <c r="H1281" s="831">
        <v>0.58876811594202894</v>
      </c>
      <c r="I1281" s="831">
        <v>825</v>
      </c>
      <c r="J1281" s="831">
        <v>22</v>
      </c>
      <c r="K1281" s="831">
        <v>18216</v>
      </c>
      <c r="L1281" s="831">
        <v>1</v>
      </c>
      <c r="M1281" s="831">
        <v>828</v>
      </c>
      <c r="N1281" s="831">
        <v>16</v>
      </c>
      <c r="O1281" s="831">
        <v>13296</v>
      </c>
      <c r="P1281" s="827">
        <v>0.7299077733860343</v>
      </c>
      <c r="Q1281" s="832">
        <v>831</v>
      </c>
    </row>
    <row r="1282" spans="1:17" ht="14.45" customHeight="1" x14ac:dyDescent="0.2">
      <c r="A1282" s="821" t="s">
        <v>6109</v>
      </c>
      <c r="B1282" s="822" t="s">
        <v>5116</v>
      </c>
      <c r="C1282" s="822" t="s">
        <v>5034</v>
      </c>
      <c r="D1282" s="822" t="s">
        <v>5220</v>
      </c>
      <c r="E1282" s="822" t="s">
        <v>5202</v>
      </c>
      <c r="F1282" s="831">
        <v>257</v>
      </c>
      <c r="G1282" s="831">
        <v>155485</v>
      </c>
      <c r="H1282" s="831">
        <v>0.93864701052834931</v>
      </c>
      <c r="I1282" s="831">
        <v>605</v>
      </c>
      <c r="J1282" s="831">
        <v>272</v>
      </c>
      <c r="K1282" s="831">
        <v>165648</v>
      </c>
      <c r="L1282" s="831">
        <v>1</v>
      </c>
      <c r="M1282" s="831">
        <v>609</v>
      </c>
      <c r="N1282" s="831">
        <v>140</v>
      </c>
      <c r="O1282" s="831">
        <v>85680</v>
      </c>
      <c r="P1282" s="827">
        <v>0.51724137931034486</v>
      </c>
      <c r="Q1282" s="832">
        <v>612</v>
      </c>
    </row>
    <row r="1283" spans="1:17" ht="14.45" customHeight="1" x14ac:dyDescent="0.2">
      <c r="A1283" s="821" t="s">
        <v>6109</v>
      </c>
      <c r="B1283" s="822" t="s">
        <v>5116</v>
      </c>
      <c r="C1283" s="822" t="s">
        <v>5034</v>
      </c>
      <c r="D1283" s="822" t="s">
        <v>5104</v>
      </c>
      <c r="E1283" s="822" t="s">
        <v>5105</v>
      </c>
      <c r="F1283" s="831">
        <v>1</v>
      </c>
      <c r="G1283" s="831">
        <v>178</v>
      </c>
      <c r="H1283" s="831"/>
      <c r="I1283" s="831">
        <v>178</v>
      </c>
      <c r="J1283" s="831"/>
      <c r="K1283" s="831"/>
      <c r="L1283" s="831"/>
      <c r="M1283" s="831"/>
      <c r="N1283" s="831"/>
      <c r="O1283" s="831"/>
      <c r="P1283" s="827"/>
      <c r="Q1283" s="832"/>
    </row>
    <row r="1284" spans="1:17" ht="14.45" customHeight="1" x14ac:dyDescent="0.2">
      <c r="A1284" s="821" t="s">
        <v>6109</v>
      </c>
      <c r="B1284" s="822" t="s">
        <v>5116</v>
      </c>
      <c r="C1284" s="822" t="s">
        <v>5034</v>
      </c>
      <c r="D1284" s="822" t="s">
        <v>5157</v>
      </c>
      <c r="E1284" s="822" t="s">
        <v>5136</v>
      </c>
      <c r="F1284" s="831">
        <v>3</v>
      </c>
      <c r="G1284" s="831">
        <v>1215</v>
      </c>
      <c r="H1284" s="831"/>
      <c r="I1284" s="831">
        <v>405</v>
      </c>
      <c r="J1284" s="831"/>
      <c r="K1284" s="831"/>
      <c r="L1284" s="831"/>
      <c r="M1284" s="831"/>
      <c r="N1284" s="831">
        <v>4</v>
      </c>
      <c r="O1284" s="831">
        <v>1648</v>
      </c>
      <c r="P1284" s="827"/>
      <c r="Q1284" s="832">
        <v>412</v>
      </c>
    </row>
    <row r="1285" spans="1:17" ht="14.45" customHeight="1" x14ac:dyDescent="0.2">
      <c r="A1285" s="821" t="s">
        <v>6109</v>
      </c>
      <c r="B1285" s="822" t="s">
        <v>5116</v>
      </c>
      <c r="C1285" s="822" t="s">
        <v>5034</v>
      </c>
      <c r="D1285" s="822" t="s">
        <v>5223</v>
      </c>
      <c r="E1285" s="822" t="s">
        <v>5224</v>
      </c>
      <c r="F1285" s="831">
        <v>1</v>
      </c>
      <c r="G1285" s="831">
        <v>1381</v>
      </c>
      <c r="H1285" s="831">
        <v>0.99855386840202454</v>
      </c>
      <c r="I1285" s="831">
        <v>1381</v>
      </c>
      <c r="J1285" s="831">
        <v>1</v>
      </c>
      <c r="K1285" s="831">
        <v>1383</v>
      </c>
      <c r="L1285" s="831">
        <v>1</v>
      </c>
      <c r="M1285" s="831">
        <v>1383</v>
      </c>
      <c r="N1285" s="831"/>
      <c r="O1285" s="831"/>
      <c r="P1285" s="827"/>
      <c r="Q1285" s="832"/>
    </row>
    <row r="1286" spans="1:17" ht="14.45" customHeight="1" x14ac:dyDescent="0.2">
      <c r="A1286" s="821" t="s">
        <v>6109</v>
      </c>
      <c r="B1286" s="822" t="s">
        <v>5116</v>
      </c>
      <c r="C1286" s="822" t="s">
        <v>5034</v>
      </c>
      <c r="D1286" s="822" t="s">
        <v>5106</v>
      </c>
      <c r="E1286" s="822" t="s">
        <v>5107</v>
      </c>
      <c r="F1286" s="831"/>
      <c r="G1286" s="831"/>
      <c r="H1286" s="831"/>
      <c r="I1286" s="831"/>
      <c r="J1286" s="831">
        <v>1</v>
      </c>
      <c r="K1286" s="831">
        <v>1303</v>
      </c>
      <c r="L1286" s="831">
        <v>1</v>
      </c>
      <c r="M1286" s="831">
        <v>1303</v>
      </c>
      <c r="N1286" s="831"/>
      <c r="O1286" s="831"/>
      <c r="P1286" s="827"/>
      <c r="Q1286" s="832"/>
    </row>
    <row r="1287" spans="1:17" ht="14.45" customHeight="1" x14ac:dyDescent="0.2">
      <c r="A1287" s="821" t="s">
        <v>6109</v>
      </c>
      <c r="B1287" s="822" t="s">
        <v>5116</v>
      </c>
      <c r="C1287" s="822" t="s">
        <v>5034</v>
      </c>
      <c r="D1287" s="822" t="s">
        <v>5226</v>
      </c>
      <c r="E1287" s="822" t="s">
        <v>5227</v>
      </c>
      <c r="F1287" s="831">
        <v>1</v>
      </c>
      <c r="G1287" s="831">
        <v>359</v>
      </c>
      <c r="H1287" s="831">
        <v>0.49722991689750695</v>
      </c>
      <c r="I1287" s="831">
        <v>359</v>
      </c>
      <c r="J1287" s="831">
        <v>2</v>
      </c>
      <c r="K1287" s="831">
        <v>722</v>
      </c>
      <c r="L1287" s="831">
        <v>1</v>
      </c>
      <c r="M1287" s="831">
        <v>361</v>
      </c>
      <c r="N1287" s="831">
        <v>3</v>
      </c>
      <c r="O1287" s="831">
        <v>1092</v>
      </c>
      <c r="P1287" s="827">
        <v>1.5124653739612188</v>
      </c>
      <c r="Q1287" s="832">
        <v>364</v>
      </c>
    </row>
    <row r="1288" spans="1:17" ht="14.45" customHeight="1" x14ac:dyDescent="0.2">
      <c r="A1288" s="821" t="s">
        <v>6110</v>
      </c>
      <c r="B1288" s="822" t="s">
        <v>5116</v>
      </c>
      <c r="C1288" s="822" t="s">
        <v>5034</v>
      </c>
      <c r="D1288" s="822" t="s">
        <v>5078</v>
      </c>
      <c r="E1288" s="822" t="s">
        <v>5079</v>
      </c>
      <c r="F1288" s="831"/>
      <c r="G1288" s="831"/>
      <c r="H1288" s="831"/>
      <c r="I1288" s="831"/>
      <c r="J1288" s="831">
        <v>1</v>
      </c>
      <c r="K1288" s="831">
        <v>38</v>
      </c>
      <c r="L1288" s="831">
        <v>1</v>
      </c>
      <c r="M1288" s="831">
        <v>38</v>
      </c>
      <c r="N1288" s="831"/>
      <c r="O1288" s="831"/>
      <c r="P1288" s="827"/>
      <c r="Q1288" s="832"/>
    </row>
    <row r="1289" spans="1:17" ht="14.45" customHeight="1" x14ac:dyDescent="0.2">
      <c r="A1289" s="821" t="s">
        <v>6110</v>
      </c>
      <c r="B1289" s="822" t="s">
        <v>5116</v>
      </c>
      <c r="C1289" s="822" t="s">
        <v>5034</v>
      </c>
      <c r="D1289" s="822" t="s">
        <v>5124</v>
      </c>
      <c r="E1289" s="822" t="s">
        <v>5125</v>
      </c>
      <c r="F1289" s="831">
        <v>16</v>
      </c>
      <c r="G1289" s="831">
        <v>4032</v>
      </c>
      <c r="H1289" s="831">
        <v>1.2210781344639612</v>
      </c>
      <c r="I1289" s="831">
        <v>252</v>
      </c>
      <c r="J1289" s="831">
        <v>13</v>
      </c>
      <c r="K1289" s="831">
        <v>3302</v>
      </c>
      <c r="L1289" s="831">
        <v>1</v>
      </c>
      <c r="M1289" s="831">
        <v>254</v>
      </c>
      <c r="N1289" s="831">
        <v>17</v>
      </c>
      <c r="O1289" s="831">
        <v>4335</v>
      </c>
      <c r="P1289" s="827">
        <v>1.3128407026044822</v>
      </c>
      <c r="Q1289" s="832">
        <v>255</v>
      </c>
    </row>
    <row r="1290" spans="1:17" ht="14.45" customHeight="1" x14ac:dyDescent="0.2">
      <c r="A1290" s="821" t="s">
        <v>6110</v>
      </c>
      <c r="B1290" s="822" t="s">
        <v>5116</v>
      </c>
      <c r="C1290" s="822" t="s">
        <v>5034</v>
      </c>
      <c r="D1290" s="822" t="s">
        <v>5126</v>
      </c>
      <c r="E1290" s="822" t="s">
        <v>5127</v>
      </c>
      <c r="F1290" s="831">
        <v>8</v>
      </c>
      <c r="G1290" s="831">
        <v>1016</v>
      </c>
      <c r="H1290" s="831">
        <v>8.0634920634920633</v>
      </c>
      <c r="I1290" s="831">
        <v>127</v>
      </c>
      <c r="J1290" s="831">
        <v>1</v>
      </c>
      <c r="K1290" s="831">
        <v>126</v>
      </c>
      <c r="L1290" s="831">
        <v>1</v>
      </c>
      <c r="M1290" s="831">
        <v>126</v>
      </c>
      <c r="N1290" s="831">
        <v>5</v>
      </c>
      <c r="O1290" s="831">
        <v>635</v>
      </c>
      <c r="P1290" s="827">
        <v>5.0396825396825395</v>
      </c>
      <c r="Q1290" s="832">
        <v>127</v>
      </c>
    </row>
    <row r="1291" spans="1:17" ht="14.45" customHeight="1" x14ac:dyDescent="0.2">
      <c r="A1291" s="821" t="s">
        <v>6110</v>
      </c>
      <c r="B1291" s="822" t="s">
        <v>5116</v>
      </c>
      <c r="C1291" s="822" t="s">
        <v>5034</v>
      </c>
      <c r="D1291" s="822" t="s">
        <v>5137</v>
      </c>
      <c r="E1291" s="822" t="s">
        <v>5138</v>
      </c>
      <c r="F1291" s="831"/>
      <c r="G1291" s="831"/>
      <c r="H1291" s="831"/>
      <c r="I1291" s="831"/>
      <c r="J1291" s="831">
        <v>2</v>
      </c>
      <c r="K1291" s="831">
        <v>996</v>
      </c>
      <c r="L1291" s="831">
        <v>1</v>
      </c>
      <c r="M1291" s="831">
        <v>498</v>
      </c>
      <c r="N1291" s="831"/>
      <c r="O1291" s="831"/>
      <c r="P1291" s="827"/>
      <c r="Q1291" s="832"/>
    </row>
    <row r="1292" spans="1:17" ht="14.45" customHeight="1" x14ac:dyDescent="0.2">
      <c r="A1292" s="821" t="s">
        <v>6110</v>
      </c>
      <c r="B1292" s="822" t="s">
        <v>5116</v>
      </c>
      <c r="C1292" s="822" t="s">
        <v>5034</v>
      </c>
      <c r="D1292" s="822" t="s">
        <v>5142</v>
      </c>
      <c r="E1292" s="822" t="s">
        <v>5140</v>
      </c>
      <c r="F1292" s="831"/>
      <c r="G1292" s="831"/>
      <c r="H1292" s="831"/>
      <c r="I1292" s="831"/>
      <c r="J1292" s="831">
        <v>3</v>
      </c>
      <c r="K1292" s="831">
        <v>2298</v>
      </c>
      <c r="L1292" s="831">
        <v>1</v>
      </c>
      <c r="M1292" s="831">
        <v>766</v>
      </c>
      <c r="N1292" s="831"/>
      <c r="O1292" s="831"/>
      <c r="P1292" s="827"/>
      <c r="Q1292" s="832"/>
    </row>
    <row r="1293" spans="1:17" ht="14.45" customHeight="1" x14ac:dyDescent="0.2">
      <c r="A1293" s="821" t="s">
        <v>6110</v>
      </c>
      <c r="B1293" s="822" t="s">
        <v>5116</v>
      </c>
      <c r="C1293" s="822" t="s">
        <v>5034</v>
      </c>
      <c r="D1293" s="822" t="s">
        <v>5160</v>
      </c>
      <c r="E1293" s="822" t="s">
        <v>5161</v>
      </c>
      <c r="F1293" s="831"/>
      <c r="G1293" s="831"/>
      <c r="H1293" s="831"/>
      <c r="I1293" s="831"/>
      <c r="J1293" s="831"/>
      <c r="K1293" s="831"/>
      <c r="L1293" s="831"/>
      <c r="M1293" s="831"/>
      <c r="N1293" s="831">
        <v>7</v>
      </c>
      <c r="O1293" s="831">
        <v>5782</v>
      </c>
      <c r="P1293" s="827"/>
      <c r="Q1293" s="832">
        <v>826</v>
      </c>
    </row>
    <row r="1294" spans="1:17" ht="14.45" customHeight="1" x14ac:dyDescent="0.2">
      <c r="A1294" s="821" t="s">
        <v>6110</v>
      </c>
      <c r="B1294" s="822" t="s">
        <v>5116</v>
      </c>
      <c r="C1294" s="822" t="s">
        <v>5034</v>
      </c>
      <c r="D1294" s="822" t="s">
        <v>5147</v>
      </c>
      <c r="E1294" s="822" t="s">
        <v>5148</v>
      </c>
      <c r="F1294" s="831"/>
      <c r="G1294" s="831"/>
      <c r="H1294" s="831"/>
      <c r="I1294" s="831"/>
      <c r="J1294" s="831"/>
      <c r="K1294" s="831"/>
      <c r="L1294" s="831"/>
      <c r="M1294" s="831"/>
      <c r="N1294" s="831">
        <v>2</v>
      </c>
      <c r="O1294" s="831">
        <v>438</v>
      </c>
      <c r="P1294" s="827"/>
      <c r="Q1294" s="832">
        <v>219</v>
      </c>
    </row>
    <row r="1295" spans="1:17" ht="14.45" customHeight="1" x14ac:dyDescent="0.2">
      <c r="A1295" s="821" t="s">
        <v>6110</v>
      </c>
      <c r="B1295" s="822" t="s">
        <v>5116</v>
      </c>
      <c r="C1295" s="822" t="s">
        <v>5034</v>
      </c>
      <c r="D1295" s="822" t="s">
        <v>5084</v>
      </c>
      <c r="E1295" s="822" t="s">
        <v>5085</v>
      </c>
      <c r="F1295" s="831"/>
      <c r="G1295" s="831"/>
      <c r="H1295" s="831"/>
      <c r="I1295" s="831"/>
      <c r="J1295" s="831">
        <v>1</v>
      </c>
      <c r="K1295" s="831">
        <v>358</v>
      </c>
      <c r="L1295" s="831">
        <v>1</v>
      </c>
      <c r="M1295" s="831">
        <v>358</v>
      </c>
      <c r="N1295" s="831"/>
      <c r="O1295" s="831"/>
      <c r="P1295" s="827"/>
      <c r="Q1295" s="832"/>
    </row>
    <row r="1296" spans="1:17" ht="14.45" customHeight="1" x14ac:dyDescent="0.2">
      <c r="A1296" s="821" t="s">
        <v>6110</v>
      </c>
      <c r="B1296" s="822" t="s">
        <v>5116</v>
      </c>
      <c r="C1296" s="822" t="s">
        <v>5034</v>
      </c>
      <c r="D1296" s="822" t="s">
        <v>5149</v>
      </c>
      <c r="E1296" s="822" t="s">
        <v>5150</v>
      </c>
      <c r="F1296" s="831">
        <v>4</v>
      </c>
      <c r="G1296" s="831">
        <v>344</v>
      </c>
      <c r="H1296" s="831">
        <v>1.303030303030303</v>
      </c>
      <c r="I1296" s="831">
        <v>86</v>
      </c>
      <c r="J1296" s="831">
        <v>3</v>
      </c>
      <c r="K1296" s="831">
        <v>264</v>
      </c>
      <c r="L1296" s="831">
        <v>1</v>
      </c>
      <c r="M1296" s="831">
        <v>88</v>
      </c>
      <c r="N1296" s="831">
        <v>7</v>
      </c>
      <c r="O1296" s="831">
        <v>623</v>
      </c>
      <c r="P1296" s="827">
        <v>2.3598484848484849</v>
      </c>
      <c r="Q1296" s="832">
        <v>89</v>
      </c>
    </row>
    <row r="1297" spans="1:17" ht="14.45" customHeight="1" x14ac:dyDescent="0.2">
      <c r="A1297" s="821" t="s">
        <v>6110</v>
      </c>
      <c r="B1297" s="822" t="s">
        <v>5116</v>
      </c>
      <c r="C1297" s="822" t="s">
        <v>5034</v>
      </c>
      <c r="D1297" s="822" t="s">
        <v>5129</v>
      </c>
      <c r="E1297" s="822" t="s">
        <v>5130</v>
      </c>
      <c r="F1297" s="831">
        <v>2</v>
      </c>
      <c r="G1297" s="831">
        <v>1440</v>
      </c>
      <c r="H1297" s="831">
        <v>1.991701244813278</v>
      </c>
      <c r="I1297" s="831">
        <v>720</v>
      </c>
      <c r="J1297" s="831">
        <v>1</v>
      </c>
      <c r="K1297" s="831">
        <v>723</v>
      </c>
      <c r="L1297" s="831">
        <v>1</v>
      </c>
      <c r="M1297" s="831">
        <v>723</v>
      </c>
      <c r="N1297" s="831">
        <v>2</v>
      </c>
      <c r="O1297" s="831">
        <v>1450</v>
      </c>
      <c r="P1297" s="827">
        <v>2.0055325034578146</v>
      </c>
      <c r="Q1297" s="832">
        <v>725</v>
      </c>
    </row>
    <row r="1298" spans="1:17" ht="14.45" customHeight="1" x14ac:dyDescent="0.2">
      <c r="A1298" s="821" t="s">
        <v>6110</v>
      </c>
      <c r="B1298" s="822" t="s">
        <v>5116</v>
      </c>
      <c r="C1298" s="822" t="s">
        <v>5034</v>
      </c>
      <c r="D1298" s="822" t="s">
        <v>5162</v>
      </c>
      <c r="E1298" s="822" t="s">
        <v>5161</v>
      </c>
      <c r="F1298" s="831">
        <v>4</v>
      </c>
      <c r="G1298" s="831">
        <v>2984</v>
      </c>
      <c r="H1298" s="831"/>
      <c r="I1298" s="831">
        <v>746</v>
      </c>
      <c r="J1298" s="831"/>
      <c r="K1298" s="831"/>
      <c r="L1298" s="831"/>
      <c r="M1298" s="831"/>
      <c r="N1298" s="831"/>
      <c r="O1298" s="831"/>
      <c r="P1298" s="827"/>
      <c r="Q1298" s="832"/>
    </row>
    <row r="1299" spans="1:17" ht="14.45" customHeight="1" x14ac:dyDescent="0.2">
      <c r="A1299" s="821" t="s">
        <v>6110</v>
      </c>
      <c r="B1299" s="822" t="s">
        <v>5116</v>
      </c>
      <c r="C1299" s="822" t="s">
        <v>5034</v>
      </c>
      <c r="D1299" s="822" t="s">
        <v>5163</v>
      </c>
      <c r="E1299" s="822" t="s">
        <v>5164</v>
      </c>
      <c r="F1299" s="831"/>
      <c r="G1299" s="831"/>
      <c r="H1299" s="831"/>
      <c r="I1299" s="831"/>
      <c r="J1299" s="831"/>
      <c r="K1299" s="831"/>
      <c r="L1299" s="831"/>
      <c r="M1299" s="831"/>
      <c r="N1299" s="831">
        <v>4</v>
      </c>
      <c r="O1299" s="831">
        <v>2188</v>
      </c>
      <c r="P1299" s="827"/>
      <c r="Q1299" s="832">
        <v>547</v>
      </c>
    </row>
    <row r="1300" spans="1:17" ht="14.45" customHeight="1" x14ac:dyDescent="0.2">
      <c r="A1300" s="821" t="s">
        <v>6110</v>
      </c>
      <c r="B1300" s="822" t="s">
        <v>5116</v>
      </c>
      <c r="C1300" s="822" t="s">
        <v>5034</v>
      </c>
      <c r="D1300" s="822" t="s">
        <v>5151</v>
      </c>
      <c r="E1300" s="822" t="s">
        <v>5152</v>
      </c>
      <c r="F1300" s="831">
        <v>2</v>
      </c>
      <c r="G1300" s="831">
        <v>616</v>
      </c>
      <c r="H1300" s="831"/>
      <c r="I1300" s="831">
        <v>308</v>
      </c>
      <c r="J1300" s="831"/>
      <c r="K1300" s="831"/>
      <c r="L1300" s="831"/>
      <c r="M1300" s="831"/>
      <c r="N1300" s="831"/>
      <c r="O1300" s="831"/>
      <c r="P1300" s="827"/>
      <c r="Q1300" s="832"/>
    </row>
    <row r="1301" spans="1:17" ht="14.45" customHeight="1" x14ac:dyDescent="0.2">
      <c r="A1301" s="821" t="s">
        <v>6110</v>
      </c>
      <c r="B1301" s="822" t="s">
        <v>5116</v>
      </c>
      <c r="C1301" s="822" t="s">
        <v>5034</v>
      </c>
      <c r="D1301" s="822" t="s">
        <v>5153</v>
      </c>
      <c r="E1301" s="822" t="s">
        <v>5148</v>
      </c>
      <c r="F1301" s="831">
        <v>1</v>
      </c>
      <c r="G1301" s="831">
        <v>179</v>
      </c>
      <c r="H1301" s="831"/>
      <c r="I1301" s="831">
        <v>179</v>
      </c>
      <c r="J1301" s="831"/>
      <c r="K1301" s="831"/>
      <c r="L1301" s="831"/>
      <c r="M1301" s="831"/>
      <c r="N1301" s="831"/>
      <c r="O1301" s="831"/>
      <c r="P1301" s="827"/>
      <c r="Q1301" s="832"/>
    </row>
    <row r="1302" spans="1:17" ht="14.45" customHeight="1" x14ac:dyDescent="0.2">
      <c r="A1302" s="821" t="s">
        <v>6110</v>
      </c>
      <c r="B1302" s="822" t="s">
        <v>5116</v>
      </c>
      <c r="C1302" s="822" t="s">
        <v>5034</v>
      </c>
      <c r="D1302" s="822" t="s">
        <v>5154</v>
      </c>
      <c r="E1302" s="822" t="s">
        <v>5152</v>
      </c>
      <c r="F1302" s="831"/>
      <c r="G1302" s="831"/>
      <c r="H1302" s="831"/>
      <c r="I1302" s="831"/>
      <c r="J1302" s="831"/>
      <c r="K1302" s="831"/>
      <c r="L1302" s="831"/>
      <c r="M1302" s="831"/>
      <c r="N1302" s="831">
        <v>1</v>
      </c>
      <c r="O1302" s="831">
        <v>388</v>
      </c>
      <c r="P1302" s="827"/>
      <c r="Q1302" s="832">
        <v>388</v>
      </c>
    </row>
    <row r="1303" spans="1:17" ht="14.45" customHeight="1" x14ac:dyDescent="0.2">
      <c r="A1303" s="821" t="s">
        <v>6110</v>
      </c>
      <c r="B1303" s="822" t="s">
        <v>5116</v>
      </c>
      <c r="C1303" s="822" t="s">
        <v>5034</v>
      </c>
      <c r="D1303" s="822" t="s">
        <v>5203</v>
      </c>
      <c r="E1303" s="822" t="s">
        <v>5204</v>
      </c>
      <c r="F1303" s="831"/>
      <c r="G1303" s="831"/>
      <c r="H1303" s="831"/>
      <c r="I1303" s="831"/>
      <c r="J1303" s="831">
        <v>1</v>
      </c>
      <c r="K1303" s="831">
        <v>627</v>
      </c>
      <c r="L1303" s="831">
        <v>1</v>
      </c>
      <c r="M1303" s="831">
        <v>627</v>
      </c>
      <c r="N1303" s="831">
        <v>1</v>
      </c>
      <c r="O1303" s="831">
        <v>630</v>
      </c>
      <c r="P1303" s="827">
        <v>1.0047846889952152</v>
      </c>
      <c r="Q1303" s="832">
        <v>630</v>
      </c>
    </row>
    <row r="1304" spans="1:17" ht="14.45" customHeight="1" x14ac:dyDescent="0.2">
      <c r="A1304" s="821" t="s">
        <v>6110</v>
      </c>
      <c r="B1304" s="822" t="s">
        <v>5116</v>
      </c>
      <c r="C1304" s="822" t="s">
        <v>5034</v>
      </c>
      <c r="D1304" s="822" t="s">
        <v>5205</v>
      </c>
      <c r="E1304" s="822" t="s">
        <v>5204</v>
      </c>
      <c r="F1304" s="831"/>
      <c r="G1304" s="831"/>
      <c r="H1304" s="831"/>
      <c r="I1304" s="831"/>
      <c r="J1304" s="831"/>
      <c r="K1304" s="831"/>
      <c r="L1304" s="831"/>
      <c r="M1304" s="831"/>
      <c r="N1304" s="831">
        <v>1</v>
      </c>
      <c r="O1304" s="831">
        <v>544</v>
      </c>
      <c r="P1304" s="827"/>
      <c r="Q1304" s="832">
        <v>544</v>
      </c>
    </row>
    <row r="1305" spans="1:17" ht="14.45" customHeight="1" x14ac:dyDescent="0.2">
      <c r="A1305" s="821" t="s">
        <v>6110</v>
      </c>
      <c r="B1305" s="822" t="s">
        <v>5037</v>
      </c>
      <c r="C1305" s="822" t="s">
        <v>5034</v>
      </c>
      <c r="D1305" s="822" t="s">
        <v>5084</v>
      </c>
      <c r="E1305" s="822" t="s">
        <v>5085</v>
      </c>
      <c r="F1305" s="831"/>
      <c r="G1305" s="831"/>
      <c r="H1305" s="831"/>
      <c r="I1305" s="831"/>
      <c r="J1305" s="831"/>
      <c r="K1305" s="831"/>
      <c r="L1305" s="831"/>
      <c r="M1305" s="831"/>
      <c r="N1305" s="831">
        <v>1</v>
      </c>
      <c r="O1305" s="831">
        <v>360</v>
      </c>
      <c r="P1305" s="827"/>
      <c r="Q1305" s="832">
        <v>360</v>
      </c>
    </row>
    <row r="1306" spans="1:17" ht="14.45" customHeight="1" x14ac:dyDescent="0.2">
      <c r="A1306" s="821" t="s">
        <v>6111</v>
      </c>
      <c r="B1306" s="822" t="s">
        <v>5116</v>
      </c>
      <c r="C1306" s="822" t="s">
        <v>5061</v>
      </c>
      <c r="D1306" s="822" t="s">
        <v>5209</v>
      </c>
      <c r="E1306" s="822" t="s">
        <v>5210</v>
      </c>
      <c r="F1306" s="831">
        <v>1</v>
      </c>
      <c r="G1306" s="831">
        <v>2310</v>
      </c>
      <c r="H1306" s="831"/>
      <c r="I1306" s="831">
        <v>2310</v>
      </c>
      <c r="J1306" s="831"/>
      <c r="K1306" s="831"/>
      <c r="L1306" s="831"/>
      <c r="M1306" s="831"/>
      <c r="N1306" s="831"/>
      <c r="O1306" s="831"/>
      <c r="P1306" s="827"/>
      <c r="Q1306" s="832"/>
    </row>
    <row r="1307" spans="1:17" ht="14.45" customHeight="1" x14ac:dyDescent="0.2">
      <c r="A1307" s="821" t="s">
        <v>6111</v>
      </c>
      <c r="B1307" s="822" t="s">
        <v>5116</v>
      </c>
      <c r="C1307" s="822" t="s">
        <v>5061</v>
      </c>
      <c r="D1307" s="822" t="s">
        <v>5133</v>
      </c>
      <c r="E1307" s="822" t="s">
        <v>5134</v>
      </c>
      <c r="F1307" s="831">
        <v>2</v>
      </c>
      <c r="G1307" s="831">
        <v>1809.5</v>
      </c>
      <c r="H1307" s="831">
        <v>2</v>
      </c>
      <c r="I1307" s="831">
        <v>904.75</v>
      </c>
      <c r="J1307" s="831">
        <v>1</v>
      </c>
      <c r="K1307" s="831">
        <v>904.75</v>
      </c>
      <c r="L1307" s="831">
        <v>1</v>
      </c>
      <c r="M1307" s="831">
        <v>904.75</v>
      </c>
      <c r="N1307" s="831"/>
      <c r="O1307" s="831"/>
      <c r="P1307" s="827"/>
      <c r="Q1307" s="832"/>
    </row>
    <row r="1308" spans="1:17" ht="14.45" customHeight="1" x14ac:dyDescent="0.2">
      <c r="A1308" s="821" t="s">
        <v>6111</v>
      </c>
      <c r="B1308" s="822" t="s">
        <v>5116</v>
      </c>
      <c r="C1308" s="822" t="s">
        <v>5034</v>
      </c>
      <c r="D1308" s="822" t="s">
        <v>5194</v>
      </c>
      <c r="E1308" s="822" t="s">
        <v>5195</v>
      </c>
      <c r="F1308" s="831"/>
      <c r="G1308" s="831"/>
      <c r="H1308" s="831"/>
      <c r="I1308" s="831"/>
      <c r="J1308" s="831">
        <v>1</v>
      </c>
      <c r="K1308" s="831">
        <v>199</v>
      </c>
      <c r="L1308" s="831">
        <v>1</v>
      </c>
      <c r="M1308" s="831">
        <v>199</v>
      </c>
      <c r="N1308" s="831">
        <v>1</v>
      </c>
      <c r="O1308" s="831">
        <v>201</v>
      </c>
      <c r="P1308" s="827">
        <v>1.0100502512562815</v>
      </c>
      <c r="Q1308" s="832">
        <v>201</v>
      </c>
    </row>
    <row r="1309" spans="1:17" ht="14.45" customHeight="1" x14ac:dyDescent="0.2">
      <c r="A1309" s="821" t="s">
        <v>6111</v>
      </c>
      <c r="B1309" s="822" t="s">
        <v>5116</v>
      </c>
      <c r="C1309" s="822" t="s">
        <v>5034</v>
      </c>
      <c r="D1309" s="822" t="s">
        <v>5078</v>
      </c>
      <c r="E1309" s="822" t="s">
        <v>5079</v>
      </c>
      <c r="F1309" s="831"/>
      <c r="G1309" s="831"/>
      <c r="H1309" s="831"/>
      <c r="I1309" s="831"/>
      <c r="J1309" s="831"/>
      <c r="K1309" s="831"/>
      <c r="L1309" s="831"/>
      <c r="M1309" s="831"/>
      <c r="N1309" s="831">
        <v>1</v>
      </c>
      <c r="O1309" s="831">
        <v>38</v>
      </c>
      <c r="P1309" s="827"/>
      <c r="Q1309" s="832">
        <v>38</v>
      </c>
    </row>
    <row r="1310" spans="1:17" ht="14.45" customHeight="1" x14ac:dyDescent="0.2">
      <c r="A1310" s="821" t="s">
        <v>6111</v>
      </c>
      <c r="B1310" s="822" t="s">
        <v>5116</v>
      </c>
      <c r="C1310" s="822" t="s">
        <v>5034</v>
      </c>
      <c r="D1310" s="822" t="s">
        <v>5124</v>
      </c>
      <c r="E1310" s="822" t="s">
        <v>5125</v>
      </c>
      <c r="F1310" s="831">
        <v>6</v>
      </c>
      <c r="G1310" s="831">
        <v>1512</v>
      </c>
      <c r="H1310" s="831">
        <v>0.99212598425196852</v>
      </c>
      <c r="I1310" s="831">
        <v>252</v>
      </c>
      <c r="J1310" s="831">
        <v>6</v>
      </c>
      <c r="K1310" s="831">
        <v>1524</v>
      </c>
      <c r="L1310" s="831">
        <v>1</v>
      </c>
      <c r="M1310" s="831">
        <v>254</v>
      </c>
      <c r="N1310" s="831">
        <v>16</v>
      </c>
      <c r="O1310" s="831">
        <v>4080</v>
      </c>
      <c r="P1310" s="827">
        <v>2.6771653543307088</v>
      </c>
      <c r="Q1310" s="832">
        <v>255</v>
      </c>
    </row>
    <row r="1311" spans="1:17" ht="14.45" customHeight="1" x14ac:dyDescent="0.2">
      <c r="A1311" s="821" t="s">
        <v>6111</v>
      </c>
      <c r="B1311" s="822" t="s">
        <v>5116</v>
      </c>
      <c r="C1311" s="822" t="s">
        <v>5034</v>
      </c>
      <c r="D1311" s="822" t="s">
        <v>5126</v>
      </c>
      <c r="E1311" s="822" t="s">
        <v>5127</v>
      </c>
      <c r="F1311" s="831"/>
      <c r="G1311" s="831"/>
      <c r="H1311" s="831"/>
      <c r="I1311" s="831"/>
      <c r="J1311" s="831"/>
      <c r="K1311" s="831"/>
      <c r="L1311" s="831"/>
      <c r="M1311" s="831"/>
      <c r="N1311" s="831">
        <v>8</v>
      </c>
      <c r="O1311" s="831">
        <v>1016</v>
      </c>
      <c r="P1311" s="827"/>
      <c r="Q1311" s="832">
        <v>127</v>
      </c>
    </row>
    <row r="1312" spans="1:17" ht="14.45" customHeight="1" x14ac:dyDescent="0.2">
      <c r="A1312" s="821" t="s">
        <v>6111</v>
      </c>
      <c r="B1312" s="822" t="s">
        <v>5116</v>
      </c>
      <c r="C1312" s="822" t="s">
        <v>5034</v>
      </c>
      <c r="D1312" s="822" t="s">
        <v>5135</v>
      </c>
      <c r="E1312" s="822" t="s">
        <v>5136</v>
      </c>
      <c r="F1312" s="831">
        <v>1</v>
      </c>
      <c r="G1312" s="831">
        <v>332</v>
      </c>
      <c r="H1312" s="831"/>
      <c r="I1312" s="831">
        <v>332</v>
      </c>
      <c r="J1312" s="831"/>
      <c r="K1312" s="831"/>
      <c r="L1312" s="831"/>
      <c r="M1312" s="831"/>
      <c r="N1312" s="831"/>
      <c r="O1312" s="831"/>
      <c r="P1312" s="827"/>
      <c r="Q1312" s="832"/>
    </row>
    <row r="1313" spans="1:17" ht="14.45" customHeight="1" x14ac:dyDescent="0.2">
      <c r="A1313" s="821" t="s">
        <v>6111</v>
      </c>
      <c r="B1313" s="822" t="s">
        <v>5116</v>
      </c>
      <c r="C1313" s="822" t="s">
        <v>5034</v>
      </c>
      <c r="D1313" s="822" t="s">
        <v>5141</v>
      </c>
      <c r="E1313" s="822" t="s">
        <v>5138</v>
      </c>
      <c r="F1313" s="831">
        <v>2</v>
      </c>
      <c r="G1313" s="831">
        <v>1138</v>
      </c>
      <c r="H1313" s="831"/>
      <c r="I1313" s="831">
        <v>569</v>
      </c>
      <c r="J1313" s="831"/>
      <c r="K1313" s="831"/>
      <c r="L1313" s="831"/>
      <c r="M1313" s="831"/>
      <c r="N1313" s="831"/>
      <c r="O1313" s="831"/>
      <c r="P1313" s="827"/>
      <c r="Q1313" s="832"/>
    </row>
    <row r="1314" spans="1:17" ht="14.45" customHeight="1" x14ac:dyDescent="0.2">
      <c r="A1314" s="821" t="s">
        <v>6111</v>
      </c>
      <c r="B1314" s="822" t="s">
        <v>5116</v>
      </c>
      <c r="C1314" s="822" t="s">
        <v>5034</v>
      </c>
      <c r="D1314" s="822" t="s">
        <v>5142</v>
      </c>
      <c r="E1314" s="822" t="s">
        <v>5140</v>
      </c>
      <c r="F1314" s="831"/>
      <c r="G1314" s="831"/>
      <c r="H1314" s="831"/>
      <c r="I1314" s="831"/>
      <c r="J1314" s="831"/>
      <c r="K1314" s="831"/>
      <c r="L1314" s="831"/>
      <c r="M1314" s="831"/>
      <c r="N1314" s="831">
        <v>3</v>
      </c>
      <c r="O1314" s="831">
        <v>2307</v>
      </c>
      <c r="P1314" s="827"/>
      <c r="Q1314" s="832">
        <v>769</v>
      </c>
    </row>
    <row r="1315" spans="1:17" ht="14.45" customHeight="1" x14ac:dyDescent="0.2">
      <c r="A1315" s="821" t="s">
        <v>6111</v>
      </c>
      <c r="B1315" s="822" t="s">
        <v>5116</v>
      </c>
      <c r="C1315" s="822" t="s">
        <v>5034</v>
      </c>
      <c r="D1315" s="822" t="s">
        <v>5160</v>
      </c>
      <c r="E1315" s="822" t="s">
        <v>5161</v>
      </c>
      <c r="F1315" s="831">
        <v>19</v>
      </c>
      <c r="G1315" s="831">
        <v>15561</v>
      </c>
      <c r="H1315" s="831">
        <v>1.5756379100850546</v>
      </c>
      <c r="I1315" s="831">
        <v>819</v>
      </c>
      <c r="J1315" s="831">
        <v>12</v>
      </c>
      <c r="K1315" s="831">
        <v>9876</v>
      </c>
      <c r="L1315" s="831">
        <v>1</v>
      </c>
      <c r="M1315" s="831">
        <v>823</v>
      </c>
      <c r="N1315" s="831">
        <v>55</v>
      </c>
      <c r="O1315" s="831">
        <v>45430</v>
      </c>
      <c r="P1315" s="827">
        <v>4.600040502227623</v>
      </c>
      <c r="Q1315" s="832">
        <v>826</v>
      </c>
    </row>
    <row r="1316" spans="1:17" ht="14.45" customHeight="1" x14ac:dyDescent="0.2">
      <c r="A1316" s="821" t="s">
        <v>6111</v>
      </c>
      <c r="B1316" s="822" t="s">
        <v>5116</v>
      </c>
      <c r="C1316" s="822" t="s">
        <v>5034</v>
      </c>
      <c r="D1316" s="822" t="s">
        <v>5144</v>
      </c>
      <c r="E1316" s="822" t="s">
        <v>5099</v>
      </c>
      <c r="F1316" s="831"/>
      <c r="G1316" s="831"/>
      <c r="H1316" s="831"/>
      <c r="I1316" s="831"/>
      <c r="J1316" s="831"/>
      <c r="K1316" s="831"/>
      <c r="L1316" s="831"/>
      <c r="M1316" s="831"/>
      <c r="N1316" s="831">
        <v>1</v>
      </c>
      <c r="O1316" s="831">
        <v>740</v>
      </c>
      <c r="P1316" s="827"/>
      <c r="Q1316" s="832">
        <v>740</v>
      </c>
    </row>
    <row r="1317" spans="1:17" ht="14.45" customHeight="1" x14ac:dyDescent="0.2">
      <c r="A1317" s="821" t="s">
        <v>6111</v>
      </c>
      <c r="B1317" s="822" t="s">
        <v>5116</v>
      </c>
      <c r="C1317" s="822" t="s">
        <v>5034</v>
      </c>
      <c r="D1317" s="822" t="s">
        <v>5147</v>
      </c>
      <c r="E1317" s="822" t="s">
        <v>5148</v>
      </c>
      <c r="F1317" s="831">
        <v>4</v>
      </c>
      <c r="G1317" s="831">
        <v>860</v>
      </c>
      <c r="H1317" s="831">
        <v>1.9815668202764978</v>
      </c>
      <c r="I1317" s="831">
        <v>215</v>
      </c>
      <c r="J1317" s="831">
        <v>2</v>
      </c>
      <c r="K1317" s="831">
        <v>434</v>
      </c>
      <c r="L1317" s="831">
        <v>1</v>
      </c>
      <c r="M1317" s="831">
        <v>217</v>
      </c>
      <c r="N1317" s="831">
        <v>10</v>
      </c>
      <c r="O1317" s="831">
        <v>2190</v>
      </c>
      <c r="P1317" s="827">
        <v>5.0460829493087553</v>
      </c>
      <c r="Q1317" s="832">
        <v>219</v>
      </c>
    </row>
    <row r="1318" spans="1:17" ht="14.45" customHeight="1" x14ac:dyDescent="0.2">
      <c r="A1318" s="821" t="s">
        <v>6111</v>
      </c>
      <c r="B1318" s="822" t="s">
        <v>5116</v>
      </c>
      <c r="C1318" s="822" t="s">
        <v>5034</v>
      </c>
      <c r="D1318" s="822" t="s">
        <v>5149</v>
      </c>
      <c r="E1318" s="822" t="s">
        <v>5150</v>
      </c>
      <c r="F1318" s="831">
        <v>30</v>
      </c>
      <c r="G1318" s="831">
        <v>2580</v>
      </c>
      <c r="H1318" s="831">
        <v>1.6287878787878789</v>
      </c>
      <c r="I1318" s="831">
        <v>86</v>
      </c>
      <c r="J1318" s="831">
        <v>18</v>
      </c>
      <c r="K1318" s="831">
        <v>1584</v>
      </c>
      <c r="L1318" s="831">
        <v>1</v>
      </c>
      <c r="M1318" s="831">
        <v>88</v>
      </c>
      <c r="N1318" s="831">
        <v>69</v>
      </c>
      <c r="O1318" s="831">
        <v>6141</v>
      </c>
      <c r="P1318" s="827">
        <v>3.8768939393939394</v>
      </c>
      <c r="Q1318" s="832">
        <v>89</v>
      </c>
    </row>
    <row r="1319" spans="1:17" ht="14.45" customHeight="1" x14ac:dyDescent="0.2">
      <c r="A1319" s="821" t="s">
        <v>6111</v>
      </c>
      <c r="B1319" s="822" t="s">
        <v>5116</v>
      </c>
      <c r="C1319" s="822" t="s">
        <v>5034</v>
      </c>
      <c r="D1319" s="822" t="s">
        <v>5196</v>
      </c>
      <c r="E1319" s="822" t="s">
        <v>5161</v>
      </c>
      <c r="F1319" s="831">
        <v>11</v>
      </c>
      <c r="G1319" s="831">
        <v>10483</v>
      </c>
      <c r="H1319" s="831">
        <v>2.7413702928870292</v>
      </c>
      <c r="I1319" s="831">
        <v>953</v>
      </c>
      <c r="J1319" s="831">
        <v>4</v>
      </c>
      <c r="K1319" s="831">
        <v>3824</v>
      </c>
      <c r="L1319" s="831">
        <v>1</v>
      </c>
      <c r="M1319" s="831">
        <v>956</v>
      </c>
      <c r="N1319" s="831"/>
      <c r="O1319" s="831"/>
      <c r="P1319" s="827"/>
      <c r="Q1319" s="832"/>
    </row>
    <row r="1320" spans="1:17" ht="14.45" customHeight="1" x14ac:dyDescent="0.2">
      <c r="A1320" s="821" t="s">
        <v>6111</v>
      </c>
      <c r="B1320" s="822" t="s">
        <v>5116</v>
      </c>
      <c r="C1320" s="822" t="s">
        <v>5034</v>
      </c>
      <c r="D1320" s="822" t="s">
        <v>5088</v>
      </c>
      <c r="E1320" s="822" t="s">
        <v>5089</v>
      </c>
      <c r="F1320" s="831"/>
      <c r="G1320" s="831"/>
      <c r="H1320" s="831"/>
      <c r="I1320" s="831"/>
      <c r="J1320" s="831">
        <v>5</v>
      </c>
      <c r="K1320" s="831">
        <v>610</v>
      </c>
      <c r="L1320" s="831">
        <v>1</v>
      </c>
      <c r="M1320" s="831">
        <v>122</v>
      </c>
      <c r="N1320" s="831"/>
      <c r="O1320" s="831"/>
      <c r="P1320" s="827"/>
      <c r="Q1320" s="832"/>
    </row>
    <row r="1321" spans="1:17" ht="14.45" customHeight="1" x14ac:dyDescent="0.2">
      <c r="A1321" s="821" t="s">
        <v>6111</v>
      </c>
      <c r="B1321" s="822" t="s">
        <v>5116</v>
      </c>
      <c r="C1321" s="822" t="s">
        <v>5034</v>
      </c>
      <c r="D1321" s="822" t="s">
        <v>5162</v>
      </c>
      <c r="E1321" s="822" t="s">
        <v>5161</v>
      </c>
      <c r="F1321" s="831"/>
      <c r="G1321" s="831"/>
      <c r="H1321" s="831"/>
      <c r="I1321" s="831"/>
      <c r="J1321" s="831">
        <v>2</v>
      </c>
      <c r="K1321" s="831">
        <v>1496</v>
      </c>
      <c r="L1321" s="831">
        <v>1</v>
      </c>
      <c r="M1321" s="831">
        <v>748</v>
      </c>
      <c r="N1321" s="831">
        <v>7</v>
      </c>
      <c r="O1321" s="831">
        <v>5243</v>
      </c>
      <c r="P1321" s="827">
        <v>3.5046791443850269</v>
      </c>
      <c r="Q1321" s="832">
        <v>749</v>
      </c>
    </row>
    <row r="1322" spans="1:17" ht="14.45" customHeight="1" x14ac:dyDescent="0.2">
      <c r="A1322" s="821" t="s">
        <v>6111</v>
      </c>
      <c r="B1322" s="822" t="s">
        <v>5116</v>
      </c>
      <c r="C1322" s="822" t="s">
        <v>5034</v>
      </c>
      <c r="D1322" s="822" t="s">
        <v>5163</v>
      </c>
      <c r="E1322" s="822" t="s">
        <v>5164</v>
      </c>
      <c r="F1322" s="831">
        <v>15</v>
      </c>
      <c r="G1322" s="831">
        <v>8160</v>
      </c>
      <c r="H1322" s="831">
        <v>0.93406593406593408</v>
      </c>
      <c r="I1322" s="831">
        <v>544</v>
      </c>
      <c r="J1322" s="831">
        <v>16</v>
      </c>
      <c r="K1322" s="831">
        <v>8736</v>
      </c>
      <c r="L1322" s="831">
        <v>1</v>
      </c>
      <c r="M1322" s="831">
        <v>546</v>
      </c>
      <c r="N1322" s="831">
        <v>20</v>
      </c>
      <c r="O1322" s="831">
        <v>10940</v>
      </c>
      <c r="P1322" s="827">
        <v>1.2522893772893773</v>
      </c>
      <c r="Q1322" s="832">
        <v>547</v>
      </c>
    </row>
    <row r="1323" spans="1:17" ht="14.45" customHeight="1" x14ac:dyDescent="0.2">
      <c r="A1323" s="821" t="s">
        <v>6111</v>
      </c>
      <c r="B1323" s="822" t="s">
        <v>5116</v>
      </c>
      <c r="C1323" s="822" t="s">
        <v>5034</v>
      </c>
      <c r="D1323" s="822" t="s">
        <v>5153</v>
      </c>
      <c r="E1323" s="822" t="s">
        <v>5148</v>
      </c>
      <c r="F1323" s="831"/>
      <c r="G1323" s="831"/>
      <c r="H1323" s="831"/>
      <c r="I1323" s="831"/>
      <c r="J1323" s="831"/>
      <c r="K1323" s="831"/>
      <c r="L1323" s="831"/>
      <c r="M1323" s="831"/>
      <c r="N1323" s="831">
        <v>1</v>
      </c>
      <c r="O1323" s="831">
        <v>180</v>
      </c>
      <c r="P1323" s="827"/>
      <c r="Q1323" s="832">
        <v>180</v>
      </c>
    </row>
    <row r="1324" spans="1:17" ht="14.45" customHeight="1" x14ac:dyDescent="0.2">
      <c r="A1324" s="821" t="s">
        <v>6111</v>
      </c>
      <c r="B1324" s="822" t="s">
        <v>5116</v>
      </c>
      <c r="C1324" s="822" t="s">
        <v>5034</v>
      </c>
      <c r="D1324" s="822" t="s">
        <v>5154</v>
      </c>
      <c r="E1324" s="822" t="s">
        <v>5152</v>
      </c>
      <c r="F1324" s="831"/>
      <c r="G1324" s="831"/>
      <c r="H1324" s="831"/>
      <c r="I1324" s="831"/>
      <c r="J1324" s="831">
        <v>5</v>
      </c>
      <c r="K1324" s="831">
        <v>1925</v>
      </c>
      <c r="L1324" s="831">
        <v>1</v>
      </c>
      <c r="M1324" s="831">
        <v>385</v>
      </c>
      <c r="N1324" s="831"/>
      <c r="O1324" s="831"/>
      <c r="P1324" s="827"/>
      <c r="Q1324" s="832"/>
    </row>
    <row r="1325" spans="1:17" ht="14.45" customHeight="1" x14ac:dyDescent="0.2">
      <c r="A1325" s="821" t="s">
        <v>6111</v>
      </c>
      <c r="B1325" s="822" t="s">
        <v>5116</v>
      </c>
      <c r="C1325" s="822" t="s">
        <v>5034</v>
      </c>
      <c r="D1325" s="822" t="s">
        <v>5220</v>
      </c>
      <c r="E1325" s="822" t="s">
        <v>5202</v>
      </c>
      <c r="F1325" s="831"/>
      <c r="G1325" s="831"/>
      <c r="H1325" s="831"/>
      <c r="I1325" s="831"/>
      <c r="J1325" s="831"/>
      <c r="K1325" s="831"/>
      <c r="L1325" s="831"/>
      <c r="M1325" s="831"/>
      <c r="N1325" s="831">
        <v>4</v>
      </c>
      <c r="O1325" s="831">
        <v>2448</v>
      </c>
      <c r="P1325" s="827"/>
      <c r="Q1325" s="832">
        <v>612</v>
      </c>
    </row>
    <row r="1326" spans="1:17" ht="14.45" customHeight="1" x14ac:dyDescent="0.2">
      <c r="A1326" s="821" t="s">
        <v>6112</v>
      </c>
      <c r="B1326" s="822" t="s">
        <v>5116</v>
      </c>
      <c r="C1326" s="822" t="s">
        <v>5061</v>
      </c>
      <c r="D1326" s="822" t="s">
        <v>5209</v>
      </c>
      <c r="E1326" s="822" t="s">
        <v>5210</v>
      </c>
      <c r="F1326" s="831">
        <v>7</v>
      </c>
      <c r="G1326" s="831">
        <v>16170</v>
      </c>
      <c r="H1326" s="831">
        <v>0.7</v>
      </c>
      <c r="I1326" s="831">
        <v>2310</v>
      </c>
      <c r="J1326" s="831">
        <v>10</v>
      </c>
      <c r="K1326" s="831">
        <v>23100</v>
      </c>
      <c r="L1326" s="831">
        <v>1</v>
      </c>
      <c r="M1326" s="831">
        <v>2310</v>
      </c>
      <c r="N1326" s="831">
        <v>9</v>
      </c>
      <c r="O1326" s="831">
        <v>13503.599999999999</v>
      </c>
      <c r="P1326" s="827">
        <v>0.58457142857142852</v>
      </c>
      <c r="Q1326" s="832">
        <v>1500.3999999999999</v>
      </c>
    </row>
    <row r="1327" spans="1:17" ht="14.45" customHeight="1" x14ac:dyDescent="0.2">
      <c r="A1327" s="821" t="s">
        <v>6112</v>
      </c>
      <c r="B1327" s="822" t="s">
        <v>5116</v>
      </c>
      <c r="C1327" s="822" t="s">
        <v>5061</v>
      </c>
      <c r="D1327" s="822" t="s">
        <v>5133</v>
      </c>
      <c r="E1327" s="822" t="s">
        <v>5134</v>
      </c>
      <c r="F1327" s="831">
        <v>231</v>
      </c>
      <c r="G1327" s="831">
        <v>208997.25</v>
      </c>
      <c r="H1327" s="831">
        <v>2.75</v>
      </c>
      <c r="I1327" s="831">
        <v>904.75</v>
      </c>
      <c r="J1327" s="831">
        <v>84</v>
      </c>
      <c r="K1327" s="831">
        <v>75999</v>
      </c>
      <c r="L1327" s="831">
        <v>1</v>
      </c>
      <c r="M1327" s="831">
        <v>904.75</v>
      </c>
      <c r="N1327" s="831">
        <v>74</v>
      </c>
      <c r="O1327" s="831">
        <v>66951.5</v>
      </c>
      <c r="P1327" s="827">
        <v>0.88095238095238093</v>
      </c>
      <c r="Q1327" s="832">
        <v>904.75</v>
      </c>
    </row>
    <row r="1328" spans="1:17" ht="14.45" customHeight="1" x14ac:dyDescent="0.2">
      <c r="A1328" s="821" t="s">
        <v>6112</v>
      </c>
      <c r="B1328" s="822" t="s">
        <v>5116</v>
      </c>
      <c r="C1328" s="822" t="s">
        <v>5061</v>
      </c>
      <c r="D1328" s="822" t="s">
        <v>5064</v>
      </c>
      <c r="E1328" s="822" t="s">
        <v>5065</v>
      </c>
      <c r="F1328" s="831">
        <v>2</v>
      </c>
      <c r="G1328" s="831">
        <v>485.28</v>
      </c>
      <c r="H1328" s="831">
        <v>0.33333333333333337</v>
      </c>
      <c r="I1328" s="831">
        <v>242.64</v>
      </c>
      <c r="J1328" s="831">
        <v>6</v>
      </c>
      <c r="K1328" s="831">
        <v>1455.8399999999997</v>
      </c>
      <c r="L1328" s="831">
        <v>1</v>
      </c>
      <c r="M1328" s="831">
        <v>242.63999999999996</v>
      </c>
      <c r="N1328" s="831"/>
      <c r="O1328" s="831"/>
      <c r="P1328" s="827"/>
      <c r="Q1328" s="832"/>
    </row>
    <row r="1329" spans="1:17" ht="14.45" customHeight="1" x14ac:dyDescent="0.2">
      <c r="A1329" s="821" t="s">
        <v>6112</v>
      </c>
      <c r="B1329" s="822" t="s">
        <v>5116</v>
      </c>
      <c r="C1329" s="822" t="s">
        <v>5061</v>
      </c>
      <c r="D1329" s="822" t="s">
        <v>5066</v>
      </c>
      <c r="E1329" s="822" t="s">
        <v>5067</v>
      </c>
      <c r="F1329" s="831">
        <v>1</v>
      </c>
      <c r="G1329" s="831">
        <v>242.64</v>
      </c>
      <c r="H1329" s="831"/>
      <c r="I1329" s="831">
        <v>242.64</v>
      </c>
      <c r="J1329" s="831"/>
      <c r="K1329" s="831"/>
      <c r="L1329" s="831"/>
      <c r="M1329" s="831"/>
      <c r="N1329" s="831">
        <v>1</v>
      </c>
      <c r="O1329" s="831">
        <v>180.44</v>
      </c>
      <c r="P1329" s="827"/>
      <c r="Q1329" s="832">
        <v>180.44</v>
      </c>
    </row>
    <row r="1330" spans="1:17" ht="14.45" customHeight="1" x14ac:dyDescent="0.2">
      <c r="A1330" s="821" t="s">
        <v>6112</v>
      </c>
      <c r="B1330" s="822" t="s">
        <v>5116</v>
      </c>
      <c r="C1330" s="822" t="s">
        <v>5034</v>
      </c>
      <c r="D1330" s="822" t="s">
        <v>5194</v>
      </c>
      <c r="E1330" s="822" t="s">
        <v>5195</v>
      </c>
      <c r="F1330" s="831">
        <v>58</v>
      </c>
      <c r="G1330" s="831">
        <v>11368</v>
      </c>
      <c r="H1330" s="831">
        <v>1.3285029800163608</v>
      </c>
      <c r="I1330" s="831">
        <v>196</v>
      </c>
      <c r="J1330" s="831">
        <v>43</v>
      </c>
      <c r="K1330" s="831">
        <v>8557</v>
      </c>
      <c r="L1330" s="831">
        <v>1</v>
      </c>
      <c r="M1330" s="831">
        <v>199</v>
      </c>
      <c r="N1330" s="831">
        <v>51</v>
      </c>
      <c r="O1330" s="831">
        <v>10251</v>
      </c>
      <c r="P1330" s="827">
        <v>1.1979665770714036</v>
      </c>
      <c r="Q1330" s="832">
        <v>201</v>
      </c>
    </row>
    <row r="1331" spans="1:17" ht="14.45" customHeight="1" x14ac:dyDescent="0.2">
      <c r="A1331" s="821" t="s">
        <v>6112</v>
      </c>
      <c r="B1331" s="822" t="s">
        <v>5116</v>
      </c>
      <c r="C1331" s="822" t="s">
        <v>5034</v>
      </c>
      <c r="D1331" s="822" t="s">
        <v>5213</v>
      </c>
      <c r="E1331" s="822" t="s">
        <v>5214</v>
      </c>
      <c r="F1331" s="831">
        <v>4</v>
      </c>
      <c r="G1331" s="831">
        <v>4640</v>
      </c>
      <c r="H1331" s="831"/>
      <c r="I1331" s="831">
        <v>1160</v>
      </c>
      <c r="J1331" s="831"/>
      <c r="K1331" s="831"/>
      <c r="L1331" s="831"/>
      <c r="M1331" s="831"/>
      <c r="N1331" s="831"/>
      <c r="O1331" s="831"/>
      <c r="P1331" s="827"/>
      <c r="Q1331" s="832"/>
    </row>
    <row r="1332" spans="1:17" ht="14.45" customHeight="1" x14ac:dyDescent="0.2">
      <c r="A1332" s="821" t="s">
        <v>6112</v>
      </c>
      <c r="B1332" s="822" t="s">
        <v>5116</v>
      </c>
      <c r="C1332" s="822" t="s">
        <v>5034</v>
      </c>
      <c r="D1332" s="822" t="s">
        <v>5215</v>
      </c>
      <c r="E1332" s="822" t="s">
        <v>5216</v>
      </c>
      <c r="F1332" s="831">
        <v>2</v>
      </c>
      <c r="G1332" s="831">
        <v>1594</v>
      </c>
      <c r="H1332" s="831">
        <v>0.28464285714285714</v>
      </c>
      <c r="I1332" s="831">
        <v>797</v>
      </c>
      <c r="J1332" s="831">
        <v>7</v>
      </c>
      <c r="K1332" s="831">
        <v>5600</v>
      </c>
      <c r="L1332" s="831">
        <v>1</v>
      </c>
      <c r="M1332" s="831">
        <v>800</v>
      </c>
      <c r="N1332" s="831">
        <v>6</v>
      </c>
      <c r="O1332" s="831">
        <v>4818</v>
      </c>
      <c r="P1332" s="827">
        <v>0.86035714285714282</v>
      </c>
      <c r="Q1332" s="832">
        <v>803</v>
      </c>
    </row>
    <row r="1333" spans="1:17" ht="14.45" customHeight="1" x14ac:dyDescent="0.2">
      <c r="A1333" s="821" t="s">
        <v>6112</v>
      </c>
      <c r="B1333" s="822" t="s">
        <v>5116</v>
      </c>
      <c r="C1333" s="822" t="s">
        <v>5034</v>
      </c>
      <c r="D1333" s="822" t="s">
        <v>5124</v>
      </c>
      <c r="E1333" s="822" t="s">
        <v>5125</v>
      </c>
      <c r="F1333" s="831">
        <v>637</v>
      </c>
      <c r="G1333" s="831">
        <v>160524</v>
      </c>
      <c r="H1333" s="831">
        <v>0.96781661863476864</v>
      </c>
      <c r="I1333" s="831">
        <v>252</v>
      </c>
      <c r="J1333" s="831">
        <v>653</v>
      </c>
      <c r="K1333" s="831">
        <v>165862</v>
      </c>
      <c r="L1333" s="831">
        <v>1</v>
      </c>
      <c r="M1333" s="831">
        <v>254</v>
      </c>
      <c r="N1333" s="831">
        <v>586</v>
      </c>
      <c r="O1333" s="831">
        <v>149430</v>
      </c>
      <c r="P1333" s="827">
        <v>0.90092968853625299</v>
      </c>
      <c r="Q1333" s="832">
        <v>255</v>
      </c>
    </row>
    <row r="1334" spans="1:17" ht="14.45" customHeight="1" x14ac:dyDescent="0.2">
      <c r="A1334" s="821" t="s">
        <v>6112</v>
      </c>
      <c r="B1334" s="822" t="s">
        <v>5116</v>
      </c>
      <c r="C1334" s="822" t="s">
        <v>5034</v>
      </c>
      <c r="D1334" s="822" t="s">
        <v>5126</v>
      </c>
      <c r="E1334" s="822" t="s">
        <v>5127</v>
      </c>
      <c r="F1334" s="831">
        <v>24</v>
      </c>
      <c r="G1334" s="831">
        <v>3048</v>
      </c>
      <c r="H1334" s="831">
        <v>0.50396825396825395</v>
      </c>
      <c r="I1334" s="831">
        <v>127</v>
      </c>
      <c r="J1334" s="831">
        <v>48</v>
      </c>
      <c r="K1334" s="831">
        <v>6048</v>
      </c>
      <c r="L1334" s="831">
        <v>1</v>
      </c>
      <c r="M1334" s="831">
        <v>126</v>
      </c>
      <c r="N1334" s="831">
        <v>46</v>
      </c>
      <c r="O1334" s="831">
        <v>5842</v>
      </c>
      <c r="P1334" s="827">
        <v>0.96593915343915349</v>
      </c>
      <c r="Q1334" s="832">
        <v>127</v>
      </c>
    </row>
    <row r="1335" spans="1:17" ht="14.45" customHeight="1" x14ac:dyDescent="0.2">
      <c r="A1335" s="821" t="s">
        <v>6112</v>
      </c>
      <c r="B1335" s="822" t="s">
        <v>5116</v>
      </c>
      <c r="C1335" s="822" t="s">
        <v>5034</v>
      </c>
      <c r="D1335" s="822" t="s">
        <v>5137</v>
      </c>
      <c r="E1335" s="822" t="s">
        <v>5138</v>
      </c>
      <c r="F1335" s="831"/>
      <c r="G1335" s="831"/>
      <c r="H1335" s="831"/>
      <c r="I1335" s="831"/>
      <c r="J1335" s="831">
        <v>1</v>
      </c>
      <c r="K1335" s="831">
        <v>498</v>
      </c>
      <c r="L1335" s="831">
        <v>1</v>
      </c>
      <c r="M1335" s="831">
        <v>498</v>
      </c>
      <c r="N1335" s="831"/>
      <c r="O1335" s="831"/>
      <c r="P1335" s="827"/>
      <c r="Q1335" s="832"/>
    </row>
    <row r="1336" spans="1:17" ht="14.45" customHeight="1" x14ac:dyDescent="0.2">
      <c r="A1336" s="821" t="s">
        <v>6112</v>
      </c>
      <c r="B1336" s="822" t="s">
        <v>5116</v>
      </c>
      <c r="C1336" s="822" t="s">
        <v>5034</v>
      </c>
      <c r="D1336" s="822" t="s">
        <v>5139</v>
      </c>
      <c r="E1336" s="822" t="s">
        <v>5140</v>
      </c>
      <c r="F1336" s="831"/>
      <c r="G1336" s="831"/>
      <c r="H1336" s="831"/>
      <c r="I1336" s="831"/>
      <c r="J1336" s="831">
        <v>9</v>
      </c>
      <c r="K1336" s="831">
        <v>6219</v>
      </c>
      <c r="L1336" s="831">
        <v>1</v>
      </c>
      <c r="M1336" s="831">
        <v>691</v>
      </c>
      <c r="N1336" s="831">
        <v>4</v>
      </c>
      <c r="O1336" s="831">
        <v>2768</v>
      </c>
      <c r="P1336" s="827">
        <v>0.44508763466795304</v>
      </c>
      <c r="Q1336" s="832">
        <v>692</v>
      </c>
    </row>
    <row r="1337" spans="1:17" ht="14.45" customHeight="1" x14ac:dyDescent="0.2">
      <c r="A1337" s="821" t="s">
        <v>6112</v>
      </c>
      <c r="B1337" s="822" t="s">
        <v>5116</v>
      </c>
      <c r="C1337" s="822" t="s">
        <v>5034</v>
      </c>
      <c r="D1337" s="822" t="s">
        <v>5141</v>
      </c>
      <c r="E1337" s="822" t="s">
        <v>5138</v>
      </c>
      <c r="F1337" s="831">
        <v>10</v>
      </c>
      <c r="G1337" s="831">
        <v>5690</v>
      </c>
      <c r="H1337" s="831">
        <v>1.6550319953461314</v>
      </c>
      <c r="I1337" s="831">
        <v>569</v>
      </c>
      <c r="J1337" s="831">
        <v>6</v>
      </c>
      <c r="K1337" s="831">
        <v>3438</v>
      </c>
      <c r="L1337" s="831">
        <v>1</v>
      </c>
      <c r="M1337" s="831">
        <v>573</v>
      </c>
      <c r="N1337" s="831">
        <v>4</v>
      </c>
      <c r="O1337" s="831">
        <v>2304</v>
      </c>
      <c r="P1337" s="827">
        <v>0.67015706806282727</v>
      </c>
      <c r="Q1337" s="832">
        <v>576</v>
      </c>
    </row>
    <row r="1338" spans="1:17" ht="14.45" customHeight="1" x14ac:dyDescent="0.2">
      <c r="A1338" s="821" t="s">
        <v>6112</v>
      </c>
      <c r="B1338" s="822" t="s">
        <v>5116</v>
      </c>
      <c r="C1338" s="822" t="s">
        <v>5034</v>
      </c>
      <c r="D1338" s="822" t="s">
        <v>5142</v>
      </c>
      <c r="E1338" s="822" t="s">
        <v>5140</v>
      </c>
      <c r="F1338" s="831">
        <v>58</v>
      </c>
      <c r="G1338" s="831">
        <v>44196</v>
      </c>
      <c r="H1338" s="831">
        <v>2.5085707798842094</v>
      </c>
      <c r="I1338" s="831">
        <v>762</v>
      </c>
      <c r="J1338" s="831">
        <v>23</v>
      </c>
      <c r="K1338" s="831">
        <v>17618</v>
      </c>
      <c r="L1338" s="831">
        <v>1</v>
      </c>
      <c r="M1338" s="831">
        <v>766</v>
      </c>
      <c r="N1338" s="831">
        <v>13</v>
      </c>
      <c r="O1338" s="831">
        <v>9997</v>
      </c>
      <c r="P1338" s="827">
        <v>0.56743103644000459</v>
      </c>
      <c r="Q1338" s="832">
        <v>769</v>
      </c>
    </row>
    <row r="1339" spans="1:17" ht="14.45" customHeight="1" x14ac:dyDescent="0.2">
      <c r="A1339" s="821" t="s">
        <v>6112</v>
      </c>
      <c r="B1339" s="822" t="s">
        <v>5116</v>
      </c>
      <c r="C1339" s="822" t="s">
        <v>5034</v>
      </c>
      <c r="D1339" s="822" t="s">
        <v>5160</v>
      </c>
      <c r="E1339" s="822" t="s">
        <v>5161</v>
      </c>
      <c r="F1339" s="831">
        <v>2041</v>
      </c>
      <c r="G1339" s="831">
        <v>1671579</v>
      </c>
      <c r="H1339" s="831">
        <v>1.0913918293448106</v>
      </c>
      <c r="I1339" s="831">
        <v>819</v>
      </c>
      <c r="J1339" s="831">
        <v>1861</v>
      </c>
      <c r="K1339" s="831">
        <v>1531603</v>
      </c>
      <c r="L1339" s="831">
        <v>1</v>
      </c>
      <c r="M1339" s="831">
        <v>823</v>
      </c>
      <c r="N1339" s="831">
        <v>1960</v>
      </c>
      <c r="O1339" s="831">
        <v>1618960</v>
      </c>
      <c r="P1339" s="827">
        <v>1.0570363207698079</v>
      </c>
      <c r="Q1339" s="832">
        <v>826</v>
      </c>
    </row>
    <row r="1340" spans="1:17" ht="14.45" customHeight="1" x14ac:dyDescent="0.2">
      <c r="A1340" s="821" t="s">
        <v>6112</v>
      </c>
      <c r="B1340" s="822" t="s">
        <v>5116</v>
      </c>
      <c r="C1340" s="822" t="s">
        <v>5034</v>
      </c>
      <c r="D1340" s="822" t="s">
        <v>5128</v>
      </c>
      <c r="E1340" s="822" t="s">
        <v>5101</v>
      </c>
      <c r="F1340" s="831">
        <v>1</v>
      </c>
      <c r="G1340" s="831">
        <v>464</v>
      </c>
      <c r="H1340" s="831"/>
      <c r="I1340" s="831">
        <v>464</v>
      </c>
      <c r="J1340" s="831"/>
      <c r="K1340" s="831"/>
      <c r="L1340" s="831"/>
      <c r="M1340" s="831"/>
      <c r="N1340" s="831">
        <v>1</v>
      </c>
      <c r="O1340" s="831">
        <v>473</v>
      </c>
      <c r="P1340" s="827"/>
      <c r="Q1340" s="832">
        <v>473</v>
      </c>
    </row>
    <row r="1341" spans="1:17" ht="14.45" customHeight="1" x14ac:dyDescent="0.2">
      <c r="A1341" s="821" t="s">
        <v>6112</v>
      </c>
      <c r="B1341" s="822" t="s">
        <v>5116</v>
      </c>
      <c r="C1341" s="822" t="s">
        <v>5034</v>
      </c>
      <c r="D1341" s="822" t="s">
        <v>5143</v>
      </c>
      <c r="E1341" s="822" t="s">
        <v>5103</v>
      </c>
      <c r="F1341" s="831">
        <v>2</v>
      </c>
      <c r="G1341" s="831">
        <v>894</v>
      </c>
      <c r="H1341" s="831"/>
      <c r="I1341" s="831">
        <v>447</v>
      </c>
      <c r="J1341" s="831"/>
      <c r="K1341" s="831"/>
      <c r="L1341" s="831"/>
      <c r="M1341" s="831"/>
      <c r="N1341" s="831"/>
      <c r="O1341" s="831"/>
      <c r="P1341" s="827"/>
      <c r="Q1341" s="832"/>
    </row>
    <row r="1342" spans="1:17" ht="14.45" customHeight="1" x14ac:dyDescent="0.2">
      <c r="A1342" s="821" t="s">
        <v>6112</v>
      </c>
      <c r="B1342" s="822" t="s">
        <v>5116</v>
      </c>
      <c r="C1342" s="822" t="s">
        <v>5034</v>
      </c>
      <c r="D1342" s="822" t="s">
        <v>5144</v>
      </c>
      <c r="E1342" s="822" t="s">
        <v>5099</v>
      </c>
      <c r="F1342" s="831">
        <v>95</v>
      </c>
      <c r="G1342" s="831">
        <v>69350</v>
      </c>
      <c r="H1342" s="831">
        <v>0.65071545859723201</v>
      </c>
      <c r="I1342" s="831">
        <v>730</v>
      </c>
      <c r="J1342" s="831">
        <v>145</v>
      </c>
      <c r="K1342" s="831">
        <v>106575</v>
      </c>
      <c r="L1342" s="831">
        <v>1</v>
      </c>
      <c r="M1342" s="831">
        <v>735</v>
      </c>
      <c r="N1342" s="831">
        <v>115</v>
      </c>
      <c r="O1342" s="831">
        <v>85100</v>
      </c>
      <c r="P1342" s="827">
        <v>0.79849870982875903</v>
      </c>
      <c r="Q1342" s="832">
        <v>740</v>
      </c>
    </row>
    <row r="1343" spans="1:17" ht="14.45" customHeight="1" x14ac:dyDescent="0.2">
      <c r="A1343" s="821" t="s">
        <v>6112</v>
      </c>
      <c r="B1343" s="822" t="s">
        <v>5116</v>
      </c>
      <c r="C1343" s="822" t="s">
        <v>5034</v>
      </c>
      <c r="D1343" s="822" t="s">
        <v>5145</v>
      </c>
      <c r="E1343" s="822" t="s">
        <v>5146</v>
      </c>
      <c r="F1343" s="831">
        <v>66</v>
      </c>
      <c r="G1343" s="831">
        <v>55044</v>
      </c>
      <c r="H1343" s="831">
        <v>0.58128286903077275</v>
      </c>
      <c r="I1343" s="831">
        <v>834</v>
      </c>
      <c r="J1343" s="831">
        <v>113</v>
      </c>
      <c r="K1343" s="831">
        <v>94694</v>
      </c>
      <c r="L1343" s="831">
        <v>1</v>
      </c>
      <c r="M1343" s="831">
        <v>838</v>
      </c>
      <c r="N1343" s="831">
        <v>86</v>
      </c>
      <c r="O1343" s="831">
        <v>72326</v>
      </c>
      <c r="P1343" s="827">
        <v>0.76378651234502715</v>
      </c>
      <c r="Q1343" s="832">
        <v>841</v>
      </c>
    </row>
    <row r="1344" spans="1:17" ht="14.45" customHeight="1" x14ac:dyDescent="0.2">
      <c r="A1344" s="821" t="s">
        <v>6112</v>
      </c>
      <c r="B1344" s="822" t="s">
        <v>5116</v>
      </c>
      <c r="C1344" s="822" t="s">
        <v>5034</v>
      </c>
      <c r="D1344" s="822" t="s">
        <v>5147</v>
      </c>
      <c r="E1344" s="822" t="s">
        <v>5148</v>
      </c>
      <c r="F1344" s="831">
        <v>484</v>
      </c>
      <c r="G1344" s="831">
        <v>104060</v>
      </c>
      <c r="H1344" s="831">
        <v>0.89466263154274706</v>
      </c>
      <c r="I1344" s="831">
        <v>215</v>
      </c>
      <c r="J1344" s="831">
        <v>536</v>
      </c>
      <c r="K1344" s="831">
        <v>116312</v>
      </c>
      <c r="L1344" s="831">
        <v>1</v>
      </c>
      <c r="M1344" s="831">
        <v>217</v>
      </c>
      <c r="N1344" s="831">
        <v>490</v>
      </c>
      <c r="O1344" s="831">
        <v>107310</v>
      </c>
      <c r="P1344" s="827">
        <v>0.92260471834376501</v>
      </c>
      <c r="Q1344" s="832">
        <v>219</v>
      </c>
    </row>
    <row r="1345" spans="1:17" ht="14.45" customHeight="1" x14ac:dyDescent="0.2">
      <c r="A1345" s="821" t="s">
        <v>6112</v>
      </c>
      <c r="B1345" s="822" t="s">
        <v>5116</v>
      </c>
      <c r="C1345" s="822" t="s">
        <v>5034</v>
      </c>
      <c r="D1345" s="822" t="s">
        <v>5084</v>
      </c>
      <c r="E1345" s="822" t="s">
        <v>5085</v>
      </c>
      <c r="F1345" s="831">
        <v>1</v>
      </c>
      <c r="G1345" s="831">
        <v>355</v>
      </c>
      <c r="H1345" s="831"/>
      <c r="I1345" s="831">
        <v>355</v>
      </c>
      <c r="J1345" s="831"/>
      <c r="K1345" s="831"/>
      <c r="L1345" s="831"/>
      <c r="M1345" s="831"/>
      <c r="N1345" s="831"/>
      <c r="O1345" s="831"/>
      <c r="P1345" s="827"/>
      <c r="Q1345" s="832"/>
    </row>
    <row r="1346" spans="1:17" ht="14.45" customHeight="1" x14ac:dyDescent="0.2">
      <c r="A1346" s="821" t="s">
        <v>6112</v>
      </c>
      <c r="B1346" s="822" t="s">
        <v>5116</v>
      </c>
      <c r="C1346" s="822" t="s">
        <v>5034</v>
      </c>
      <c r="D1346" s="822" t="s">
        <v>5149</v>
      </c>
      <c r="E1346" s="822" t="s">
        <v>5150</v>
      </c>
      <c r="F1346" s="831">
        <v>5115</v>
      </c>
      <c r="G1346" s="831">
        <v>439890</v>
      </c>
      <c r="H1346" s="831">
        <v>0.95051340559041642</v>
      </c>
      <c r="I1346" s="831">
        <v>86</v>
      </c>
      <c r="J1346" s="831">
        <v>5259</v>
      </c>
      <c r="K1346" s="831">
        <v>462792</v>
      </c>
      <c r="L1346" s="831">
        <v>1</v>
      </c>
      <c r="M1346" s="831">
        <v>88</v>
      </c>
      <c r="N1346" s="831">
        <v>5073</v>
      </c>
      <c r="O1346" s="831">
        <v>451497</v>
      </c>
      <c r="P1346" s="827">
        <v>0.97559378727376445</v>
      </c>
      <c r="Q1346" s="832">
        <v>89</v>
      </c>
    </row>
    <row r="1347" spans="1:17" ht="14.45" customHeight="1" x14ac:dyDescent="0.2">
      <c r="A1347" s="821" t="s">
        <v>6112</v>
      </c>
      <c r="B1347" s="822" t="s">
        <v>5116</v>
      </c>
      <c r="C1347" s="822" t="s">
        <v>5034</v>
      </c>
      <c r="D1347" s="822" t="s">
        <v>5129</v>
      </c>
      <c r="E1347" s="822" t="s">
        <v>5130</v>
      </c>
      <c r="F1347" s="831">
        <v>15</v>
      </c>
      <c r="G1347" s="831">
        <v>10800</v>
      </c>
      <c r="H1347" s="831">
        <v>0.43934586282645838</v>
      </c>
      <c r="I1347" s="831">
        <v>720</v>
      </c>
      <c r="J1347" s="831">
        <v>34</v>
      </c>
      <c r="K1347" s="831">
        <v>24582</v>
      </c>
      <c r="L1347" s="831">
        <v>1</v>
      </c>
      <c r="M1347" s="831">
        <v>723</v>
      </c>
      <c r="N1347" s="831">
        <v>22</v>
      </c>
      <c r="O1347" s="831">
        <v>15950</v>
      </c>
      <c r="P1347" s="827">
        <v>0.64884875111870477</v>
      </c>
      <c r="Q1347" s="832">
        <v>725</v>
      </c>
    </row>
    <row r="1348" spans="1:17" ht="14.45" customHeight="1" x14ac:dyDescent="0.2">
      <c r="A1348" s="821" t="s">
        <v>6112</v>
      </c>
      <c r="B1348" s="822" t="s">
        <v>5116</v>
      </c>
      <c r="C1348" s="822" t="s">
        <v>5034</v>
      </c>
      <c r="D1348" s="822" t="s">
        <v>5196</v>
      </c>
      <c r="E1348" s="822" t="s">
        <v>5161</v>
      </c>
      <c r="F1348" s="831">
        <v>2469</v>
      </c>
      <c r="G1348" s="831">
        <v>2352957</v>
      </c>
      <c r="H1348" s="831">
        <v>0.92043832911376555</v>
      </c>
      <c r="I1348" s="831">
        <v>953</v>
      </c>
      <c r="J1348" s="831">
        <v>2674</v>
      </c>
      <c r="K1348" s="831">
        <v>2556344</v>
      </c>
      <c r="L1348" s="831">
        <v>1</v>
      </c>
      <c r="M1348" s="831">
        <v>956</v>
      </c>
      <c r="N1348" s="831">
        <v>2470</v>
      </c>
      <c r="O1348" s="831">
        <v>2368730</v>
      </c>
      <c r="P1348" s="827">
        <v>0.92660846896974747</v>
      </c>
      <c r="Q1348" s="832">
        <v>959</v>
      </c>
    </row>
    <row r="1349" spans="1:17" ht="14.45" customHeight="1" x14ac:dyDescent="0.2">
      <c r="A1349" s="821" t="s">
        <v>6112</v>
      </c>
      <c r="B1349" s="822" t="s">
        <v>5116</v>
      </c>
      <c r="C1349" s="822" t="s">
        <v>5034</v>
      </c>
      <c r="D1349" s="822" t="s">
        <v>5088</v>
      </c>
      <c r="E1349" s="822" t="s">
        <v>5089</v>
      </c>
      <c r="F1349" s="831">
        <v>16</v>
      </c>
      <c r="G1349" s="831">
        <v>1936</v>
      </c>
      <c r="H1349" s="831">
        <v>1.1334894613583137</v>
      </c>
      <c r="I1349" s="831">
        <v>121</v>
      </c>
      <c r="J1349" s="831">
        <v>14</v>
      </c>
      <c r="K1349" s="831">
        <v>1708</v>
      </c>
      <c r="L1349" s="831">
        <v>1</v>
      </c>
      <c r="M1349" s="831">
        <v>122</v>
      </c>
      <c r="N1349" s="831"/>
      <c r="O1349" s="831"/>
      <c r="P1349" s="827"/>
      <c r="Q1349" s="832"/>
    </row>
    <row r="1350" spans="1:17" ht="14.45" customHeight="1" x14ac:dyDescent="0.2">
      <c r="A1350" s="821" t="s">
        <v>6112</v>
      </c>
      <c r="B1350" s="822" t="s">
        <v>5116</v>
      </c>
      <c r="C1350" s="822" t="s">
        <v>5034</v>
      </c>
      <c r="D1350" s="822" t="s">
        <v>5162</v>
      </c>
      <c r="E1350" s="822" t="s">
        <v>5161</v>
      </c>
      <c r="F1350" s="831">
        <v>55</v>
      </c>
      <c r="G1350" s="831">
        <v>41030</v>
      </c>
      <c r="H1350" s="831">
        <v>0.43882352941176472</v>
      </c>
      <c r="I1350" s="831">
        <v>746</v>
      </c>
      <c r="J1350" s="831">
        <v>125</v>
      </c>
      <c r="K1350" s="831">
        <v>93500</v>
      </c>
      <c r="L1350" s="831">
        <v>1</v>
      </c>
      <c r="M1350" s="831">
        <v>748</v>
      </c>
      <c r="N1350" s="831">
        <v>89</v>
      </c>
      <c r="O1350" s="831">
        <v>66661</v>
      </c>
      <c r="P1350" s="827">
        <v>0.71295187165775398</v>
      </c>
      <c r="Q1350" s="832">
        <v>749</v>
      </c>
    </row>
    <row r="1351" spans="1:17" ht="14.45" customHeight="1" x14ac:dyDescent="0.2">
      <c r="A1351" s="821" t="s">
        <v>6112</v>
      </c>
      <c r="B1351" s="822" t="s">
        <v>5116</v>
      </c>
      <c r="C1351" s="822" t="s">
        <v>5034</v>
      </c>
      <c r="D1351" s="822" t="s">
        <v>5217</v>
      </c>
      <c r="E1351" s="822" t="s">
        <v>5218</v>
      </c>
      <c r="F1351" s="831">
        <v>4</v>
      </c>
      <c r="G1351" s="831">
        <v>232</v>
      </c>
      <c r="H1351" s="831"/>
      <c r="I1351" s="831">
        <v>58</v>
      </c>
      <c r="J1351" s="831"/>
      <c r="K1351" s="831"/>
      <c r="L1351" s="831"/>
      <c r="M1351" s="831"/>
      <c r="N1351" s="831"/>
      <c r="O1351" s="831"/>
      <c r="P1351" s="827"/>
      <c r="Q1351" s="832"/>
    </row>
    <row r="1352" spans="1:17" ht="14.45" customHeight="1" x14ac:dyDescent="0.2">
      <c r="A1352" s="821" t="s">
        <v>6112</v>
      </c>
      <c r="B1352" s="822" t="s">
        <v>5116</v>
      </c>
      <c r="C1352" s="822" t="s">
        <v>5034</v>
      </c>
      <c r="D1352" s="822" t="s">
        <v>5163</v>
      </c>
      <c r="E1352" s="822" t="s">
        <v>5164</v>
      </c>
      <c r="F1352" s="831">
        <v>539</v>
      </c>
      <c r="G1352" s="831">
        <v>293216</v>
      </c>
      <c r="H1352" s="831">
        <v>1.1474906859522245</v>
      </c>
      <c r="I1352" s="831">
        <v>544</v>
      </c>
      <c r="J1352" s="831">
        <v>468</v>
      </c>
      <c r="K1352" s="831">
        <v>255528</v>
      </c>
      <c r="L1352" s="831">
        <v>1</v>
      </c>
      <c r="M1352" s="831">
        <v>546</v>
      </c>
      <c r="N1352" s="831">
        <v>410</v>
      </c>
      <c r="O1352" s="831">
        <v>224270</v>
      </c>
      <c r="P1352" s="827">
        <v>0.87767289690366612</v>
      </c>
      <c r="Q1352" s="832">
        <v>547</v>
      </c>
    </row>
    <row r="1353" spans="1:17" ht="14.45" customHeight="1" x14ac:dyDescent="0.2">
      <c r="A1353" s="821" t="s">
        <v>6112</v>
      </c>
      <c r="B1353" s="822" t="s">
        <v>5116</v>
      </c>
      <c r="C1353" s="822" t="s">
        <v>5034</v>
      </c>
      <c r="D1353" s="822" t="s">
        <v>5151</v>
      </c>
      <c r="E1353" s="822" t="s">
        <v>5152</v>
      </c>
      <c r="F1353" s="831">
        <v>4</v>
      </c>
      <c r="G1353" s="831">
        <v>1232</v>
      </c>
      <c r="H1353" s="831">
        <v>1.3247311827956989</v>
      </c>
      <c r="I1353" s="831">
        <v>308</v>
      </c>
      <c r="J1353" s="831">
        <v>3</v>
      </c>
      <c r="K1353" s="831">
        <v>930</v>
      </c>
      <c r="L1353" s="831">
        <v>1</v>
      </c>
      <c r="M1353" s="831">
        <v>310</v>
      </c>
      <c r="N1353" s="831"/>
      <c r="O1353" s="831"/>
      <c r="P1353" s="827"/>
      <c r="Q1353" s="832"/>
    </row>
    <row r="1354" spans="1:17" ht="14.45" customHeight="1" x14ac:dyDescent="0.2">
      <c r="A1354" s="821" t="s">
        <v>6112</v>
      </c>
      <c r="B1354" s="822" t="s">
        <v>5116</v>
      </c>
      <c r="C1354" s="822" t="s">
        <v>5034</v>
      </c>
      <c r="D1354" s="822" t="s">
        <v>5153</v>
      </c>
      <c r="E1354" s="822" t="s">
        <v>5148</v>
      </c>
      <c r="F1354" s="831">
        <v>12</v>
      </c>
      <c r="G1354" s="831">
        <v>2148</v>
      </c>
      <c r="H1354" s="831">
        <v>0.70588235294117652</v>
      </c>
      <c r="I1354" s="831">
        <v>179</v>
      </c>
      <c r="J1354" s="831">
        <v>17</v>
      </c>
      <c r="K1354" s="831">
        <v>3043</v>
      </c>
      <c r="L1354" s="831">
        <v>1</v>
      </c>
      <c r="M1354" s="831">
        <v>179</v>
      </c>
      <c r="N1354" s="831">
        <v>10</v>
      </c>
      <c r="O1354" s="831">
        <v>1800</v>
      </c>
      <c r="P1354" s="827">
        <v>0.5915215248110417</v>
      </c>
      <c r="Q1354" s="832">
        <v>180</v>
      </c>
    </row>
    <row r="1355" spans="1:17" ht="14.45" customHeight="1" x14ac:dyDescent="0.2">
      <c r="A1355" s="821" t="s">
        <v>6112</v>
      </c>
      <c r="B1355" s="822" t="s">
        <v>5116</v>
      </c>
      <c r="C1355" s="822" t="s">
        <v>5034</v>
      </c>
      <c r="D1355" s="822" t="s">
        <v>5154</v>
      </c>
      <c r="E1355" s="822" t="s">
        <v>5152</v>
      </c>
      <c r="F1355" s="831">
        <v>11</v>
      </c>
      <c r="G1355" s="831">
        <v>4191</v>
      </c>
      <c r="H1355" s="831">
        <v>0.77755102040816326</v>
      </c>
      <c r="I1355" s="831">
        <v>381</v>
      </c>
      <c r="J1355" s="831">
        <v>14</v>
      </c>
      <c r="K1355" s="831">
        <v>5390</v>
      </c>
      <c r="L1355" s="831">
        <v>1</v>
      </c>
      <c r="M1355" s="831">
        <v>385</v>
      </c>
      <c r="N1355" s="831">
        <v>12</v>
      </c>
      <c r="O1355" s="831">
        <v>4656</v>
      </c>
      <c r="P1355" s="827">
        <v>0.86382189239332097</v>
      </c>
      <c r="Q1355" s="832">
        <v>388</v>
      </c>
    </row>
    <row r="1356" spans="1:17" ht="14.45" customHeight="1" x14ac:dyDescent="0.2">
      <c r="A1356" s="821" t="s">
        <v>6112</v>
      </c>
      <c r="B1356" s="822" t="s">
        <v>5116</v>
      </c>
      <c r="C1356" s="822" t="s">
        <v>5034</v>
      </c>
      <c r="D1356" s="822" t="s">
        <v>5098</v>
      </c>
      <c r="E1356" s="822" t="s">
        <v>5099</v>
      </c>
      <c r="F1356" s="831"/>
      <c r="G1356" s="831"/>
      <c r="H1356" s="831"/>
      <c r="I1356" s="831"/>
      <c r="J1356" s="831"/>
      <c r="K1356" s="831"/>
      <c r="L1356" s="831"/>
      <c r="M1356" s="831"/>
      <c r="N1356" s="831">
        <v>1</v>
      </c>
      <c r="O1356" s="831">
        <v>625</v>
      </c>
      <c r="P1356" s="827"/>
      <c r="Q1356" s="832">
        <v>625</v>
      </c>
    </row>
    <row r="1357" spans="1:17" ht="14.45" customHeight="1" x14ac:dyDescent="0.2">
      <c r="A1357" s="821" t="s">
        <v>6112</v>
      </c>
      <c r="B1357" s="822" t="s">
        <v>5116</v>
      </c>
      <c r="C1357" s="822" t="s">
        <v>5034</v>
      </c>
      <c r="D1357" s="822" t="s">
        <v>5155</v>
      </c>
      <c r="E1357" s="822" t="s">
        <v>5156</v>
      </c>
      <c r="F1357" s="831">
        <v>2</v>
      </c>
      <c r="G1357" s="831">
        <v>546</v>
      </c>
      <c r="H1357" s="831"/>
      <c r="I1357" s="831">
        <v>273</v>
      </c>
      <c r="J1357" s="831"/>
      <c r="K1357" s="831"/>
      <c r="L1357" s="831"/>
      <c r="M1357" s="831"/>
      <c r="N1357" s="831"/>
      <c r="O1357" s="831"/>
      <c r="P1357" s="827"/>
      <c r="Q1357" s="832"/>
    </row>
    <row r="1358" spans="1:17" ht="14.45" customHeight="1" x14ac:dyDescent="0.2">
      <c r="A1358" s="821" t="s">
        <v>6112</v>
      </c>
      <c r="B1358" s="822" t="s">
        <v>5116</v>
      </c>
      <c r="C1358" s="822" t="s">
        <v>5034</v>
      </c>
      <c r="D1358" s="822" t="s">
        <v>5197</v>
      </c>
      <c r="E1358" s="822" t="s">
        <v>5198</v>
      </c>
      <c r="F1358" s="831">
        <v>34</v>
      </c>
      <c r="G1358" s="831">
        <v>3400</v>
      </c>
      <c r="H1358" s="831">
        <v>0.58620689655172409</v>
      </c>
      <c r="I1358" s="831">
        <v>100</v>
      </c>
      <c r="J1358" s="831">
        <v>58</v>
      </c>
      <c r="K1358" s="831">
        <v>5800</v>
      </c>
      <c r="L1358" s="831">
        <v>1</v>
      </c>
      <c r="M1358" s="831">
        <v>100</v>
      </c>
      <c r="N1358" s="831">
        <v>58</v>
      </c>
      <c r="O1358" s="831">
        <v>5800</v>
      </c>
      <c r="P1358" s="827">
        <v>1</v>
      </c>
      <c r="Q1358" s="832">
        <v>100</v>
      </c>
    </row>
    <row r="1359" spans="1:17" ht="14.45" customHeight="1" x14ac:dyDescent="0.2">
      <c r="A1359" s="821" t="s">
        <v>6112</v>
      </c>
      <c r="B1359" s="822" t="s">
        <v>5116</v>
      </c>
      <c r="C1359" s="822" t="s">
        <v>5034</v>
      </c>
      <c r="D1359" s="822" t="s">
        <v>5199</v>
      </c>
      <c r="E1359" s="822" t="s">
        <v>5161</v>
      </c>
      <c r="F1359" s="831">
        <v>499</v>
      </c>
      <c r="G1359" s="831">
        <v>516964</v>
      </c>
      <c r="H1359" s="831">
        <v>0.74191159586681976</v>
      </c>
      <c r="I1359" s="831">
        <v>1036</v>
      </c>
      <c r="J1359" s="831">
        <v>670</v>
      </c>
      <c r="K1359" s="831">
        <v>696800</v>
      </c>
      <c r="L1359" s="831">
        <v>1</v>
      </c>
      <c r="M1359" s="831">
        <v>1040</v>
      </c>
      <c r="N1359" s="831">
        <v>572</v>
      </c>
      <c r="O1359" s="831">
        <v>596596</v>
      </c>
      <c r="P1359" s="827">
        <v>0.85619402985074622</v>
      </c>
      <c r="Q1359" s="832">
        <v>1043</v>
      </c>
    </row>
    <row r="1360" spans="1:17" ht="14.45" customHeight="1" x14ac:dyDescent="0.2">
      <c r="A1360" s="821" t="s">
        <v>6112</v>
      </c>
      <c r="B1360" s="822" t="s">
        <v>5116</v>
      </c>
      <c r="C1360" s="822" t="s">
        <v>5034</v>
      </c>
      <c r="D1360" s="822" t="s">
        <v>5102</v>
      </c>
      <c r="E1360" s="822" t="s">
        <v>5103</v>
      </c>
      <c r="F1360" s="831">
        <v>1</v>
      </c>
      <c r="G1360" s="831">
        <v>374</v>
      </c>
      <c r="H1360" s="831"/>
      <c r="I1360" s="831">
        <v>374</v>
      </c>
      <c r="J1360" s="831"/>
      <c r="K1360" s="831"/>
      <c r="L1360" s="831"/>
      <c r="M1360" s="831"/>
      <c r="N1360" s="831"/>
      <c r="O1360" s="831"/>
      <c r="P1360" s="827"/>
      <c r="Q1360" s="832"/>
    </row>
    <row r="1361" spans="1:17" ht="14.45" customHeight="1" x14ac:dyDescent="0.2">
      <c r="A1361" s="821" t="s">
        <v>6112</v>
      </c>
      <c r="B1361" s="822" t="s">
        <v>5116</v>
      </c>
      <c r="C1361" s="822" t="s">
        <v>5034</v>
      </c>
      <c r="D1361" s="822" t="s">
        <v>5200</v>
      </c>
      <c r="E1361" s="822" t="s">
        <v>5161</v>
      </c>
      <c r="F1361" s="831">
        <v>25</v>
      </c>
      <c r="G1361" s="831">
        <v>22000</v>
      </c>
      <c r="H1361" s="831">
        <v>4.9943246311010219</v>
      </c>
      <c r="I1361" s="831">
        <v>880</v>
      </c>
      <c r="J1361" s="831">
        <v>5</v>
      </c>
      <c r="K1361" s="831">
        <v>4405</v>
      </c>
      <c r="L1361" s="831">
        <v>1</v>
      </c>
      <c r="M1361" s="831">
        <v>881</v>
      </c>
      <c r="N1361" s="831">
        <v>6</v>
      </c>
      <c r="O1361" s="831">
        <v>5292</v>
      </c>
      <c r="P1361" s="827">
        <v>1.2013620885357548</v>
      </c>
      <c r="Q1361" s="832">
        <v>882</v>
      </c>
    </row>
    <row r="1362" spans="1:17" ht="14.45" customHeight="1" x14ac:dyDescent="0.2">
      <c r="A1362" s="821" t="s">
        <v>6112</v>
      </c>
      <c r="B1362" s="822" t="s">
        <v>5116</v>
      </c>
      <c r="C1362" s="822" t="s">
        <v>5034</v>
      </c>
      <c r="D1362" s="822" t="s">
        <v>5219</v>
      </c>
      <c r="E1362" s="822" t="s">
        <v>5202</v>
      </c>
      <c r="F1362" s="831"/>
      <c r="G1362" s="831"/>
      <c r="H1362" s="831"/>
      <c r="I1362" s="831"/>
      <c r="J1362" s="831"/>
      <c r="K1362" s="831"/>
      <c r="L1362" s="831"/>
      <c r="M1362" s="831"/>
      <c r="N1362" s="831">
        <v>4</v>
      </c>
      <c r="O1362" s="831">
        <v>2140</v>
      </c>
      <c r="P1362" s="827"/>
      <c r="Q1362" s="832">
        <v>535</v>
      </c>
    </row>
    <row r="1363" spans="1:17" ht="14.45" customHeight="1" x14ac:dyDescent="0.2">
      <c r="A1363" s="821" t="s">
        <v>6112</v>
      </c>
      <c r="B1363" s="822" t="s">
        <v>5116</v>
      </c>
      <c r="C1363" s="822" t="s">
        <v>5034</v>
      </c>
      <c r="D1363" s="822" t="s">
        <v>5201</v>
      </c>
      <c r="E1363" s="822" t="s">
        <v>5202</v>
      </c>
      <c r="F1363" s="831">
        <v>21</v>
      </c>
      <c r="G1363" s="831">
        <v>17325</v>
      </c>
      <c r="H1363" s="831">
        <v>0.14042894660052524</v>
      </c>
      <c r="I1363" s="831">
        <v>825</v>
      </c>
      <c r="J1363" s="831">
        <v>149</v>
      </c>
      <c r="K1363" s="831">
        <v>123372</v>
      </c>
      <c r="L1363" s="831">
        <v>1</v>
      </c>
      <c r="M1363" s="831">
        <v>828</v>
      </c>
      <c r="N1363" s="831">
        <v>62</v>
      </c>
      <c r="O1363" s="831">
        <v>51522</v>
      </c>
      <c r="P1363" s="827">
        <v>0.41761501799435852</v>
      </c>
      <c r="Q1363" s="832">
        <v>831</v>
      </c>
    </row>
    <row r="1364" spans="1:17" ht="14.45" customHeight="1" x14ac:dyDescent="0.2">
      <c r="A1364" s="821" t="s">
        <v>6112</v>
      </c>
      <c r="B1364" s="822" t="s">
        <v>5116</v>
      </c>
      <c r="C1364" s="822" t="s">
        <v>5034</v>
      </c>
      <c r="D1364" s="822" t="s">
        <v>5220</v>
      </c>
      <c r="E1364" s="822" t="s">
        <v>5202</v>
      </c>
      <c r="F1364" s="831">
        <v>40</v>
      </c>
      <c r="G1364" s="831">
        <v>24200</v>
      </c>
      <c r="H1364" s="831">
        <v>0.49058363234608443</v>
      </c>
      <c r="I1364" s="831">
        <v>605</v>
      </c>
      <c r="J1364" s="831">
        <v>81</v>
      </c>
      <c r="K1364" s="831">
        <v>49329</v>
      </c>
      <c r="L1364" s="831">
        <v>1</v>
      </c>
      <c r="M1364" s="831">
        <v>609</v>
      </c>
      <c r="N1364" s="831">
        <v>95</v>
      </c>
      <c r="O1364" s="831">
        <v>58140</v>
      </c>
      <c r="P1364" s="827">
        <v>1.1786170406860061</v>
      </c>
      <c r="Q1364" s="832">
        <v>612</v>
      </c>
    </row>
    <row r="1365" spans="1:17" ht="14.45" customHeight="1" x14ac:dyDescent="0.2">
      <c r="A1365" s="821" t="s">
        <v>6112</v>
      </c>
      <c r="B1365" s="822" t="s">
        <v>5116</v>
      </c>
      <c r="C1365" s="822" t="s">
        <v>5034</v>
      </c>
      <c r="D1365" s="822" t="s">
        <v>5157</v>
      </c>
      <c r="E1365" s="822" t="s">
        <v>5136</v>
      </c>
      <c r="F1365" s="831">
        <v>3</v>
      </c>
      <c r="G1365" s="831">
        <v>1215</v>
      </c>
      <c r="H1365" s="831"/>
      <c r="I1365" s="831">
        <v>405</v>
      </c>
      <c r="J1365" s="831"/>
      <c r="K1365" s="831"/>
      <c r="L1365" s="831"/>
      <c r="M1365" s="831"/>
      <c r="N1365" s="831"/>
      <c r="O1365" s="831"/>
      <c r="P1365" s="827"/>
      <c r="Q1365" s="832"/>
    </row>
    <row r="1366" spans="1:17" ht="14.45" customHeight="1" x14ac:dyDescent="0.2">
      <c r="A1366" s="821" t="s">
        <v>6112</v>
      </c>
      <c r="B1366" s="822" t="s">
        <v>5116</v>
      </c>
      <c r="C1366" s="822" t="s">
        <v>5034</v>
      </c>
      <c r="D1366" s="822" t="s">
        <v>5203</v>
      </c>
      <c r="E1366" s="822" t="s">
        <v>5204</v>
      </c>
      <c r="F1366" s="831"/>
      <c r="G1366" s="831"/>
      <c r="H1366" s="831"/>
      <c r="I1366" s="831"/>
      <c r="J1366" s="831">
        <v>1</v>
      </c>
      <c r="K1366" s="831">
        <v>627</v>
      </c>
      <c r="L1366" s="831">
        <v>1</v>
      </c>
      <c r="M1366" s="831">
        <v>627</v>
      </c>
      <c r="N1366" s="831"/>
      <c r="O1366" s="831"/>
      <c r="P1366" s="827"/>
      <c r="Q1366" s="832"/>
    </row>
    <row r="1367" spans="1:17" ht="14.45" customHeight="1" x14ac:dyDescent="0.2">
      <c r="A1367" s="821" t="s">
        <v>6112</v>
      </c>
      <c r="B1367" s="822" t="s">
        <v>5116</v>
      </c>
      <c r="C1367" s="822" t="s">
        <v>5034</v>
      </c>
      <c r="D1367" s="822" t="s">
        <v>5205</v>
      </c>
      <c r="E1367" s="822" t="s">
        <v>5204</v>
      </c>
      <c r="F1367" s="831"/>
      <c r="G1367" s="831"/>
      <c r="H1367" s="831"/>
      <c r="I1367" s="831"/>
      <c r="J1367" s="831">
        <v>1</v>
      </c>
      <c r="K1367" s="831">
        <v>541</v>
      </c>
      <c r="L1367" s="831">
        <v>1</v>
      </c>
      <c r="M1367" s="831">
        <v>541</v>
      </c>
      <c r="N1367" s="831"/>
      <c r="O1367" s="831"/>
      <c r="P1367" s="827"/>
      <c r="Q1367" s="832"/>
    </row>
    <row r="1368" spans="1:17" ht="14.45" customHeight="1" x14ac:dyDescent="0.2">
      <c r="A1368" s="821" t="s">
        <v>6112</v>
      </c>
      <c r="B1368" s="822" t="s">
        <v>5116</v>
      </c>
      <c r="C1368" s="822" t="s">
        <v>5034</v>
      </c>
      <c r="D1368" s="822" t="s">
        <v>5223</v>
      </c>
      <c r="E1368" s="822" t="s">
        <v>5224</v>
      </c>
      <c r="F1368" s="831"/>
      <c r="G1368" s="831"/>
      <c r="H1368" s="831"/>
      <c r="I1368" s="831"/>
      <c r="J1368" s="831">
        <v>2</v>
      </c>
      <c r="K1368" s="831">
        <v>2766</v>
      </c>
      <c r="L1368" s="831">
        <v>1</v>
      </c>
      <c r="M1368" s="831">
        <v>1383</v>
      </c>
      <c r="N1368" s="831">
        <v>3</v>
      </c>
      <c r="O1368" s="831">
        <v>4158</v>
      </c>
      <c r="P1368" s="827">
        <v>1.5032537960954446</v>
      </c>
      <c r="Q1368" s="832">
        <v>1386</v>
      </c>
    </row>
    <row r="1369" spans="1:17" ht="14.45" customHeight="1" x14ac:dyDescent="0.2">
      <c r="A1369" s="821" t="s">
        <v>6112</v>
      </c>
      <c r="B1369" s="822" t="s">
        <v>5116</v>
      </c>
      <c r="C1369" s="822" t="s">
        <v>5034</v>
      </c>
      <c r="D1369" s="822" t="s">
        <v>5225</v>
      </c>
      <c r="E1369" s="822" t="s">
        <v>5202</v>
      </c>
      <c r="F1369" s="831">
        <v>0</v>
      </c>
      <c r="G1369" s="831">
        <v>0</v>
      </c>
      <c r="H1369" s="831">
        <v>0</v>
      </c>
      <c r="I1369" s="831"/>
      <c r="J1369" s="831">
        <v>10</v>
      </c>
      <c r="K1369" s="831">
        <v>8780</v>
      </c>
      <c r="L1369" s="831">
        <v>1</v>
      </c>
      <c r="M1369" s="831">
        <v>878</v>
      </c>
      <c r="N1369" s="831">
        <v>3</v>
      </c>
      <c r="O1369" s="831">
        <v>2643</v>
      </c>
      <c r="P1369" s="827">
        <v>0.30102505694760823</v>
      </c>
      <c r="Q1369" s="832">
        <v>881</v>
      </c>
    </row>
    <row r="1370" spans="1:17" ht="14.45" customHeight="1" x14ac:dyDescent="0.2">
      <c r="A1370" s="821" t="s">
        <v>6112</v>
      </c>
      <c r="B1370" s="822" t="s">
        <v>5116</v>
      </c>
      <c r="C1370" s="822" t="s">
        <v>5034</v>
      </c>
      <c r="D1370" s="822" t="s">
        <v>6089</v>
      </c>
      <c r="E1370" s="822" t="s">
        <v>6090</v>
      </c>
      <c r="F1370" s="831">
        <v>1</v>
      </c>
      <c r="G1370" s="831">
        <v>544</v>
      </c>
      <c r="H1370" s="831"/>
      <c r="I1370" s="831">
        <v>544</v>
      </c>
      <c r="J1370" s="831"/>
      <c r="K1370" s="831"/>
      <c r="L1370" s="831"/>
      <c r="M1370" s="831"/>
      <c r="N1370" s="831">
        <v>2</v>
      </c>
      <c r="O1370" s="831">
        <v>1094</v>
      </c>
      <c r="P1370" s="827"/>
      <c r="Q1370" s="832">
        <v>547</v>
      </c>
    </row>
    <row r="1371" spans="1:17" ht="14.45" customHeight="1" thickBot="1" x14ac:dyDescent="0.25">
      <c r="A1371" s="813" t="s">
        <v>6112</v>
      </c>
      <c r="B1371" s="814" t="s">
        <v>5116</v>
      </c>
      <c r="C1371" s="814" t="s">
        <v>5034</v>
      </c>
      <c r="D1371" s="814" t="s">
        <v>5226</v>
      </c>
      <c r="E1371" s="814" t="s">
        <v>5227</v>
      </c>
      <c r="F1371" s="833">
        <v>4</v>
      </c>
      <c r="G1371" s="833">
        <v>1436</v>
      </c>
      <c r="H1371" s="833">
        <v>0.15299382058384828</v>
      </c>
      <c r="I1371" s="833">
        <v>359</v>
      </c>
      <c r="J1371" s="833">
        <v>26</v>
      </c>
      <c r="K1371" s="833">
        <v>9386</v>
      </c>
      <c r="L1371" s="833">
        <v>1</v>
      </c>
      <c r="M1371" s="833">
        <v>361</v>
      </c>
      <c r="N1371" s="833">
        <v>39</v>
      </c>
      <c r="O1371" s="833">
        <v>14196</v>
      </c>
      <c r="P1371" s="819">
        <v>1.5124653739612188</v>
      </c>
      <c r="Q1371" s="834">
        <v>364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4D3DB1FB-0ED7-4004-9592-68638676BDC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577.20000000000005</v>
      </c>
      <c r="C5" s="114">
        <v>758.84199999999998</v>
      </c>
      <c r="D5" s="114">
        <v>235.999</v>
      </c>
      <c r="E5" s="424">
        <f>IF(OR(D5=0,B5=0),"",D5/B5)</f>
        <v>0.40886867636867635</v>
      </c>
      <c r="F5" s="129">
        <f>IF(OR(D5=0,C5=0),"",D5/C5)</f>
        <v>0.31099886405865779</v>
      </c>
      <c r="G5" s="130">
        <v>55</v>
      </c>
      <c r="H5" s="114">
        <v>78</v>
      </c>
      <c r="I5" s="114">
        <v>44</v>
      </c>
      <c r="J5" s="424">
        <f>IF(OR(I5=0,G5=0),"",I5/G5)</f>
        <v>0.8</v>
      </c>
      <c r="K5" s="131">
        <f>IF(OR(I5=0,H5=0),"",I5/H5)</f>
        <v>0.5641025641025641</v>
      </c>
      <c r="L5" s="121"/>
      <c r="M5" s="121"/>
      <c r="N5" s="7">
        <f>D5-C5</f>
        <v>-522.84299999999996</v>
      </c>
      <c r="O5" s="8">
        <f>I5-H5</f>
        <v>-34</v>
      </c>
      <c r="P5" s="7">
        <f>D5-B5</f>
        <v>-341.20100000000002</v>
      </c>
      <c r="Q5" s="8">
        <f>I5-G5</f>
        <v>-11</v>
      </c>
    </row>
    <row r="6" spans="1:17" ht="14.45" hidden="1" customHeight="1" outlineLevel="1" x14ac:dyDescent="0.2">
      <c r="A6" s="441" t="s">
        <v>168</v>
      </c>
      <c r="B6" s="120">
        <v>36.347000000000001</v>
      </c>
      <c r="C6" s="113">
        <v>155.042</v>
      </c>
      <c r="D6" s="113">
        <v>170.93899999999999</v>
      </c>
      <c r="E6" s="424">
        <f t="shared" ref="E6:E12" si="0">IF(OR(D6=0,B6=0),"",D6/B6)</f>
        <v>4.7029741106556244</v>
      </c>
      <c r="F6" s="129">
        <f t="shared" ref="F6:F12" si="1">IF(OR(D6=0,C6=0),"",D6/C6)</f>
        <v>1.1025335070497027</v>
      </c>
      <c r="G6" s="133">
        <v>9</v>
      </c>
      <c r="H6" s="113">
        <v>16</v>
      </c>
      <c r="I6" s="113">
        <v>18</v>
      </c>
      <c r="J6" s="425">
        <f t="shared" ref="J6:J12" si="2">IF(OR(I6=0,G6=0),"",I6/G6)</f>
        <v>2</v>
      </c>
      <c r="K6" s="134">
        <f t="shared" ref="K6:K12" si="3">IF(OR(I6=0,H6=0),"",I6/H6)</f>
        <v>1.125</v>
      </c>
      <c r="L6" s="121"/>
      <c r="M6" s="121"/>
      <c r="N6" s="5">
        <f t="shared" ref="N6:N13" si="4">D6-C6</f>
        <v>15.896999999999991</v>
      </c>
      <c r="O6" s="6">
        <f t="shared" ref="O6:O13" si="5">I6-H6</f>
        <v>2</v>
      </c>
      <c r="P6" s="5">
        <f t="shared" ref="P6:P13" si="6">D6-B6</f>
        <v>134.59199999999998</v>
      </c>
      <c r="Q6" s="6">
        <f t="shared" ref="Q6:Q13" si="7">I6-G6</f>
        <v>9</v>
      </c>
    </row>
    <row r="7" spans="1:17" ht="14.45" hidden="1" customHeight="1" outlineLevel="1" x14ac:dyDescent="0.2">
      <c r="A7" s="441" t="s">
        <v>169</v>
      </c>
      <c r="B7" s="120">
        <v>134.358</v>
      </c>
      <c r="C7" s="113">
        <v>258.23899999999998</v>
      </c>
      <c r="D7" s="113">
        <v>239.41300000000001</v>
      </c>
      <c r="E7" s="424">
        <f t="shared" si="0"/>
        <v>1.7819035710564313</v>
      </c>
      <c r="F7" s="129">
        <f t="shared" si="1"/>
        <v>0.92709854049930507</v>
      </c>
      <c r="G7" s="133">
        <v>17</v>
      </c>
      <c r="H7" s="113">
        <v>22</v>
      </c>
      <c r="I7" s="113">
        <v>28</v>
      </c>
      <c r="J7" s="425">
        <f t="shared" si="2"/>
        <v>1.6470588235294117</v>
      </c>
      <c r="K7" s="134">
        <f t="shared" si="3"/>
        <v>1.2727272727272727</v>
      </c>
      <c r="L7" s="121"/>
      <c r="M7" s="121"/>
      <c r="N7" s="5">
        <f t="shared" si="4"/>
        <v>-18.825999999999965</v>
      </c>
      <c r="O7" s="6">
        <f t="shared" si="5"/>
        <v>6</v>
      </c>
      <c r="P7" s="5">
        <f t="shared" si="6"/>
        <v>105.05500000000001</v>
      </c>
      <c r="Q7" s="6">
        <f t="shared" si="7"/>
        <v>11</v>
      </c>
    </row>
    <row r="8" spans="1:17" ht="14.45" hidden="1" customHeight="1" outlineLevel="1" x14ac:dyDescent="0.2">
      <c r="A8" s="441" t="s">
        <v>170</v>
      </c>
      <c r="B8" s="120">
        <v>23.629000000000001</v>
      </c>
      <c r="C8" s="113">
        <v>55.155999999999999</v>
      </c>
      <c r="D8" s="113">
        <v>3.1789999999999998</v>
      </c>
      <c r="E8" s="424">
        <f t="shared" si="0"/>
        <v>0.13453806762876125</v>
      </c>
      <c r="F8" s="129">
        <f t="shared" si="1"/>
        <v>5.7636521865254912E-2</v>
      </c>
      <c r="G8" s="133">
        <v>3</v>
      </c>
      <c r="H8" s="113">
        <v>3</v>
      </c>
      <c r="I8" s="113">
        <v>1</v>
      </c>
      <c r="J8" s="425">
        <f t="shared" si="2"/>
        <v>0.33333333333333331</v>
      </c>
      <c r="K8" s="134">
        <f t="shared" si="3"/>
        <v>0.33333333333333331</v>
      </c>
      <c r="L8" s="121"/>
      <c r="M8" s="121"/>
      <c r="N8" s="5">
        <f t="shared" si="4"/>
        <v>-51.976999999999997</v>
      </c>
      <c r="O8" s="6">
        <f t="shared" si="5"/>
        <v>-2</v>
      </c>
      <c r="P8" s="5">
        <f t="shared" si="6"/>
        <v>-20.450000000000003</v>
      </c>
      <c r="Q8" s="6">
        <f t="shared" si="7"/>
        <v>-2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119.877</v>
      </c>
      <c r="C10" s="113">
        <v>111.19499999999999</v>
      </c>
      <c r="D10" s="113">
        <v>109.09</v>
      </c>
      <c r="E10" s="424">
        <f t="shared" si="0"/>
        <v>0.910016099835665</v>
      </c>
      <c r="F10" s="129">
        <f t="shared" si="1"/>
        <v>0.98106929268402365</v>
      </c>
      <c r="G10" s="133">
        <v>14</v>
      </c>
      <c r="H10" s="113">
        <v>13</v>
      </c>
      <c r="I10" s="113">
        <v>11</v>
      </c>
      <c r="J10" s="425">
        <f t="shared" si="2"/>
        <v>0.7857142857142857</v>
      </c>
      <c r="K10" s="134">
        <f t="shared" si="3"/>
        <v>0.84615384615384615</v>
      </c>
      <c r="L10" s="121"/>
      <c r="M10" s="121"/>
      <c r="N10" s="5">
        <f t="shared" si="4"/>
        <v>-2.1049999999999898</v>
      </c>
      <c r="O10" s="6">
        <f t="shared" si="5"/>
        <v>-2</v>
      </c>
      <c r="P10" s="5">
        <f t="shared" si="6"/>
        <v>-10.786999999999992</v>
      </c>
      <c r="Q10" s="6">
        <f t="shared" si="7"/>
        <v>-3</v>
      </c>
    </row>
    <row r="11" spans="1:17" ht="14.45" hidden="1" customHeight="1" outlineLevel="1" x14ac:dyDescent="0.2">
      <c r="A11" s="441" t="s">
        <v>173</v>
      </c>
      <c r="B11" s="120">
        <v>43.003</v>
      </c>
      <c r="C11" s="113">
        <v>41.012999999999998</v>
      </c>
      <c r="D11" s="113">
        <v>32.380000000000003</v>
      </c>
      <c r="E11" s="424">
        <f t="shared" si="0"/>
        <v>0.75297072297281586</v>
      </c>
      <c r="F11" s="129">
        <f t="shared" si="1"/>
        <v>0.78950576646429194</v>
      </c>
      <c r="G11" s="133">
        <v>5</v>
      </c>
      <c r="H11" s="113">
        <v>3</v>
      </c>
      <c r="I11" s="113">
        <v>6</v>
      </c>
      <c r="J11" s="425">
        <f t="shared" si="2"/>
        <v>1.2</v>
      </c>
      <c r="K11" s="134">
        <f t="shared" si="3"/>
        <v>2</v>
      </c>
      <c r="L11" s="121"/>
      <c r="M11" s="121"/>
      <c r="N11" s="5">
        <f t="shared" si="4"/>
        <v>-8.6329999999999956</v>
      </c>
      <c r="O11" s="6">
        <f t="shared" si="5"/>
        <v>3</v>
      </c>
      <c r="P11" s="5">
        <f t="shared" si="6"/>
        <v>-10.622999999999998</v>
      </c>
      <c r="Q11" s="6">
        <f t="shared" si="7"/>
        <v>1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15.827</v>
      </c>
      <c r="D12" s="239">
        <v>7.19</v>
      </c>
      <c r="E12" s="424" t="str">
        <f t="shared" si="0"/>
        <v/>
      </c>
      <c r="F12" s="129">
        <f t="shared" si="1"/>
        <v>0.45428697794907441</v>
      </c>
      <c r="G12" s="241">
        <v>0</v>
      </c>
      <c r="H12" s="239">
        <v>2</v>
      </c>
      <c r="I12" s="239">
        <v>1</v>
      </c>
      <c r="J12" s="426" t="str">
        <f t="shared" si="2"/>
        <v/>
      </c>
      <c r="K12" s="242">
        <f t="shared" si="3"/>
        <v>0.5</v>
      </c>
      <c r="L12" s="121"/>
      <c r="M12" s="121"/>
      <c r="N12" s="243">
        <f t="shared" si="4"/>
        <v>-8.6370000000000005</v>
      </c>
      <c r="O12" s="244">
        <f t="shared" si="5"/>
        <v>-1</v>
      </c>
      <c r="P12" s="243">
        <f t="shared" si="6"/>
        <v>7.19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934.41399999999999</v>
      </c>
      <c r="C13" s="116">
        <f>SUM(C5:C12)</f>
        <v>1395.3139999999999</v>
      </c>
      <c r="D13" s="116">
        <f>SUM(D5:D12)</f>
        <v>798.19</v>
      </c>
      <c r="E13" s="420">
        <f>IF(OR(D13=0,B13=0),0,D13/B13)</f>
        <v>0.8542145130531007</v>
      </c>
      <c r="F13" s="135">
        <f>IF(OR(D13=0,C13=0),0,D13/C13)</f>
        <v>0.57205044885953993</v>
      </c>
      <c r="G13" s="136">
        <f>SUM(G5:G12)</f>
        <v>103</v>
      </c>
      <c r="H13" s="116">
        <f>SUM(H5:H12)</f>
        <v>137</v>
      </c>
      <c r="I13" s="116">
        <f>SUM(I5:I12)</f>
        <v>109</v>
      </c>
      <c r="J13" s="420">
        <f>IF(OR(I13=0,G13=0),0,I13/G13)</f>
        <v>1.058252427184466</v>
      </c>
      <c r="K13" s="137">
        <f>IF(OR(I13=0,H13=0),0,I13/H13)</f>
        <v>0.79562043795620441</v>
      </c>
      <c r="L13" s="121"/>
      <c r="M13" s="121"/>
      <c r="N13" s="127">
        <f t="shared" si="4"/>
        <v>-597.1239999999998</v>
      </c>
      <c r="O13" s="138">
        <f t="shared" si="5"/>
        <v>-28</v>
      </c>
      <c r="P13" s="127">
        <f t="shared" si="6"/>
        <v>-136.22399999999993</v>
      </c>
      <c r="Q13" s="138">
        <f t="shared" si="7"/>
        <v>6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577.20000000000005</v>
      </c>
      <c r="C18" s="114">
        <v>732.19899999999996</v>
      </c>
      <c r="D18" s="114">
        <v>235.999</v>
      </c>
      <c r="E18" s="424">
        <f>IF(OR(D18=0,B18=0),"",D18/B18)</f>
        <v>0.40886867636867635</v>
      </c>
      <c r="F18" s="129">
        <f>IF(OR(D18=0,C18=0),"",D18/C18)</f>
        <v>0.32231538147416211</v>
      </c>
      <c r="G18" s="119">
        <v>55</v>
      </c>
      <c r="H18" s="114">
        <v>75</v>
      </c>
      <c r="I18" s="114">
        <v>44</v>
      </c>
      <c r="J18" s="424">
        <f>IF(OR(I18=0,G18=0),"",I18/G18)</f>
        <v>0.8</v>
      </c>
      <c r="K18" s="131">
        <f>IF(OR(I18=0,H18=0),"",I18/H18)</f>
        <v>0.58666666666666667</v>
      </c>
      <c r="L18" s="649">
        <v>0.91871999999999998</v>
      </c>
      <c r="M18" s="650"/>
      <c r="N18" s="145">
        <f t="shared" ref="N18:N26" si="8">D18-C18</f>
        <v>-496.19999999999993</v>
      </c>
      <c r="O18" s="146">
        <f t="shared" ref="O18:O26" si="9">I18-H18</f>
        <v>-31</v>
      </c>
      <c r="P18" s="145">
        <f t="shared" ref="P18:P26" si="10">D18-B18</f>
        <v>-341.20100000000002</v>
      </c>
      <c r="Q18" s="146">
        <f t="shared" ref="Q18:Q26" si="11">I18-G18</f>
        <v>-11</v>
      </c>
    </row>
    <row r="19" spans="1:17" ht="14.45" hidden="1" customHeight="1" outlineLevel="1" x14ac:dyDescent="0.2">
      <c r="A19" s="441" t="s">
        <v>168</v>
      </c>
      <c r="B19" s="120">
        <v>23.024999999999999</v>
      </c>
      <c r="C19" s="113">
        <v>155.042</v>
      </c>
      <c r="D19" s="113">
        <v>170.93899999999999</v>
      </c>
      <c r="E19" s="425">
        <f t="shared" ref="E19:E25" si="12">IF(OR(D19=0,B19=0),"",D19/B19)</f>
        <v>7.4240608034744842</v>
      </c>
      <c r="F19" s="132">
        <f t="shared" ref="F19:F25" si="13">IF(OR(D19=0,C19=0),"",D19/C19)</f>
        <v>1.1025335070497027</v>
      </c>
      <c r="G19" s="120">
        <v>7</v>
      </c>
      <c r="H19" s="113">
        <v>16</v>
      </c>
      <c r="I19" s="113">
        <v>18</v>
      </c>
      <c r="J19" s="425">
        <f t="shared" ref="J19:J25" si="14">IF(OR(I19=0,G19=0),"",I19/G19)</f>
        <v>2.5714285714285716</v>
      </c>
      <c r="K19" s="134">
        <f t="shared" ref="K19:K25" si="15">IF(OR(I19=0,H19=0),"",I19/H19)</f>
        <v>1.125</v>
      </c>
      <c r="L19" s="649">
        <v>0.99456</v>
      </c>
      <c r="M19" s="650"/>
      <c r="N19" s="147">
        <f t="shared" si="8"/>
        <v>15.896999999999991</v>
      </c>
      <c r="O19" s="148">
        <f t="shared" si="9"/>
        <v>2</v>
      </c>
      <c r="P19" s="147">
        <f t="shared" si="10"/>
        <v>147.91399999999999</v>
      </c>
      <c r="Q19" s="148">
        <f t="shared" si="11"/>
        <v>11</v>
      </c>
    </row>
    <row r="20" spans="1:17" ht="14.45" hidden="1" customHeight="1" outlineLevel="1" x14ac:dyDescent="0.2">
      <c r="A20" s="441" t="s">
        <v>169</v>
      </c>
      <c r="B20" s="120">
        <v>134.358</v>
      </c>
      <c r="C20" s="113">
        <v>243.31</v>
      </c>
      <c r="D20" s="113">
        <v>239.41300000000001</v>
      </c>
      <c r="E20" s="425">
        <f t="shared" si="12"/>
        <v>1.7819035710564313</v>
      </c>
      <c r="F20" s="132">
        <f t="shared" si="13"/>
        <v>0.9839833956680778</v>
      </c>
      <c r="G20" s="120">
        <v>17</v>
      </c>
      <c r="H20" s="113">
        <v>21</v>
      </c>
      <c r="I20" s="113">
        <v>28</v>
      </c>
      <c r="J20" s="425">
        <f t="shared" si="14"/>
        <v>1.6470588235294117</v>
      </c>
      <c r="K20" s="134">
        <f t="shared" si="15"/>
        <v>1.3333333333333333</v>
      </c>
      <c r="L20" s="649">
        <v>0.96671999999999991</v>
      </c>
      <c r="M20" s="650"/>
      <c r="N20" s="147">
        <f t="shared" si="8"/>
        <v>-3.8969999999999914</v>
      </c>
      <c r="O20" s="148">
        <f t="shared" si="9"/>
        <v>7</v>
      </c>
      <c r="P20" s="147">
        <f t="shared" si="10"/>
        <v>105.05500000000001</v>
      </c>
      <c r="Q20" s="148">
        <f t="shared" si="11"/>
        <v>11</v>
      </c>
    </row>
    <row r="21" spans="1:17" ht="14.45" hidden="1" customHeight="1" outlineLevel="1" x14ac:dyDescent="0.2">
      <c r="A21" s="441" t="s">
        <v>170</v>
      </c>
      <c r="B21" s="120">
        <v>23.629000000000001</v>
      </c>
      <c r="C21" s="113">
        <v>55.155999999999999</v>
      </c>
      <c r="D21" s="113">
        <v>3.1789999999999998</v>
      </c>
      <c r="E21" s="425">
        <f t="shared" si="12"/>
        <v>0.13453806762876125</v>
      </c>
      <c r="F21" s="132">
        <f t="shared" si="13"/>
        <v>5.7636521865254912E-2</v>
      </c>
      <c r="G21" s="120">
        <v>3</v>
      </c>
      <c r="H21" s="113">
        <v>3</v>
      </c>
      <c r="I21" s="113">
        <v>1</v>
      </c>
      <c r="J21" s="425">
        <f t="shared" si="14"/>
        <v>0.33333333333333331</v>
      </c>
      <c r="K21" s="134">
        <f t="shared" si="15"/>
        <v>0.33333333333333331</v>
      </c>
      <c r="L21" s="649">
        <v>1.11744</v>
      </c>
      <c r="M21" s="650"/>
      <c r="N21" s="147">
        <f t="shared" si="8"/>
        <v>-51.976999999999997</v>
      </c>
      <c r="O21" s="148">
        <f t="shared" si="9"/>
        <v>-2</v>
      </c>
      <c r="P21" s="147">
        <f t="shared" si="10"/>
        <v>-20.450000000000003</v>
      </c>
      <c r="Q21" s="148">
        <f t="shared" si="11"/>
        <v>-2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119.877</v>
      </c>
      <c r="C23" s="113">
        <v>111.19499999999999</v>
      </c>
      <c r="D23" s="113">
        <v>109.09</v>
      </c>
      <c r="E23" s="425">
        <f t="shared" si="12"/>
        <v>0.910016099835665</v>
      </c>
      <c r="F23" s="132">
        <f t="shared" si="13"/>
        <v>0.98106929268402365</v>
      </c>
      <c r="G23" s="120">
        <v>14</v>
      </c>
      <c r="H23" s="113">
        <v>13</v>
      </c>
      <c r="I23" s="113">
        <v>11</v>
      </c>
      <c r="J23" s="425">
        <f t="shared" si="14"/>
        <v>0.7857142857142857</v>
      </c>
      <c r="K23" s="134">
        <f t="shared" si="15"/>
        <v>0.84615384615384615</v>
      </c>
      <c r="L23" s="649">
        <v>0.98495999999999995</v>
      </c>
      <c r="M23" s="650"/>
      <c r="N23" s="147">
        <f t="shared" si="8"/>
        <v>-2.1049999999999898</v>
      </c>
      <c r="O23" s="148">
        <f t="shared" si="9"/>
        <v>-2</v>
      </c>
      <c r="P23" s="147">
        <f t="shared" si="10"/>
        <v>-10.786999999999992</v>
      </c>
      <c r="Q23" s="148">
        <f t="shared" si="11"/>
        <v>-3</v>
      </c>
    </row>
    <row r="24" spans="1:17" ht="14.45" hidden="1" customHeight="1" outlineLevel="1" x14ac:dyDescent="0.2">
      <c r="A24" s="441" t="s">
        <v>173</v>
      </c>
      <c r="B24" s="120">
        <v>43.003</v>
      </c>
      <c r="C24" s="113">
        <v>41.012999999999998</v>
      </c>
      <c r="D24" s="113">
        <v>32.380000000000003</v>
      </c>
      <c r="E24" s="425">
        <f t="shared" si="12"/>
        <v>0.75297072297281586</v>
      </c>
      <c r="F24" s="132">
        <f t="shared" si="13"/>
        <v>0.78950576646429194</v>
      </c>
      <c r="G24" s="120">
        <v>5</v>
      </c>
      <c r="H24" s="113">
        <v>3</v>
      </c>
      <c r="I24" s="113">
        <v>6</v>
      </c>
      <c r="J24" s="425">
        <f t="shared" si="14"/>
        <v>1.2</v>
      </c>
      <c r="K24" s="134">
        <f t="shared" si="15"/>
        <v>2</v>
      </c>
      <c r="L24" s="649">
        <v>1.0147199999999998</v>
      </c>
      <c r="M24" s="650"/>
      <c r="N24" s="147">
        <f t="shared" si="8"/>
        <v>-8.6329999999999956</v>
      </c>
      <c r="O24" s="148">
        <f t="shared" si="9"/>
        <v>3</v>
      </c>
      <c r="P24" s="147">
        <f t="shared" si="10"/>
        <v>-10.622999999999998</v>
      </c>
      <c r="Q24" s="148">
        <f t="shared" si="11"/>
        <v>1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15.827</v>
      </c>
      <c r="D25" s="239">
        <v>7.19</v>
      </c>
      <c r="E25" s="426" t="str">
        <f t="shared" si="12"/>
        <v/>
      </c>
      <c r="F25" s="240">
        <f t="shared" si="13"/>
        <v>0.45428697794907441</v>
      </c>
      <c r="G25" s="238">
        <v>0</v>
      </c>
      <c r="H25" s="239">
        <v>2</v>
      </c>
      <c r="I25" s="239">
        <v>1</v>
      </c>
      <c r="J25" s="426" t="str">
        <f t="shared" si="14"/>
        <v/>
      </c>
      <c r="K25" s="242">
        <f t="shared" si="15"/>
        <v>0.5</v>
      </c>
      <c r="L25" s="356"/>
      <c r="M25" s="357"/>
      <c r="N25" s="245">
        <f t="shared" si="8"/>
        <v>-8.6370000000000005</v>
      </c>
      <c r="O25" s="246">
        <f t="shared" si="9"/>
        <v>-1</v>
      </c>
      <c r="P25" s="245">
        <f t="shared" si="10"/>
        <v>7.19</v>
      </c>
      <c r="Q25" s="246">
        <f t="shared" si="11"/>
        <v>1</v>
      </c>
    </row>
    <row r="26" spans="1:17" ht="14.45" customHeight="1" collapsed="1" thickBot="1" x14ac:dyDescent="0.25">
      <c r="A26" s="445" t="s">
        <v>3</v>
      </c>
      <c r="B26" s="149">
        <f>SUM(B18:B25)</f>
        <v>921.0920000000001</v>
      </c>
      <c r="C26" s="150">
        <f>SUM(C18:C25)</f>
        <v>1353.7419999999997</v>
      </c>
      <c r="D26" s="150">
        <f>SUM(D18:D25)</f>
        <v>798.19</v>
      </c>
      <c r="E26" s="421">
        <f>IF(OR(D26=0,B26=0),0,D26/B26)</f>
        <v>0.86656924606879659</v>
      </c>
      <c r="F26" s="151">
        <f>IF(OR(D26=0,C26=0),0,D26/C26)</f>
        <v>0.58961751943871155</v>
      </c>
      <c r="G26" s="149">
        <f>SUM(G18:G25)</f>
        <v>101</v>
      </c>
      <c r="H26" s="150">
        <f>SUM(H18:H25)</f>
        <v>133</v>
      </c>
      <c r="I26" s="150">
        <f>SUM(I18:I25)</f>
        <v>109</v>
      </c>
      <c r="J26" s="421">
        <f>IF(OR(I26=0,G26=0),0,I26/G26)</f>
        <v>1.0792079207920793</v>
      </c>
      <c r="K26" s="152">
        <f>IF(OR(I26=0,H26=0),0,I26/H26)</f>
        <v>0.81954887218045114</v>
      </c>
      <c r="L26" s="121"/>
      <c r="M26" s="121"/>
      <c r="N26" s="143">
        <f t="shared" si="8"/>
        <v>-555.55199999999968</v>
      </c>
      <c r="O26" s="153">
        <f t="shared" si="9"/>
        <v>-24</v>
      </c>
      <c r="P26" s="143">
        <f t="shared" si="10"/>
        <v>-122.90200000000004</v>
      </c>
      <c r="Q26" s="153">
        <f t="shared" si="11"/>
        <v>8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26.643000000000001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3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-26.643000000000001</v>
      </c>
      <c r="O31" s="146">
        <f t="shared" ref="O31:O39" si="17">I31-H31</f>
        <v>-3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13.321999999999999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2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-13.321999999999999</v>
      </c>
      <c r="Q32" s="148">
        <f t="shared" si="19"/>
        <v>-2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14.929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1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-14.929</v>
      </c>
      <c r="O33" s="148">
        <f t="shared" si="17"/>
        <v>-1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13.321999999999999</v>
      </c>
      <c r="C39" s="162">
        <f>SUM(C31:C38)</f>
        <v>41.572000000000003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2</v>
      </c>
      <c r="H39" s="162">
        <f>SUM(H31:H38)</f>
        <v>4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-41.572000000000003</v>
      </c>
      <c r="O39" s="166">
        <f t="shared" si="17"/>
        <v>-4</v>
      </c>
      <c r="P39" s="160">
        <f t="shared" si="18"/>
        <v>-13.321999999999999</v>
      </c>
      <c r="Q39" s="166">
        <f t="shared" si="19"/>
        <v>-2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F85C9B91-6B29-4F21-BF59-9A16C350B45B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291</v>
      </c>
      <c r="C33" s="199">
        <v>173</v>
      </c>
      <c r="D33" s="84">
        <f>IF(C33="","",C33-B33)</f>
        <v>-118</v>
      </c>
      <c r="E33" s="85">
        <f>IF(C33="","",C33/B33)</f>
        <v>0.59450171821305842</v>
      </c>
      <c r="F33" s="86">
        <v>18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728</v>
      </c>
      <c r="C34" s="200">
        <v>396</v>
      </c>
      <c r="D34" s="87">
        <f t="shared" ref="D34:D45" si="0">IF(C34="","",C34-B34)</f>
        <v>-332</v>
      </c>
      <c r="E34" s="88">
        <f t="shared" ref="E34:E45" si="1">IF(C34="","",C34/B34)</f>
        <v>0.54395604395604391</v>
      </c>
      <c r="F34" s="89">
        <v>19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1116</v>
      </c>
      <c r="C35" s="200">
        <v>655</v>
      </c>
      <c r="D35" s="87">
        <f t="shared" si="0"/>
        <v>-461</v>
      </c>
      <c r="E35" s="88">
        <f t="shared" si="1"/>
        <v>0.5869175627240143</v>
      </c>
      <c r="F35" s="89">
        <v>64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1196</v>
      </c>
      <c r="C36" s="200">
        <v>695</v>
      </c>
      <c r="D36" s="87">
        <f t="shared" si="0"/>
        <v>-501</v>
      </c>
      <c r="E36" s="88">
        <f t="shared" si="1"/>
        <v>0.58110367892976589</v>
      </c>
      <c r="F36" s="89">
        <v>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1455</v>
      </c>
      <c r="C37" s="200">
        <v>813</v>
      </c>
      <c r="D37" s="87">
        <f t="shared" si="0"/>
        <v>-642</v>
      </c>
      <c r="E37" s="88">
        <f t="shared" si="1"/>
        <v>0.55876288659793816</v>
      </c>
      <c r="F37" s="89">
        <v>61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1687</v>
      </c>
      <c r="C38" s="200">
        <v>991</v>
      </c>
      <c r="D38" s="87">
        <f t="shared" si="0"/>
        <v>-696</v>
      </c>
      <c r="E38" s="88">
        <f t="shared" si="1"/>
        <v>0.58743331357439244</v>
      </c>
      <c r="F38" s="89">
        <v>91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E09B056E-A51D-4B00-A4F7-5AFCCC053386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7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6250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4" t="s">
        <v>6114</v>
      </c>
      <c r="B5" s="925"/>
      <c r="C5" s="926"/>
      <c r="D5" s="927"/>
      <c r="E5" s="928">
        <v>1</v>
      </c>
      <c r="F5" s="929">
        <v>27.6</v>
      </c>
      <c r="G5" s="930">
        <v>36</v>
      </c>
      <c r="H5" s="931">
        <v>1</v>
      </c>
      <c r="I5" s="932">
        <v>27.6</v>
      </c>
      <c r="J5" s="933">
        <v>31</v>
      </c>
      <c r="K5" s="934">
        <v>27.6</v>
      </c>
      <c r="L5" s="935">
        <v>13</v>
      </c>
      <c r="M5" s="935">
        <v>117</v>
      </c>
      <c r="N5" s="936">
        <v>39</v>
      </c>
      <c r="O5" s="935" t="s">
        <v>6115</v>
      </c>
      <c r="P5" s="937" t="s">
        <v>6116</v>
      </c>
      <c r="Q5" s="938">
        <f>H5-B5</f>
        <v>1</v>
      </c>
      <c r="R5" s="953">
        <f>I5-C5</f>
        <v>27.6</v>
      </c>
      <c r="S5" s="938">
        <f>H5-E5</f>
        <v>0</v>
      </c>
      <c r="T5" s="953">
        <f>I5-F5</f>
        <v>0</v>
      </c>
      <c r="U5" s="963">
        <v>39</v>
      </c>
      <c r="V5" s="925">
        <v>31</v>
      </c>
      <c r="W5" s="925">
        <v>-8</v>
      </c>
      <c r="X5" s="964">
        <v>0.79487179487179482</v>
      </c>
      <c r="Y5" s="965"/>
    </row>
    <row r="6" spans="1:25" ht="14.45" customHeight="1" x14ac:dyDescent="0.2">
      <c r="A6" s="922" t="s">
        <v>6117</v>
      </c>
      <c r="B6" s="903"/>
      <c r="C6" s="904"/>
      <c r="D6" s="905"/>
      <c r="E6" s="906"/>
      <c r="F6" s="887"/>
      <c r="G6" s="888"/>
      <c r="H6" s="889">
        <v>1</v>
      </c>
      <c r="I6" s="890">
        <v>14.14</v>
      </c>
      <c r="J6" s="891">
        <v>14</v>
      </c>
      <c r="K6" s="892">
        <v>13.87</v>
      </c>
      <c r="L6" s="893">
        <v>11</v>
      </c>
      <c r="M6" s="893">
        <v>72</v>
      </c>
      <c r="N6" s="894">
        <v>24</v>
      </c>
      <c r="O6" s="893" t="s">
        <v>6115</v>
      </c>
      <c r="P6" s="907" t="s">
        <v>6118</v>
      </c>
      <c r="Q6" s="895">
        <f t="shared" ref="Q6:R69" si="0">H6-B6</f>
        <v>1</v>
      </c>
      <c r="R6" s="954">
        <f t="shared" si="0"/>
        <v>14.14</v>
      </c>
      <c r="S6" s="895">
        <f t="shared" ref="S6:S69" si="1">H6-E6</f>
        <v>1</v>
      </c>
      <c r="T6" s="954">
        <f t="shared" ref="T6:T69" si="2">I6-F6</f>
        <v>14.14</v>
      </c>
      <c r="U6" s="961">
        <v>24</v>
      </c>
      <c r="V6" s="903">
        <v>14</v>
      </c>
      <c r="W6" s="903">
        <v>-10</v>
      </c>
      <c r="X6" s="959">
        <v>0.58333333333333337</v>
      </c>
      <c r="Y6" s="957"/>
    </row>
    <row r="7" spans="1:25" ht="14.45" customHeight="1" x14ac:dyDescent="0.2">
      <c r="A7" s="922" t="s">
        <v>6119</v>
      </c>
      <c r="B7" s="896"/>
      <c r="C7" s="897"/>
      <c r="D7" s="898"/>
      <c r="E7" s="906"/>
      <c r="F7" s="887"/>
      <c r="G7" s="888"/>
      <c r="H7" s="893">
        <v>1</v>
      </c>
      <c r="I7" s="887">
        <v>7.09</v>
      </c>
      <c r="J7" s="899">
        <v>28</v>
      </c>
      <c r="K7" s="892">
        <v>7.09</v>
      </c>
      <c r="L7" s="893">
        <v>5</v>
      </c>
      <c r="M7" s="893">
        <v>45</v>
      </c>
      <c r="N7" s="894">
        <v>15</v>
      </c>
      <c r="O7" s="893" t="s">
        <v>6115</v>
      </c>
      <c r="P7" s="907" t="s">
        <v>6120</v>
      </c>
      <c r="Q7" s="895">
        <f t="shared" si="0"/>
        <v>1</v>
      </c>
      <c r="R7" s="954">
        <f t="shared" si="0"/>
        <v>7.09</v>
      </c>
      <c r="S7" s="895">
        <f t="shared" si="1"/>
        <v>1</v>
      </c>
      <c r="T7" s="954">
        <f t="shared" si="2"/>
        <v>7.09</v>
      </c>
      <c r="U7" s="961">
        <v>15</v>
      </c>
      <c r="V7" s="903">
        <v>28</v>
      </c>
      <c r="W7" s="903">
        <v>13</v>
      </c>
      <c r="X7" s="959">
        <v>1.8666666666666667</v>
      </c>
      <c r="Y7" s="957">
        <v>13</v>
      </c>
    </row>
    <row r="8" spans="1:25" ht="14.45" customHeight="1" x14ac:dyDescent="0.2">
      <c r="A8" s="923" t="s">
        <v>6121</v>
      </c>
      <c r="B8" s="909">
        <v>16</v>
      </c>
      <c r="C8" s="910">
        <v>134.4</v>
      </c>
      <c r="D8" s="900">
        <v>9.9</v>
      </c>
      <c r="E8" s="911">
        <v>12</v>
      </c>
      <c r="F8" s="912">
        <v>93.54</v>
      </c>
      <c r="G8" s="901">
        <v>7.7</v>
      </c>
      <c r="H8" s="913">
        <v>3</v>
      </c>
      <c r="I8" s="912">
        <v>23.31</v>
      </c>
      <c r="J8" s="901">
        <v>6.3</v>
      </c>
      <c r="K8" s="914">
        <v>7.77</v>
      </c>
      <c r="L8" s="913">
        <v>5</v>
      </c>
      <c r="M8" s="913">
        <v>45</v>
      </c>
      <c r="N8" s="915">
        <v>15</v>
      </c>
      <c r="O8" s="913" t="s">
        <v>6115</v>
      </c>
      <c r="P8" s="916" t="s">
        <v>6122</v>
      </c>
      <c r="Q8" s="917">
        <f t="shared" si="0"/>
        <v>-13</v>
      </c>
      <c r="R8" s="955">
        <f t="shared" si="0"/>
        <v>-111.09</v>
      </c>
      <c r="S8" s="917">
        <f t="shared" si="1"/>
        <v>-9</v>
      </c>
      <c r="T8" s="955">
        <f t="shared" si="2"/>
        <v>-70.23</v>
      </c>
      <c r="U8" s="962">
        <v>45</v>
      </c>
      <c r="V8" s="918">
        <v>18.899999999999999</v>
      </c>
      <c r="W8" s="918">
        <v>-26.1</v>
      </c>
      <c r="X8" s="960">
        <v>0.42</v>
      </c>
      <c r="Y8" s="958"/>
    </row>
    <row r="9" spans="1:25" ht="14.45" customHeight="1" x14ac:dyDescent="0.2">
      <c r="A9" s="922" t="s">
        <v>6123</v>
      </c>
      <c r="B9" s="903"/>
      <c r="C9" s="904"/>
      <c r="D9" s="905"/>
      <c r="E9" s="889">
        <v>1</v>
      </c>
      <c r="F9" s="890">
        <v>52.63</v>
      </c>
      <c r="G9" s="891">
        <v>146</v>
      </c>
      <c r="H9" s="893"/>
      <c r="I9" s="887"/>
      <c r="J9" s="888"/>
      <c r="K9" s="892">
        <v>52.63</v>
      </c>
      <c r="L9" s="893">
        <v>43</v>
      </c>
      <c r="M9" s="893">
        <v>225</v>
      </c>
      <c r="N9" s="894">
        <v>75</v>
      </c>
      <c r="O9" s="893" t="s">
        <v>6115</v>
      </c>
      <c r="P9" s="907" t="s">
        <v>6124</v>
      </c>
      <c r="Q9" s="895">
        <f t="shared" si="0"/>
        <v>0</v>
      </c>
      <c r="R9" s="954">
        <f t="shared" si="0"/>
        <v>0</v>
      </c>
      <c r="S9" s="895">
        <f t="shared" si="1"/>
        <v>-1</v>
      </c>
      <c r="T9" s="954">
        <f t="shared" si="2"/>
        <v>-52.63</v>
      </c>
      <c r="U9" s="961" t="s">
        <v>329</v>
      </c>
      <c r="V9" s="903" t="s">
        <v>329</v>
      </c>
      <c r="W9" s="903" t="s">
        <v>329</v>
      </c>
      <c r="X9" s="959" t="s">
        <v>329</v>
      </c>
      <c r="Y9" s="957"/>
    </row>
    <row r="10" spans="1:25" ht="14.45" customHeight="1" x14ac:dyDescent="0.2">
      <c r="A10" s="922" t="s">
        <v>6125</v>
      </c>
      <c r="B10" s="903">
        <v>2</v>
      </c>
      <c r="C10" s="904">
        <v>70</v>
      </c>
      <c r="D10" s="905">
        <v>82.5</v>
      </c>
      <c r="E10" s="889">
        <v>6</v>
      </c>
      <c r="F10" s="890">
        <v>199.74</v>
      </c>
      <c r="G10" s="891">
        <v>32.200000000000003</v>
      </c>
      <c r="H10" s="893">
        <v>1</v>
      </c>
      <c r="I10" s="887">
        <v>33.96</v>
      </c>
      <c r="J10" s="899">
        <v>69</v>
      </c>
      <c r="K10" s="892">
        <v>33.15</v>
      </c>
      <c r="L10" s="893">
        <v>22</v>
      </c>
      <c r="M10" s="893">
        <v>135</v>
      </c>
      <c r="N10" s="894">
        <v>45</v>
      </c>
      <c r="O10" s="893" t="s">
        <v>6115</v>
      </c>
      <c r="P10" s="907" t="s">
        <v>6126</v>
      </c>
      <c r="Q10" s="895">
        <f t="shared" si="0"/>
        <v>-1</v>
      </c>
      <c r="R10" s="954">
        <f t="shared" si="0"/>
        <v>-36.04</v>
      </c>
      <c r="S10" s="895">
        <f t="shared" si="1"/>
        <v>-5</v>
      </c>
      <c r="T10" s="954">
        <f t="shared" si="2"/>
        <v>-165.78</v>
      </c>
      <c r="U10" s="961">
        <v>45</v>
      </c>
      <c r="V10" s="903">
        <v>69</v>
      </c>
      <c r="W10" s="903">
        <v>24</v>
      </c>
      <c r="X10" s="959">
        <v>1.5333333333333334</v>
      </c>
      <c r="Y10" s="957">
        <v>24</v>
      </c>
    </row>
    <row r="11" spans="1:25" ht="14.45" customHeight="1" x14ac:dyDescent="0.2">
      <c r="A11" s="922" t="s">
        <v>6127</v>
      </c>
      <c r="B11" s="903"/>
      <c r="C11" s="904"/>
      <c r="D11" s="905"/>
      <c r="E11" s="889"/>
      <c r="F11" s="890"/>
      <c r="G11" s="891"/>
      <c r="H11" s="893">
        <v>1</v>
      </c>
      <c r="I11" s="887">
        <v>19.440000000000001</v>
      </c>
      <c r="J11" s="888">
        <v>15</v>
      </c>
      <c r="K11" s="892">
        <v>20.05</v>
      </c>
      <c r="L11" s="893">
        <v>11</v>
      </c>
      <c r="M11" s="893">
        <v>90</v>
      </c>
      <c r="N11" s="894">
        <v>30</v>
      </c>
      <c r="O11" s="893" t="s">
        <v>6115</v>
      </c>
      <c r="P11" s="907" t="s">
        <v>6128</v>
      </c>
      <c r="Q11" s="895">
        <f t="shared" si="0"/>
        <v>1</v>
      </c>
      <c r="R11" s="954">
        <f t="shared" si="0"/>
        <v>19.440000000000001</v>
      </c>
      <c r="S11" s="895">
        <f t="shared" si="1"/>
        <v>1</v>
      </c>
      <c r="T11" s="954">
        <f t="shared" si="2"/>
        <v>19.440000000000001</v>
      </c>
      <c r="U11" s="961">
        <v>30</v>
      </c>
      <c r="V11" s="903">
        <v>15</v>
      </c>
      <c r="W11" s="903">
        <v>-15</v>
      </c>
      <c r="X11" s="959">
        <v>0.5</v>
      </c>
      <c r="Y11" s="957"/>
    </row>
    <row r="12" spans="1:25" ht="14.45" customHeight="1" x14ac:dyDescent="0.2">
      <c r="A12" s="923" t="s">
        <v>6129</v>
      </c>
      <c r="B12" s="918">
        <v>13</v>
      </c>
      <c r="C12" s="919">
        <v>269.08</v>
      </c>
      <c r="D12" s="908">
        <v>25.9</v>
      </c>
      <c r="E12" s="920">
        <v>16</v>
      </c>
      <c r="F12" s="921">
        <v>335.75</v>
      </c>
      <c r="G12" s="902">
        <v>20.6</v>
      </c>
      <c r="H12" s="913">
        <v>13</v>
      </c>
      <c r="I12" s="912">
        <v>272</v>
      </c>
      <c r="J12" s="901">
        <v>21.4</v>
      </c>
      <c r="K12" s="914">
        <v>20.34</v>
      </c>
      <c r="L12" s="913">
        <v>11</v>
      </c>
      <c r="M12" s="913">
        <v>87</v>
      </c>
      <c r="N12" s="915">
        <v>29</v>
      </c>
      <c r="O12" s="913" t="s">
        <v>6115</v>
      </c>
      <c r="P12" s="916" t="s">
        <v>6128</v>
      </c>
      <c r="Q12" s="917">
        <f t="shared" si="0"/>
        <v>0</v>
      </c>
      <c r="R12" s="955">
        <f t="shared" si="0"/>
        <v>2.9200000000000159</v>
      </c>
      <c r="S12" s="917">
        <f t="shared" si="1"/>
        <v>-3</v>
      </c>
      <c r="T12" s="955">
        <f t="shared" si="2"/>
        <v>-63.75</v>
      </c>
      <c r="U12" s="962">
        <v>377</v>
      </c>
      <c r="V12" s="918">
        <v>278.2</v>
      </c>
      <c r="W12" s="918">
        <v>-98.800000000000011</v>
      </c>
      <c r="X12" s="960">
        <v>0.73793103448275854</v>
      </c>
      <c r="Y12" s="958">
        <v>11</v>
      </c>
    </row>
    <row r="13" spans="1:25" ht="14.45" customHeight="1" x14ac:dyDescent="0.2">
      <c r="A13" s="922" t="s">
        <v>6130</v>
      </c>
      <c r="B13" s="903">
        <v>19</v>
      </c>
      <c r="C13" s="904">
        <v>248.7</v>
      </c>
      <c r="D13" s="905">
        <v>15</v>
      </c>
      <c r="E13" s="889">
        <v>28</v>
      </c>
      <c r="F13" s="890">
        <v>383.73</v>
      </c>
      <c r="G13" s="891">
        <v>18.7</v>
      </c>
      <c r="H13" s="893">
        <v>11</v>
      </c>
      <c r="I13" s="887">
        <v>146.58000000000001</v>
      </c>
      <c r="J13" s="888">
        <v>9.5</v>
      </c>
      <c r="K13" s="892">
        <v>12.65</v>
      </c>
      <c r="L13" s="893">
        <v>5</v>
      </c>
      <c r="M13" s="893">
        <v>60</v>
      </c>
      <c r="N13" s="894">
        <v>20</v>
      </c>
      <c r="O13" s="893" t="s">
        <v>6115</v>
      </c>
      <c r="P13" s="907" t="s">
        <v>6131</v>
      </c>
      <c r="Q13" s="895">
        <f t="shared" si="0"/>
        <v>-8</v>
      </c>
      <c r="R13" s="954">
        <f t="shared" si="0"/>
        <v>-102.11999999999998</v>
      </c>
      <c r="S13" s="895">
        <f t="shared" si="1"/>
        <v>-17</v>
      </c>
      <c r="T13" s="954">
        <f t="shared" si="2"/>
        <v>-237.15</v>
      </c>
      <c r="U13" s="961">
        <v>220</v>
      </c>
      <c r="V13" s="903">
        <v>104.5</v>
      </c>
      <c r="W13" s="903">
        <v>-115.5</v>
      </c>
      <c r="X13" s="959">
        <v>0.47499999999999998</v>
      </c>
      <c r="Y13" s="957"/>
    </row>
    <row r="14" spans="1:25" ht="14.45" customHeight="1" x14ac:dyDescent="0.2">
      <c r="A14" s="922" t="s">
        <v>6132</v>
      </c>
      <c r="B14" s="903"/>
      <c r="C14" s="904"/>
      <c r="D14" s="905"/>
      <c r="E14" s="906">
        <v>1</v>
      </c>
      <c r="F14" s="887">
        <v>5.18</v>
      </c>
      <c r="G14" s="888">
        <v>3</v>
      </c>
      <c r="H14" s="889">
        <v>2</v>
      </c>
      <c r="I14" s="890">
        <v>14.73</v>
      </c>
      <c r="J14" s="891">
        <v>6</v>
      </c>
      <c r="K14" s="892">
        <v>6.5</v>
      </c>
      <c r="L14" s="893">
        <v>4</v>
      </c>
      <c r="M14" s="893">
        <v>39</v>
      </c>
      <c r="N14" s="894">
        <v>13</v>
      </c>
      <c r="O14" s="893" t="s">
        <v>6115</v>
      </c>
      <c r="P14" s="907" t="s">
        <v>6133</v>
      </c>
      <c r="Q14" s="895">
        <f t="shared" si="0"/>
        <v>2</v>
      </c>
      <c r="R14" s="954">
        <f t="shared" si="0"/>
        <v>14.73</v>
      </c>
      <c r="S14" s="895">
        <f t="shared" si="1"/>
        <v>1</v>
      </c>
      <c r="T14" s="954">
        <f t="shared" si="2"/>
        <v>9.5500000000000007</v>
      </c>
      <c r="U14" s="961">
        <v>26</v>
      </c>
      <c r="V14" s="903">
        <v>12</v>
      </c>
      <c r="W14" s="903">
        <v>-14</v>
      </c>
      <c r="X14" s="959">
        <v>0.46153846153846156</v>
      </c>
      <c r="Y14" s="957"/>
    </row>
    <row r="15" spans="1:25" ht="14.45" customHeight="1" x14ac:dyDescent="0.2">
      <c r="A15" s="922" t="s">
        <v>6134</v>
      </c>
      <c r="B15" s="903"/>
      <c r="C15" s="904"/>
      <c r="D15" s="905"/>
      <c r="E15" s="889">
        <v>1</v>
      </c>
      <c r="F15" s="890">
        <v>4.51</v>
      </c>
      <c r="G15" s="891">
        <v>2</v>
      </c>
      <c r="H15" s="893"/>
      <c r="I15" s="887"/>
      <c r="J15" s="888"/>
      <c r="K15" s="892">
        <v>3.2</v>
      </c>
      <c r="L15" s="893">
        <v>3</v>
      </c>
      <c r="M15" s="893">
        <v>24</v>
      </c>
      <c r="N15" s="894">
        <v>8</v>
      </c>
      <c r="O15" s="893" t="s">
        <v>6115</v>
      </c>
      <c r="P15" s="907" t="s">
        <v>6135</v>
      </c>
      <c r="Q15" s="895">
        <f t="shared" si="0"/>
        <v>0</v>
      </c>
      <c r="R15" s="954">
        <f t="shared" si="0"/>
        <v>0</v>
      </c>
      <c r="S15" s="895">
        <f t="shared" si="1"/>
        <v>-1</v>
      </c>
      <c r="T15" s="954">
        <f t="shared" si="2"/>
        <v>-4.51</v>
      </c>
      <c r="U15" s="961" t="s">
        <v>329</v>
      </c>
      <c r="V15" s="903" t="s">
        <v>329</v>
      </c>
      <c r="W15" s="903" t="s">
        <v>329</v>
      </c>
      <c r="X15" s="959" t="s">
        <v>329</v>
      </c>
      <c r="Y15" s="957"/>
    </row>
    <row r="16" spans="1:25" ht="14.45" customHeight="1" x14ac:dyDescent="0.2">
      <c r="A16" s="922" t="s">
        <v>6136</v>
      </c>
      <c r="B16" s="903"/>
      <c r="C16" s="904"/>
      <c r="D16" s="905"/>
      <c r="E16" s="906"/>
      <c r="F16" s="887"/>
      <c r="G16" s="888"/>
      <c r="H16" s="889">
        <v>1</v>
      </c>
      <c r="I16" s="890">
        <v>7.19</v>
      </c>
      <c r="J16" s="891">
        <v>4</v>
      </c>
      <c r="K16" s="892">
        <v>7.19</v>
      </c>
      <c r="L16" s="893">
        <v>3</v>
      </c>
      <c r="M16" s="893">
        <v>30</v>
      </c>
      <c r="N16" s="894">
        <v>10</v>
      </c>
      <c r="O16" s="893" t="s">
        <v>6115</v>
      </c>
      <c r="P16" s="907" t="s">
        <v>6137</v>
      </c>
      <c r="Q16" s="895">
        <f t="shared" si="0"/>
        <v>1</v>
      </c>
      <c r="R16" s="954">
        <f t="shared" si="0"/>
        <v>7.19</v>
      </c>
      <c r="S16" s="895">
        <f t="shared" si="1"/>
        <v>1</v>
      </c>
      <c r="T16" s="954">
        <f t="shared" si="2"/>
        <v>7.19</v>
      </c>
      <c r="U16" s="961">
        <v>10</v>
      </c>
      <c r="V16" s="903">
        <v>4</v>
      </c>
      <c r="W16" s="903">
        <v>-6</v>
      </c>
      <c r="X16" s="959">
        <v>0.4</v>
      </c>
      <c r="Y16" s="957"/>
    </row>
    <row r="17" spans="1:25" ht="14.45" customHeight="1" x14ac:dyDescent="0.2">
      <c r="A17" s="922" t="s">
        <v>6138</v>
      </c>
      <c r="B17" s="903"/>
      <c r="C17" s="904"/>
      <c r="D17" s="905"/>
      <c r="E17" s="906"/>
      <c r="F17" s="887"/>
      <c r="G17" s="888"/>
      <c r="H17" s="889">
        <v>2</v>
      </c>
      <c r="I17" s="890">
        <v>4.2</v>
      </c>
      <c r="J17" s="891">
        <v>3.5</v>
      </c>
      <c r="K17" s="892">
        <v>2.39</v>
      </c>
      <c r="L17" s="893">
        <v>4</v>
      </c>
      <c r="M17" s="893">
        <v>39</v>
      </c>
      <c r="N17" s="894">
        <v>13</v>
      </c>
      <c r="O17" s="893" t="s">
        <v>6115</v>
      </c>
      <c r="P17" s="907" t="s">
        <v>6139</v>
      </c>
      <c r="Q17" s="895">
        <f t="shared" si="0"/>
        <v>2</v>
      </c>
      <c r="R17" s="954">
        <f t="shared" si="0"/>
        <v>4.2</v>
      </c>
      <c r="S17" s="895">
        <f t="shared" si="1"/>
        <v>2</v>
      </c>
      <c r="T17" s="954">
        <f t="shared" si="2"/>
        <v>4.2</v>
      </c>
      <c r="U17" s="961">
        <v>26</v>
      </c>
      <c r="V17" s="903">
        <v>7</v>
      </c>
      <c r="W17" s="903">
        <v>-19</v>
      </c>
      <c r="X17" s="959">
        <v>0.26923076923076922</v>
      </c>
      <c r="Y17" s="957"/>
    </row>
    <row r="18" spans="1:25" ht="14.45" customHeight="1" x14ac:dyDescent="0.2">
      <c r="A18" s="922" t="s">
        <v>6140</v>
      </c>
      <c r="B18" s="903">
        <v>1</v>
      </c>
      <c r="C18" s="904">
        <v>0.77</v>
      </c>
      <c r="D18" s="905">
        <v>1</v>
      </c>
      <c r="E18" s="889">
        <v>5</v>
      </c>
      <c r="F18" s="890">
        <v>11.16</v>
      </c>
      <c r="G18" s="891">
        <v>11</v>
      </c>
      <c r="H18" s="893">
        <v>4</v>
      </c>
      <c r="I18" s="887">
        <v>6</v>
      </c>
      <c r="J18" s="888">
        <v>2</v>
      </c>
      <c r="K18" s="892">
        <v>2.2200000000000002</v>
      </c>
      <c r="L18" s="893">
        <v>3</v>
      </c>
      <c r="M18" s="893">
        <v>30</v>
      </c>
      <c r="N18" s="894">
        <v>10</v>
      </c>
      <c r="O18" s="893" t="s">
        <v>6115</v>
      </c>
      <c r="P18" s="907" t="s">
        <v>6141</v>
      </c>
      <c r="Q18" s="895">
        <f t="shared" si="0"/>
        <v>3</v>
      </c>
      <c r="R18" s="954">
        <f t="shared" si="0"/>
        <v>5.23</v>
      </c>
      <c r="S18" s="895">
        <f t="shared" si="1"/>
        <v>-1</v>
      </c>
      <c r="T18" s="954">
        <f t="shared" si="2"/>
        <v>-5.16</v>
      </c>
      <c r="U18" s="961">
        <v>40</v>
      </c>
      <c r="V18" s="903">
        <v>8</v>
      </c>
      <c r="W18" s="903">
        <v>-32</v>
      </c>
      <c r="X18" s="959">
        <v>0.2</v>
      </c>
      <c r="Y18" s="957"/>
    </row>
    <row r="19" spans="1:25" ht="14.45" customHeight="1" x14ac:dyDescent="0.2">
      <c r="A19" s="922" t="s">
        <v>6142</v>
      </c>
      <c r="B19" s="903">
        <v>1</v>
      </c>
      <c r="C19" s="904">
        <v>0.49</v>
      </c>
      <c r="D19" s="905">
        <v>1</v>
      </c>
      <c r="E19" s="906">
        <v>1</v>
      </c>
      <c r="F19" s="887">
        <v>2.5299999999999998</v>
      </c>
      <c r="G19" s="888">
        <v>42</v>
      </c>
      <c r="H19" s="889">
        <v>1</v>
      </c>
      <c r="I19" s="890">
        <v>2.04</v>
      </c>
      <c r="J19" s="899">
        <v>15</v>
      </c>
      <c r="K19" s="892">
        <v>1.72</v>
      </c>
      <c r="L19" s="893">
        <v>4</v>
      </c>
      <c r="M19" s="893">
        <v>33</v>
      </c>
      <c r="N19" s="894">
        <v>11</v>
      </c>
      <c r="O19" s="893" t="s">
        <v>6115</v>
      </c>
      <c r="P19" s="907" t="s">
        <v>6143</v>
      </c>
      <c r="Q19" s="895">
        <f t="shared" si="0"/>
        <v>0</v>
      </c>
      <c r="R19" s="954">
        <f t="shared" si="0"/>
        <v>1.55</v>
      </c>
      <c r="S19" s="895">
        <f t="shared" si="1"/>
        <v>0</v>
      </c>
      <c r="T19" s="954">
        <f t="shared" si="2"/>
        <v>-0.48999999999999977</v>
      </c>
      <c r="U19" s="961">
        <v>11</v>
      </c>
      <c r="V19" s="903">
        <v>15</v>
      </c>
      <c r="W19" s="903">
        <v>4</v>
      </c>
      <c r="X19" s="959">
        <v>1.3636363636363635</v>
      </c>
      <c r="Y19" s="957">
        <v>4</v>
      </c>
    </row>
    <row r="20" spans="1:25" ht="14.45" customHeight="1" x14ac:dyDescent="0.2">
      <c r="A20" s="922" t="s">
        <v>6144</v>
      </c>
      <c r="B20" s="903"/>
      <c r="C20" s="904"/>
      <c r="D20" s="905"/>
      <c r="E20" s="889">
        <v>1</v>
      </c>
      <c r="F20" s="890">
        <v>1.08</v>
      </c>
      <c r="G20" s="891">
        <v>2</v>
      </c>
      <c r="H20" s="893"/>
      <c r="I20" s="887"/>
      <c r="J20" s="888"/>
      <c r="K20" s="892">
        <v>0.74</v>
      </c>
      <c r="L20" s="893">
        <v>3</v>
      </c>
      <c r="M20" s="893">
        <v>24</v>
      </c>
      <c r="N20" s="894">
        <v>8</v>
      </c>
      <c r="O20" s="893" t="s">
        <v>6115</v>
      </c>
      <c r="P20" s="907" t="s">
        <v>6145</v>
      </c>
      <c r="Q20" s="895">
        <f t="shared" si="0"/>
        <v>0</v>
      </c>
      <c r="R20" s="954">
        <f t="shared" si="0"/>
        <v>0</v>
      </c>
      <c r="S20" s="895">
        <f t="shared" si="1"/>
        <v>-1</v>
      </c>
      <c r="T20" s="954">
        <f t="shared" si="2"/>
        <v>-1.08</v>
      </c>
      <c r="U20" s="961" t="s">
        <v>329</v>
      </c>
      <c r="V20" s="903" t="s">
        <v>329</v>
      </c>
      <c r="W20" s="903" t="s">
        <v>329</v>
      </c>
      <c r="X20" s="959" t="s">
        <v>329</v>
      </c>
      <c r="Y20" s="957"/>
    </row>
    <row r="21" spans="1:25" ht="14.45" customHeight="1" x14ac:dyDescent="0.2">
      <c r="A21" s="922" t="s">
        <v>6146</v>
      </c>
      <c r="B21" s="903">
        <v>1</v>
      </c>
      <c r="C21" s="904">
        <v>3.28</v>
      </c>
      <c r="D21" s="905">
        <v>9</v>
      </c>
      <c r="E21" s="906"/>
      <c r="F21" s="887"/>
      <c r="G21" s="888"/>
      <c r="H21" s="889">
        <v>1</v>
      </c>
      <c r="I21" s="890">
        <v>3.28</v>
      </c>
      <c r="J21" s="891">
        <v>5</v>
      </c>
      <c r="K21" s="892">
        <v>3.28</v>
      </c>
      <c r="L21" s="893">
        <v>4</v>
      </c>
      <c r="M21" s="893">
        <v>39</v>
      </c>
      <c r="N21" s="894">
        <v>13</v>
      </c>
      <c r="O21" s="893" t="s">
        <v>6115</v>
      </c>
      <c r="P21" s="907" t="s">
        <v>6147</v>
      </c>
      <c r="Q21" s="895">
        <f t="shared" si="0"/>
        <v>0</v>
      </c>
      <c r="R21" s="954">
        <f t="shared" si="0"/>
        <v>0</v>
      </c>
      <c r="S21" s="895">
        <f t="shared" si="1"/>
        <v>1</v>
      </c>
      <c r="T21" s="954">
        <f t="shared" si="2"/>
        <v>3.28</v>
      </c>
      <c r="U21" s="961">
        <v>13</v>
      </c>
      <c r="V21" s="903">
        <v>5</v>
      </c>
      <c r="W21" s="903">
        <v>-8</v>
      </c>
      <c r="X21" s="959">
        <v>0.38461538461538464</v>
      </c>
      <c r="Y21" s="957"/>
    </row>
    <row r="22" spans="1:25" ht="14.45" customHeight="1" x14ac:dyDescent="0.2">
      <c r="A22" s="922" t="s">
        <v>6148</v>
      </c>
      <c r="B22" s="903">
        <v>1</v>
      </c>
      <c r="C22" s="904">
        <v>0.43</v>
      </c>
      <c r="D22" s="905">
        <v>1</v>
      </c>
      <c r="E22" s="906"/>
      <c r="F22" s="887"/>
      <c r="G22" s="888"/>
      <c r="H22" s="889">
        <v>1</v>
      </c>
      <c r="I22" s="890">
        <v>0.43</v>
      </c>
      <c r="J22" s="891">
        <v>1</v>
      </c>
      <c r="K22" s="892">
        <v>1.24</v>
      </c>
      <c r="L22" s="893">
        <v>3</v>
      </c>
      <c r="M22" s="893">
        <v>24</v>
      </c>
      <c r="N22" s="894">
        <v>8</v>
      </c>
      <c r="O22" s="893" t="s">
        <v>6115</v>
      </c>
      <c r="P22" s="907" t="s">
        <v>6149</v>
      </c>
      <c r="Q22" s="895">
        <f t="shared" si="0"/>
        <v>0</v>
      </c>
      <c r="R22" s="954">
        <f t="shared" si="0"/>
        <v>0</v>
      </c>
      <c r="S22" s="895">
        <f t="shared" si="1"/>
        <v>1</v>
      </c>
      <c r="T22" s="954">
        <f t="shared" si="2"/>
        <v>0.43</v>
      </c>
      <c r="U22" s="961">
        <v>8</v>
      </c>
      <c r="V22" s="903">
        <v>1</v>
      </c>
      <c r="W22" s="903">
        <v>-7</v>
      </c>
      <c r="X22" s="959">
        <v>0.125</v>
      </c>
      <c r="Y22" s="957"/>
    </row>
    <row r="23" spans="1:25" ht="14.45" customHeight="1" x14ac:dyDescent="0.2">
      <c r="A23" s="922" t="s">
        <v>6150</v>
      </c>
      <c r="B23" s="903"/>
      <c r="C23" s="904"/>
      <c r="D23" s="905"/>
      <c r="E23" s="906"/>
      <c r="F23" s="887"/>
      <c r="G23" s="888"/>
      <c r="H23" s="889">
        <v>2</v>
      </c>
      <c r="I23" s="890">
        <v>2.5299999999999998</v>
      </c>
      <c r="J23" s="891">
        <v>3</v>
      </c>
      <c r="K23" s="892">
        <v>1.1599999999999999</v>
      </c>
      <c r="L23" s="893">
        <v>2</v>
      </c>
      <c r="M23" s="893">
        <v>21</v>
      </c>
      <c r="N23" s="894">
        <v>7</v>
      </c>
      <c r="O23" s="893" t="s">
        <v>6115</v>
      </c>
      <c r="P23" s="907" t="s">
        <v>6151</v>
      </c>
      <c r="Q23" s="895">
        <f t="shared" si="0"/>
        <v>2</v>
      </c>
      <c r="R23" s="954">
        <f t="shared" si="0"/>
        <v>2.5299999999999998</v>
      </c>
      <c r="S23" s="895">
        <f t="shared" si="1"/>
        <v>2</v>
      </c>
      <c r="T23" s="954">
        <f t="shared" si="2"/>
        <v>2.5299999999999998</v>
      </c>
      <c r="U23" s="961">
        <v>14</v>
      </c>
      <c r="V23" s="903">
        <v>6</v>
      </c>
      <c r="W23" s="903">
        <v>-8</v>
      </c>
      <c r="X23" s="959">
        <v>0.42857142857142855</v>
      </c>
      <c r="Y23" s="957"/>
    </row>
    <row r="24" spans="1:25" ht="14.45" customHeight="1" x14ac:dyDescent="0.2">
      <c r="A24" s="922" t="s">
        <v>6152</v>
      </c>
      <c r="B24" s="903">
        <v>2</v>
      </c>
      <c r="C24" s="904">
        <v>3.24</v>
      </c>
      <c r="D24" s="905">
        <v>3</v>
      </c>
      <c r="E24" s="889">
        <v>4</v>
      </c>
      <c r="F24" s="890">
        <v>8.73</v>
      </c>
      <c r="G24" s="891">
        <v>3.8</v>
      </c>
      <c r="H24" s="893">
        <v>1</v>
      </c>
      <c r="I24" s="887">
        <v>2.38</v>
      </c>
      <c r="J24" s="888">
        <v>3</v>
      </c>
      <c r="K24" s="892">
        <v>2.38</v>
      </c>
      <c r="L24" s="893">
        <v>3</v>
      </c>
      <c r="M24" s="893">
        <v>30</v>
      </c>
      <c r="N24" s="894">
        <v>10</v>
      </c>
      <c r="O24" s="893" t="s">
        <v>6115</v>
      </c>
      <c r="P24" s="907" t="s">
        <v>6153</v>
      </c>
      <c r="Q24" s="895">
        <f t="shared" si="0"/>
        <v>-1</v>
      </c>
      <c r="R24" s="954">
        <f t="shared" si="0"/>
        <v>-0.86000000000000032</v>
      </c>
      <c r="S24" s="895">
        <f t="shared" si="1"/>
        <v>-3</v>
      </c>
      <c r="T24" s="954">
        <f t="shared" si="2"/>
        <v>-6.3500000000000005</v>
      </c>
      <c r="U24" s="961">
        <v>10</v>
      </c>
      <c r="V24" s="903">
        <v>3</v>
      </c>
      <c r="W24" s="903">
        <v>-7</v>
      </c>
      <c r="X24" s="959">
        <v>0.3</v>
      </c>
      <c r="Y24" s="957"/>
    </row>
    <row r="25" spans="1:25" ht="14.45" customHeight="1" x14ac:dyDescent="0.2">
      <c r="A25" s="922" t="s">
        <v>6154</v>
      </c>
      <c r="B25" s="903"/>
      <c r="C25" s="904"/>
      <c r="D25" s="905"/>
      <c r="E25" s="889">
        <v>1</v>
      </c>
      <c r="F25" s="890">
        <v>2.36</v>
      </c>
      <c r="G25" s="891">
        <v>3</v>
      </c>
      <c r="H25" s="893"/>
      <c r="I25" s="887"/>
      <c r="J25" s="888"/>
      <c r="K25" s="892">
        <v>2.36</v>
      </c>
      <c r="L25" s="893">
        <v>2</v>
      </c>
      <c r="M25" s="893">
        <v>21</v>
      </c>
      <c r="N25" s="894">
        <v>7</v>
      </c>
      <c r="O25" s="893" t="s">
        <v>6115</v>
      </c>
      <c r="P25" s="907" t="s">
        <v>6155</v>
      </c>
      <c r="Q25" s="895">
        <f t="shared" si="0"/>
        <v>0</v>
      </c>
      <c r="R25" s="954">
        <f t="shared" si="0"/>
        <v>0</v>
      </c>
      <c r="S25" s="895">
        <f t="shared" si="1"/>
        <v>-1</v>
      </c>
      <c r="T25" s="954">
        <f t="shared" si="2"/>
        <v>-2.36</v>
      </c>
      <c r="U25" s="961" t="s">
        <v>329</v>
      </c>
      <c r="V25" s="903" t="s">
        <v>329</v>
      </c>
      <c r="W25" s="903" t="s">
        <v>329</v>
      </c>
      <c r="X25" s="959" t="s">
        <v>329</v>
      </c>
      <c r="Y25" s="957"/>
    </row>
    <row r="26" spans="1:25" ht="14.45" customHeight="1" x14ac:dyDescent="0.2">
      <c r="A26" s="922" t="s">
        <v>6156</v>
      </c>
      <c r="B26" s="903"/>
      <c r="C26" s="904"/>
      <c r="D26" s="905"/>
      <c r="E26" s="906"/>
      <c r="F26" s="887"/>
      <c r="G26" s="888"/>
      <c r="H26" s="889">
        <v>1</v>
      </c>
      <c r="I26" s="890">
        <v>1.28</v>
      </c>
      <c r="J26" s="891">
        <v>5</v>
      </c>
      <c r="K26" s="892">
        <v>0.86</v>
      </c>
      <c r="L26" s="893">
        <v>3</v>
      </c>
      <c r="M26" s="893">
        <v>27</v>
      </c>
      <c r="N26" s="894">
        <v>9</v>
      </c>
      <c r="O26" s="893" t="s">
        <v>6115</v>
      </c>
      <c r="P26" s="907" t="s">
        <v>6157</v>
      </c>
      <c r="Q26" s="895">
        <f t="shared" si="0"/>
        <v>1</v>
      </c>
      <c r="R26" s="954">
        <f t="shared" si="0"/>
        <v>1.28</v>
      </c>
      <c r="S26" s="895">
        <f t="shared" si="1"/>
        <v>1</v>
      </c>
      <c r="T26" s="954">
        <f t="shared" si="2"/>
        <v>1.28</v>
      </c>
      <c r="U26" s="961">
        <v>9</v>
      </c>
      <c r="V26" s="903">
        <v>5</v>
      </c>
      <c r="W26" s="903">
        <v>-4</v>
      </c>
      <c r="X26" s="959">
        <v>0.55555555555555558</v>
      </c>
      <c r="Y26" s="957"/>
    </row>
    <row r="27" spans="1:25" ht="14.45" customHeight="1" x14ac:dyDescent="0.2">
      <c r="A27" s="922" t="s">
        <v>6158</v>
      </c>
      <c r="B27" s="903">
        <v>1</v>
      </c>
      <c r="C27" s="904">
        <v>8.2100000000000009</v>
      </c>
      <c r="D27" s="905">
        <v>33</v>
      </c>
      <c r="E27" s="889">
        <v>1</v>
      </c>
      <c r="F27" s="890">
        <v>5.45</v>
      </c>
      <c r="G27" s="891">
        <v>13</v>
      </c>
      <c r="H27" s="893"/>
      <c r="I27" s="887"/>
      <c r="J27" s="888"/>
      <c r="K27" s="892">
        <v>5.45</v>
      </c>
      <c r="L27" s="893">
        <v>5</v>
      </c>
      <c r="M27" s="893">
        <v>48</v>
      </c>
      <c r="N27" s="894">
        <v>16</v>
      </c>
      <c r="O27" s="893" t="s">
        <v>6115</v>
      </c>
      <c r="P27" s="907" t="s">
        <v>6159</v>
      </c>
      <c r="Q27" s="895">
        <f t="shared" si="0"/>
        <v>-1</v>
      </c>
      <c r="R27" s="954">
        <f t="shared" si="0"/>
        <v>-8.2100000000000009</v>
      </c>
      <c r="S27" s="895">
        <f t="shared" si="1"/>
        <v>-1</v>
      </c>
      <c r="T27" s="954">
        <f t="shared" si="2"/>
        <v>-5.45</v>
      </c>
      <c r="U27" s="961" t="s">
        <v>329</v>
      </c>
      <c r="V27" s="903" t="s">
        <v>329</v>
      </c>
      <c r="W27" s="903" t="s">
        <v>329</v>
      </c>
      <c r="X27" s="959" t="s">
        <v>329</v>
      </c>
      <c r="Y27" s="957"/>
    </row>
    <row r="28" spans="1:25" ht="14.45" customHeight="1" x14ac:dyDescent="0.2">
      <c r="A28" s="922" t="s">
        <v>6160</v>
      </c>
      <c r="B28" s="903"/>
      <c r="C28" s="904"/>
      <c r="D28" s="905"/>
      <c r="E28" s="889">
        <v>1</v>
      </c>
      <c r="F28" s="890">
        <v>5.94</v>
      </c>
      <c r="G28" s="891">
        <v>5</v>
      </c>
      <c r="H28" s="893"/>
      <c r="I28" s="887"/>
      <c r="J28" s="888"/>
      <c r="K28" s="892">
        <v>2.41</v>
      </c>
      <c r="L28" s="893">
        <v>5</v>
      </c>
      <c r="M28" s="893">
        <v>48</v>
      </c>
      <c r="N28" s="894">
        <v>16</v>
      </c>
      <c r="O28" s="893" t="s">
        <v>6115</v>
      </c>
      <c r="P28" s="907" t="s">
        <v>6161</v>
      </c>
      <c r="Q28" s="895">
        <f t="shared" si="0"/>
        <v>0</v>
      </c>
      <c r="R28" s="954">
        <f t="shared" si="0"/>
        <v>0</v>
      </c>
      <c r="S28" s="895">
        <f t="shared" si="1"/>
        <v>-1</v>
      </c>
      <c r="T28" s="954">
        <f t="shared" si="2"/>
        <v>-5.94</v>
      </c>
      <c r="U28" s="961" t="s">
        <v>329</v>
      </c>
      <c r="V28" s="903" t="s">
        <v>329</v>
      </c>
      <c r="W28" s="903" t="s">
        <v>329</v>
      </c>
      <c r="X28" s="959" t="s">
        <v>329</v>
      </c>
      <c r="Y28" s="957"/>
    </row>
    <row r="29" spans="1:25" ht="14.45" customHeight="1" x14ac:dyDescent="0.2">
      <c r="A29" s="922" t="s">
        <v>6162</v>
      </c>
      <c r="B29" s="903">
        <v>11</v>
      </c>
      <c r="C29" s="904">
        <v>15.87</v>
      </c>
      <c r="D29" s="905">
        <v>3.2</v>
      </c>
      <c r="E29" s="906">
        <v>20</v>
      </c>
      <c r="F29" s="887">
        <v>33.47</v>
      </c>
      <c r="G29" s="888">
        <v>7.1</v>
      </c>
      <c r="H29" s="889">
        <v>24</v>
      </c>
      <c r="I29" s="890">
        <v>35.270000000000003</v>
      </c>
      <c r="J29" s="891">
        <v>3.2</v>
      </c>
      <c r="K29" s="892">
        <v>1.67</v>
      </c>
      <c r="L29" s="893">
        <v>3</v>
      </c>
      <c r="M29" s="893">
        <v>27</v>
      </c>
      <c r="N29" s="894">
        <v>9</v>
      </c>
      <c r="O29" s="893" t="s">
        <v>6115</v>
      </c>
      <c r="P29" s="907" t="s">
        <v>6163</v>
      </c>
      <c r="Q29" s="895">
        <f t="shared" si="0"/>
        <v>13</v>
      </c>
      <c r="R29" s="954">
        <f t="shared" si="0"/>
        <v>19.400000000000006</v>
      </c>
      <c r="S29" s="895">
        <f t="shared" si="1"/>
        <v>4</v>
      </c>
      <c r="T29" s="954">
        <f t="shared" si="2"/>
        <v>1.8000000000000043</v>
      </c>
      <c r="U29" s="961">
        <v>216</v>
      </c>
      <c r="V29" s="903">
        <v>76.800000000000011</v>
      </c>
      <c r="W29" s="903">
        <v>-139.19999999999999</v>
      </c>
      <c r="X29" s="959">
        <v>0.35555555555555562</v>
      </c>
      <c r="Y29" s="957"/>
    </row>
    <row r="30" spans="1:25" ht="14.45" customHeight="1" x14ac:dyDescent="0.2">
      <c r="A30" s="922" t="s">
        <v>6164</v>
      </c>
      <c r="B30" s="896">
        <v>1</v>
      </c>
      <c r="C30" s="897">
        <v>0.38</v>
      </c>
      <c r="D30" s="898">
        <v>1</v>
      </c>
      <c r="E30" s="906"/>
      <c r="F30" s="887"/>
      <c r="G30" s="888"/>
      <c r="H30" s="893"/>
      <c r="I30" s="887"/>
      <c r="J30" s="888"/>
      <c r="K30" s="892">
        <v>1</v>
      </c>
      <c r="L30" s="893">
        <v>3</v>
      </c>
      <c r="M30" s="893">
        <v>30</v>
      </c>
      <c r="N30" s="894">
        <v>10</v>
      </c>
      <c r="O30" s="893" t="s">
        <v>6115</v>
      </c>
      <c r="P30" s="907" t="s">
        <v>6165</v>
      </c>
      <c r="Q30" s="895">
        <f t="shared" si="0"/>
        <v>-1</v>
      </c>
      <c r="R30" s="954">
        <f t="shared" si="0"/>
        <v>-0.38</v>
      </c>
      <c r="S30" s="895">
        <f t="shared" si="1"/>
        <v>0</v>
      </c>
      <c r="T30" s="954">
        <f t="shared" si="2"/>
        <v>0</v>
      </c>
      <c r="U30" s="961" t="s">
        <v>329</v>
      </c>
      <c r="V30" s="903" t="s">
        <v>329</v>
      </c>
      <c r="W30" s="903" t="s">
        <v>329</v>
      </c>
      <c r="X30" s="959" t="s">
        <v>329</v>
      </c>
      <c r="Y30" s="957"/>
    </row>
    <row r="31" spans="1:25" ht="14.45" customHeight="1" x14ac:dyDescent="0.2">
      <c r="A31" s="922" t="s">
        <v>6166</v>
      </c>
      <c r="B31" s="903"/>
      <c r="C31" s="904"/>
      <c r="D31" s="905"/>
      <c r="E31" s="906"/>
      <c r="F31" s="887"/>
      <c r="G31" s="888"/>
      <c r="H31" s="889">
        <v>1</v>
      </c>
      <c r="I31" s="890">
        <v>0.56000000000000005</v>
      </c>
      <c r="J31" s="891">
        <v>2</v>
      </c>
      <c r="K31" s="892">
        <v>0.56000000000000005</v>
      </c>
      <c r="L31" s="893">
        <v>2</v>
      </c>
      <c r="M31" s="893">
        <v>21</v>
      </c>
      <c r="N31" s="894">
        <v>7</v>
      </c>
      <c r="O31" s="893" t="s">
        <v>6115</v>
      </c>
      <c r="P31" s="907" t="s">
        <v>6167</v>
      </c>
      <c r="Q31" s="895">
        <f t="shared" si="0"/>
        <v>1</v>
      </c>
      <c r="R31" s="954">
        <f t="shared" si="0"/>
        <v>0.56000000000000005</v>
      </c>
      <c r="S31" s="895">
        <f t="shared" si="1"/>
        <v>1</v>
      </c>
      <c r="T31" s="954">
        <f t="shared" si="2"/>
        <v>0.56000000000000005</v>
      </c>
      <c r="U31" s="961">
        <v>7</v>
      </c>
      <c r="V31" s="903">
        <v>2</v>
      </c>
      <c r="W31" s="903">
        <v>-5</v>
      </c>
      <c r="X31" s="959">
        <v>0.2857142857142857</v>
      </c>
      <c r="Y31" s="957"/>
    </row>
    <row r="32" spans="1:25" ht="14.45" customHeight="1" x14ac:dyDescent="0.2">
      <c r="A32" s="922" t="s">
        <v>6168</v>
      </c>
      <c r="B32" s="896">
        <v>4</v>
      </c>
      <c r="C32" s="897">
        <v>3.23</v>
      </c>
      <c r="D32" s="898">
        <v>1</v>
      </c>
      <c r="E32" s="906"/>
      <c r="F32" s="887"/>
      <c r="G32" s="888"/>
      <c r="H32" s="893">
        <v>1</v>
      </c>
      <c r="I32" s="887">
        <v>0.42</v>
      </c>
      <c r="J32" s="888">
        <v>1</v>
      </c>
      <c r="K32" s="892">
        <v>0.42</v>
      </c>
      <c r="L32" s="893">
        <v>1</v>
      </c>
      <c r="M32" s="893">
        <v>5</v>
      </c>
      <c r="N32" s="894">
        <v>2</v>
      </c>
      <c r="O32" s="893" t="s">
        <v>6115</v>
      </c>
      <c r="P32" s="907" t="s">
        <v>6169</v>
      </c>
      <c r="Q32" s="895">
        <f t="shared" si="0"/>
        <v>-3</v>
      </c>
      <c r="R32" s="954">
        <f t="shared" si="0"/>
        <v>-2.81</v>
      </c>
      <c r="S32" s="895">
        <f t="shared" si="1"/>
        <v>1</v>
      </c>
      <c r="T32" s="954">
        <f t="shared" si="2"/>
        <v>0.42</v>
      </c>
      <c r="U32" s="961">
        <v>2</v>
      </c>
      <c r="V32" s="903">
        <v>1</v>
      </c>
      <c r="W32" s="903">
        <v>-1</v>
      </c>
      <c r="X32" s="959">
        <v>0.5</v>
      </c>
      <c r="Y32" s="957"/>
    </row>
    <row r="33" spans="1:25" ht="14.45" customHeight="1" x14ac:dyDescent="0.2">
      <c r="A33" s="922" t="s">
        <v>6170</v>
      </c>
      <c r="B33" s="903">
        <v>1</v>
      </c>
      <c r="C33" s="904">
        <v>8.6</v>
      </c>
      <c r="D33" s="905">
        <v>1</v>
      </c>
      <c r="E33" s="889">
        <v>2</v>
      </c>
      <c r="F33" s="890">
        <v>32.130000000000003</v>
      </c>
      <c r="G33" s="891">
        <v>9.5</v>
      </c>
      <c r="H33" s="893"/>
      <c r="I33" s="887"/>
      <c r="J33" s="888"/>
      <c r="K33" s="892">
        <v>17.2</v>
      </c>
      <c r="L33" s="893">
        <v>4</v>
      </c>
      <c r="M33" s="893">
        <v>39</v>
      </c>
      <c r="N33" s="894">
        <v>13</v>
      </c>
      <c r="O33" s="893" t="s">
        <v>5034</v>
      </c>
      <c r="P33" s="907" t="s">
        <v>6171</v>
      </c>
      <c r="Q33" s="895">
        <f t="shared" si="0"/>
        <v>-1</v>
      </c>
      <c r="R33" s="954">
        <f t="shared" si="0"/>
        <v>-8.6</v>
      </c>
      <c r="S33" s="895">
        <f t="shared" si="1"/>
        <v>-2</v>
      </c>
      <c r="T33" s="954">
        <f t="shared" si="2"/>
        <v>-32.130000000000003</v>
      </c>
      <c r="U33" s="961" t="s">
        <v>329</v>
      </c>
      <c r="V33" s="903" t="s">
        <v>329</v>
      </c>
      <c r="W33" s="903" t="s">
        <v>329</v>
      </c>
      <c r="X33" s="959" t="s">
        <v>329</v>
      </c>
      <c r="Y33" s="957"/>
    </row>
    <row r="34" spans="1:25" ht="14.45" customHeight="1" x14ac:dyDescent="0.2">
      <c r="A34" s="922" t="s">
        <v>6172</v>
      </c>
      <c r="B34" s="903">
        <v>1</v>
      </c>
      <c r="C34" s="904">
        <v>13.17</v>
      </c>
      <c r="D34" s="905">
        <v>19</v>
      </c>
      <c r="E34" s="906">
        <v>1</v>
      </c>
      <c r="F34" s="887">
        <v>13.17</v>
      </c>
      <c r="G34" s="888">
        <v>54</v>
      </c>
      <c r="H34" s="889">
        <v>1</v>
      </c>
      <c r="I34" s="890">
        <v>13.17</v>
      </c>
      <c r="J34" s="891">
        <v>6</v>
      </c>
      <c r="K34" s="892">
        <v>13.17</v>
      </c>
      <c r="L34" s="893">
        <v>6</v>
      </c>
      <c r="M34" s="893">
        <v>54</v>
      </c>
      <c r="N34" s="894">
        <v>18</v>
      </c>
      <c r="O34" s="893" t="s">
        <v>6115</v>
      </c>
      <c r="P34" s="907" t="s">
        <v>6173</v>
      </c>
      <c r="Q34" s="895">
        <f t="shared" si="0"/>
        <v>0</v>
      </c>
      <c r="R34" s="954">
        <f t="shared" si="0"/>
        <v>0</v>
      </c>
      <c r="S34" s="895">
        <f t="shared" si="1"/>
        <v>0</v>
      </c>
      <c r="T34" s="954">
        <f t="shared" si="2"/>
        <v>0</v>
      </c>
      <c r="U34" s="961">
        <v>18</v>
      </c>
      <c r="V34" s="903">
        <v>6</v>
      </c>
      <c r="W34" s="903">
        <v>-12</v>
      </c>
      <c r="X34" s="959">
        <v>0.33333333333333331</v>
      </c>
      <c r="Y34" s="957"/>
    </row>
    <row r="35" spans="1:25" ht="14.45" customHeight="1" x14ac:dyDescent="0.2">
      <c r="A35" s="922" t="s">
        <v>6174</v>
      </c>
      <c r="B35" s="903">
        <v>2</v>
      </c>
      <c r="C35" s="904">
        <v>10.51</v>
      </c>
      <c r="D35" s="905">
        <v>2.5</v>
      </c>
      <c r="E35" s="906">
        <v>3</v>
      </c>
      <c r="F35" s="887">
        <v>26.82</v>
      </c>
      <c r="G35" s="888">
        <v>2.2999999999999998</v>
      </c>
      <c r="H35" s="889">
        <v>3</v>
      </c>
      <c r="I35" s="890">
        <v>30.33</v>
      </c>
      <c r="J35" s="891">
        <v>11</v>
      </c>
      <c r="K35" s="892">
        <v>9.31</v>
      </c>
      <c r="L35" s="893">
        <v>5</v>
      </c>
      <c r="M35" s="893">
        <v>48</v>
      </c>
      <c r="N35" s="894">
        <v>16</v>
      </c>
      <c r="O35" s="893" t="s">
        <v>6115</v>
      </c>
      <c r="P35" s="907" t="s">
        <v>6175</v>
      </c>
      <c r="Q35" s="895">
        <f t="shared" si="0"/>
        <v>1</v>
      </c>
      <c r="R35" s="954">
        <f t="shared" si="0"/>
        <v>19.82</v>
      </c>
      <c r="S35" s="895">
        <f t="shared" si="1"/>
        <v>0</v>
      </c>
      <c r="T35" s="954">
        <f t="shared" si="2"/>
        <v>3.509999999999998</v>
      </c>
      <c r="U35" s="961">
        <v>48</v>
      </c>
      <c r="V35" s="903">
        <v>33</v>
      </c>
      <c r="W35" s="903">
        <v>-15</v>
      </c>
      <c r="X35" s="959">
        <v>0.6875</v>
      </c>
      <c r="Y35" s="957"/>
    </row>
    <row r="36" spans="1:25" ht="14.45" customHeight="1" x14ac:dyDescent="0.2">
      <c r="A36" s="922" t="s">
        <v>6176</v>
      </c>
      <c r="B36" s="903"/>
      <c r="C36" s="904"/>
      <c r="D36" s="905"/>
      <c r="E36" s="889">
        <v>1</v>
      </c>
      <c r="F36" s="890">
        <v>3.17</v>
      </c>
      <c r="G36" s="891">
        <v>1</v>
      </c>
      <c r="H36" s="893"/>
      <c r="I36" s="887"/>
      <c r="J36" s="888"/>
      <c r="K36" s="892">
        <v>4.2300000000000004</v>
      </c>
      <c r="L36" s="893">
        <v>2</v>
      </c>
      <c r="M36" s="893">
        <v>21</v>
      </c>
      <c r="N36" s="894">
        <v>7</v>
      </c>
      <c r="O36" s="893" t="s">
        <v>6115</v>
      </c>
      <c r="P36" s="907" t="s">
        <v>6177</v>
      </c>
      <c r="Q36" s="895">
        <f t="shared" si="0"/>
        <v>0</v>
      </c>
      <c r="R36" s="954">
        <f t="shared" si="0"/>
        <v>0</v>
      </c>
      <c r="S36" s="895">
        <f t="shared" si="1"/>
        <v>-1</v>
      </c>
      <c r="T36" s="954">
        <f t="shared" si="2"/>
        <v>-3.17</v>
      </c>
      <c r="U36" s="961" t="s">
        <v>329</v>
      </c>
      <c r="V36" s="903" t="s">
        <v>329</v>
      </c>
      <c r="W36" s="903" t="s">
        <v>329</v>
      </c>
      <c r="X36" s="959" t="s">
        <v>329</v>
      </c>
      <c r="Y36" s="957"/>
    </row>
    <row r="37" spans="1:25" ht="14.45" customHeight="1" x14ac:dyDescent="0.2">
      <c r="A37" s="922" t="s">
        <v>6178</v>
      </c>
      <c r="B37" s="903">
        <v>1</v>
      </c>
      <c r="C37" s="904">
        <v>4.72</v>
      </c>
      <c r="D37" s="905">
        <v>6</v>
      </c>
      <c r="E37" s="889">
        <v>2</v>
      </c>
      <c r="F37" s="890">
        <v>9.44</v>
      </c>
      <c r="G37" s="891">
        <v>4</v>
      </c>
      <c r="H37" s="893"/>
      <c r="I37" s="887"/>
      <c r="J37" s="888"/>
      <c r="K37" s="892">
        <v>4.72</v>
      </c>
      <c r="L37" s="893">
        <v>2</v>
      </c>
      <c r="M37" s="893">
        <v>21</v>
      </c>
      <c r="N37" s="894">
        <v>7</v>
      </c>
      <c r="O37" s="893" t="s">
        <v>5034</v>
      </c>
      <c r="P37" s="907" t="s">
        <v>6179</v>
      </c>
      <c r="Q37" s="895">
        <f t="shared" si="0"/>
        <v>-1</v>
      </c>
      <c r="R37" s="954">
        <f t="shared" si="0"/>
        <v>-4.72</v>
      </c>
      <c r="S37" s="895">
        <f t="shared" si="1"/>
        <v>-2</v>
      </c>
      <c r="T37" s="954">
        <f t="shared" si="2"/>
        <v>-9.44</v>
      </c>
      <c r="U37" s="961" t="s">
        <v>329</v>
      </c>
      <c r="V37" s="903" t="s">
        <v>329</v>
      </c>
      <c r="W37" s="903" t="s">
        <v>329</v>
      </c>
      <c r="X37" s="959" t="s">
        <v>329</v>
      </c>
      <c r="Y37" s="957"/>
    </row>
    <row r="38" spans="1:25" ht="14.45" customHeight="1" x14ac:dyDescent="0.2">
      <c r="A38" s="922" t="s">
        <v>6180</v>
      </c>
      <c r="B38" s="903"/>
      <c r="C38" s="904"/>
      <c r="D38" s="905"/>
      <c r="E38" s="906">
        <v>1</v>
      </c>
      <c r="F38" s="887">
        <v>0.6</v>
      </c>
      <c r="G38" s="888">
        <v>1</v>
      </c>
      <c r="H38" s="889">
        <v>1</v>
      </c>
      <c r="I38" s="890">
        <v>1.63</v>
      </c>
      <c r="J38" s="891">
        <v>3</v>
      </c>
      <c r="K38" s="892">
        <v>1.63</v>
      </c>
      <c r="L38" s="893">
        <v>3</v>
      </c>
      <c r="M38" s="893">
        <v>27</v>
      </c>
      <c r="N38" s="894">
        <v>9</v>
      </c>
      <c r="O38" s="893" t="s">
        <v>6115</v>
      </c>
      <c r="P38" s="907" t="s">
        <v>6181</v>
      </c>
      <c r="Q38" s="895">
        <f t="shared" si="0"/>
        <v>1</v>
      </c>
      <c r="R38" s="954">
        <f t="shared" si="0"/>
        <v>1.63</v>
      </c>
      <c r="S38" s="895">
        <f t="shared" si="1"/>
        <v>0</v>
      </c>
      <c r="T38" s="954">
        <f t="shared" si="2"/>
        <v>1.0299999999999998</v>
      </c>
      <c r="U38" s="961">
        <v>9</v>
      </c>
      <c r="V38" s="903">
        <v>3</v>
      </c>
      <c r="W38" s="903">
        <v>-6</v>
      </c>
      <c r="X38" s="959">
        <v>0.33333333333333331</v>
      </c>
      <c r="Y38" s="957"/>
    </row>
    <row r="39" spans="1:25" ht="14.45" customHeight="1" x14ac:dyDescent="0.2">
      <c r="A39" s="922" t="s">
        <v>6182</v>
      </c>
      <c r="B39" s="903"/>
      <c r="C39" s="904"/>
      <c r="D39" s="905"/>
      <c r="E39" s="906"/>
      <c r="F39" s="887"/>
      <c r="G39" s="888"/>
      <c r="H39" s="889">
        <v>1</v>
      </c>
      <c r="I39" s="890">
        <v>3.11</v>
      </c>
      <c r="J39" s="891">
        <v>18</v>
      </c>
      <c r="K39" s="892">
        <v>3.11</v>
      </c>
      <c r="L39" s="893">
        <v>7</v>
      </c>
      <c r="M39" s="893">
        <v>63</v>
      </c>
      <c r="N39" s="894">
        <v>21</v>
      </c>
      <c r="O39" s="893" t="s">
        <v>6115</v>
      </c>
      <c r="P39" s="907" t="s">
        <v>6183</v>
      </c>
      <c r="Q39" s="895">
        <f t="shared" si="0"/>
        <v>1</v>
      </c>
      <c r="R39" s="954">
        <f t="shared" si="0"/>
        <v>3.11</v>
      </c>
      <c r="S39" s="895">
        <f t="shared" si="1"/>
        <v>1</v>
      </c>
      <c r="T39" s="954">
        <f t="shared" si="2"/>
        <v>3.11</v>
      </c>
      <c r="U39" s="961">
        <v>21</v>
      </c>
      <c r="V39" s="903">
        <v>18</v>
      </c>
      <c r="W39" s="903">
        <v>-3</v>
      </c>
      <c r="X39" s="959">
        <v>0.8571428571428571</v>
      </c>
      <c r="Y39" s="957"/>
    </row>
    <row r="40" spans="1:25" ht="14.45" customHeight="1" x14ac:dyDescent="0.2">
      <c r="A40" s="922" t="s">
        <v>6184</v>
      </c>
      <c r="B40" s="896"/>
      <c r="C40" s="897"/>
      <c r="D40" s="898"/>
      <c r="E40" s="906">
        <v>1</v>
      </c>
      <c r="F40" s="887">
        <v>1.1000000000000001</v>
      </c>
      <c r="G40" s="888">
        <v>3</v>
      </c>
      <c r="H40" s="893"/>
      <c r="I40" s="887"/>
      <c r="J40" s="888"/>
      <c r="K40" s="892">
        <v>1.45</v>
      </c>
      <c r="L40" s="893">
        <v>4</v>
      </c>
      <c r="M40" s="893">
        <v>33</v>
      </c>
      <c r="N40" s="894">
        <v>11</v>
      </c>
      <c r="O40" s="893" t="s">
        <v>6115</v>
      </c>
      <c r="P40" s="907" t="s">
        <v>6185</v>
      </c>
      <c r="Q40" s="895">
        <f t="shared" si="0"/>
        <v>0</v>
      </c>
      <c r="R40" s="954">
        <f t="shared" si="0"/>
        <v>0</v>
      </c>
      <c r="S40" s="895">
        <f t="shared" si="1"/>
        <v>-1</v>
      </c>
      <c r="T40" s="954">
        <f t="shared" si="2"/>
        <v>-1.1000000000000001</v>
      </c>
      <c r="U40" s="961" t="s">
        <v>329</v>
      </c>
      <c r="V40" s="903" t="s">
        <v>329</v>
      </c>
      <c r="W40" s="903" t="s">
        <v>329</v>
      </c>
      <c r="X40" s="959" t="s">
        <v>329</v>
      </c>
      <c r="Y40" s="957"/>
    </row>
    <row r="41" spans="1:25" ht="14.45" customHeight="1" x14ac:dyDescent="0.2">
      <c r="A41" s="923" t="s">
        <v>6186</v>
      </c>
      <c r="B41" s="909">
        <v>5</v>
      </c>
      <c r="C41" s="910">
        <v>13.64</v>
      </c>
      <c r="D41" s="900">
        <v>6</v>
      </c>
      <c r="E41" s="911"/>
      <c r="F41" s="912"/>
      <c r="G41" s="901"/>
      <c r="H41" s="913">
        <v>4</v>
      </c>
      <c r="I41" s="912">
        <v>9.0299999999999994</v>
      </c>
      <c r="J41" s="901">
        <v>6.5</v>
      </c>
      <c r="K41" s="914">
        <v>2.69</v>
      </c>
      <c r="L41" s="913">
        <v>3</v>
      </c>
      <c r="M41" s="913">
        <v>30</v>
      </c>
      <c r="N41" s="915">
        <v>10</v>
      </c>
      <c r="O41" s="913" t="s">
        <v>6115</v>
      </c>
      <c r="P41" s="916" t="s">
        <v>6187</v>
      </c>
      <c r="Q41" s="917">
        <f t="shared" si="0"/>
        <v>-1</v>
      </c>
      <c r="R41" s="955">
        <f t="shared" si="0"/>
        <v>-4.6100000000000012</v>
      </c>
      <c r="S41" s="917">
        <f t="shared" si="1"/>
        <v>4</v>
      </c>
      <c r="T41" s="955">
        <f t="shared" si="2"/>
        <v>9.0299999999999994</v>
      </c>
      <c r="U41" s="962">
        <v>40</v>
      </c>
      <c r="V41" s="918">
        <v>26</v>
      </c>
      <c r="W41" s="918">
        <v>-14</v>
      </c>
      <c r="X41" s="960">
        <v>0.65</v>
      </c>
      <c r="Y41" s="958">
        <v>9</v>
      </c>
    </row>
    <row r="42" spans="1:25" ht="14.45" customHeight="1" x14ac:dyDescent="0.2">
      <c r="A42" s="922" t="s">
        <v>6188</v>
      </c>
      <c r="B42" s="903"/>
      <c r="C42" s="904"/>
      <c r="D42" s="905"/>
      <c r="E42" s="906"/>
      <c r="F42" s="887"/>
      <c r="G42" s="888"/>
      <c r="H42" s="889">
        <v>1</v>
      </c>
      <c r="I42" s="890">
        <v>0.62</v>
      </c>
      <c r="J42" s="891">
        <v>2</v>
      </c>
      <c r="K42" s="892">
        <v>0.62</v>
      </c>
      <c r="L42" s="893">
        <v>2</v>
      </c>
      <c r="M42" s="893">
        <v>21</v>
      </c>
      <c r="N42" s="894">
        <v>7</v>
      </c>
      <c r="O42" s="893" t="s">
        <v>6115</v>
      </c>
      <c r="P42" s="907" t="s">
        <v>6189</v>
      </c>
      <c r="Q42" s="895">
        <f t="shared" si="0"/>
        <v>1</v>
      </c>
      <c r="R42" s="954">
        <f t="shared" si="0"/>
        <v>0.62</v>
      </c>
      <c r="S42" s="895">
        <f t="shared" si="1"/>
        <v>1</v>
      </c>
      <c r="T42" s="954">
        <f t="shared" si="2"/>
        <v>0.62</v>
      </c>
      <c r="U42" s="961">
        <v>7</v>
      </c>
      <c r="V42" s="903">
        <v>2</v>
      </c>
      <c r="W42" s="903">
        <v>-5</v>
      </c>
      <c r="X42" s="959">
        <v>0.2857142857142857</v>
      </c>
      <c r="Y42" s="957"/>
    </row>
    <row r="43" spans="1:25" ht="14.45" customHeight="1" x14ac:dyDescent="0.2">
      <c r="A43" s="922" t="s">
        <v>6190</v>
      </c>
      <c r="B43" s="903"/>
      <c r="C43" s="904"/>
      <c r="D43" s="905"/>
      <c r="E43" s="906"/>
      <c r="F43" s="887"/>
      <c r="G43" s="888"/>
      <c r="H43" s="889">
        <v>1</v>
      </c>
      <c r="I43" s="890">
        <v>0.7</v>
      </c>
      <c r="J43" s="899">
        <v>25</v>
      </c>
      <c r="K43" s="892">
        <v>0.65</v>
      </c>
      <c r="L43" s="893">
        <v>3</v>
      </c>
      <c r="M43" s="893">
        <v>24</v>
      </c>
      <c r="N43" s="894">
        <v>8</v>
      </c>
      <c r="O43" s="893" t="s">
        <v>6115</v>
      </c>
      <c r="P43" s="907" t="s">
        <v>6191</v>
      </c>
      <c r="Q43" s="895">
        <f t="shared" si="0"/>
        <v>1</v>
      </c>
      <c r="R43" s="954">
        <f t="shared" si="0"/>
        <v>0.7</v>
      </c>
      <c r="S43" s="895">
        <f t="shared" si="1"/>
        <v>1</v>
      </c>
      <c r="T43" s="954">
        <f t="shared" si="2"/>
        <v>0.7</v>
      </c>
      <c r="U43" s="961">
        <v>8</v>
      </c>
      <c r="V43" s="903">
        <v>25</v>
      </c>
      <c r="W43" s="903">
        <v>17</v>
      </c>
      <c r="X43" s="959">
        <v>3.125</v>
      </c>
      <c r="Y43" s="957">
        <v>17</v>
      </c>
    </row>
    <row r="44" spans="1:25" ht="14.45" customHeight="1" x14ac:dyDescent="0.2">
      <c r="A44" s="922" t="s">
        <v>6192</v>
      </c>
      <c r="B44" s="903">
        <v>1</v>
      </c>
      <c r="C44" s="904">
        <v>17.8</v>
      </c>
      <c r="D44" s="905">
        <v>125</v>
      </c>
      <c r="E44" s="889">
        <v>5</v>
      </c>
      <c r="F44" s="890">
        <v>21.18</v>
      </c>
      <c r="G44" s="891">
        <v>9.4</v>
      </c>
      <c r="H44" s="893"/>
      <c r="I44" s="887"/>
      <c r="J44" s="888"/>
      <c r="K44" s="892">
        <v>6.37</v>
      </c>
      <c r="L44" s="893">
        <v>7</v>
      </c>
      <c r="M44" s="893">
        <v>60</v>
      </c>
      <c r="N44" s="894">
        <v>20</v>
      </c>
      <c r="O44" s="893" t="s">
        <v>6115</v>
      </c>
      <c r="P44" s="907" t="s">
        <v>6193</v>
      </c>
      <c r="Q44" s="895">
        <f t="shared" si="0"/>
        <v>-1</v>
      </c>
      <c r="R44" s="954">
        <f t="shared" si="0"/>
        <v>-17.8</v>
      </c>
      <c r="S44" s="895">
        <f t="shared" si="1"/>
        <v>-5</v>
      </c>
      <c r="T44" s="954">
        <f t="shared" si="2"/>
        <v>-21.18</v>
      </c>
      <c r="U44" s="961" t="s">
        <v>329</v>
      </c>
      <c r="V44" s="903" t="s">
        <v>329</v>
      </c>
      <c r="W44" s="903" t="s">
        <v>329</v>
      </c>
      <c r="X44" s="959" t="s">
        <v>329</v>
      </c>
      <c r="Y44" s="957"/>
    </row>
    <row r="45" spans="1:25" ht="14.45" customHeight="1" x14ac:dyDescent="0.2">
      <c r="A45" s="922" t="s">
        <v>6194</v>
      </c>
      <c r="B45" s="903"/>
      <c r="C45" s="904"/>
      <c r="D45" s="905"/>
      <c r="E45" s="906"/>
      <c r="F45" s="887"/>
      <c r="G45" s="888"/>
      <c r="H45" s="889">
        <v>2</v>
      </c>
      <c r="I45" s="890">
        <v>7.69</v>
      </c>
      <c r="J45" s="891">
        <v>10.5</v>
      </c>
      <c r="K45" s="892">
        <v>5.3</v>
      </c>
      <c r="L45" s="893">
        <v>5</v>
      </c>
      <c r="M45" s="893">
        <v>45</v>
      </c>
      <c r="N45" s="894">
        <v>15</v>
      </c>
      <c r="O45" s="893" t="s">
        <v>6115</v>
      </c>
      <c r="P45" s="907" t="s">
        <v>6195</v>
      </c>
      <c r="Q45" s="895">
        <f t="shared" si="0"/>
        <v>2</v>
      </c>
      <c r="R45" s="954">
        <f t="shared" si="0"/>
        <v>7.69</v>
      </c>
      <c r="S45" s="895">
        <f t="shared" si="1"/>
        <v>2</v>
      </c>
      <c r="T45" s="954">
        <f t="shared" si="2"/>
        <v>7.69</v>
      </c>
      <c r="U45" s="961">
        <v>30</v>
      </c>
      <c r="V45" s="903">
        <v>21</v>
      </c>
      <c r="W45" s="903">
        <v>-9</v>
      </c>
      <c r="X45" s="959">
        <v>0.7</v>
      </c>
      <c r="Y45" s="957">
        <v>4</v>
      </c>
    </row>
    <row r="46" spans="1:25" ht="14.45" customHeight="1" x14ac:dyDescent="0.2">
      <c r="A46" s="922" t="s">
        <v>6196</v>
      </c>
      <c r="B46" s="896">
        <v>1</v>
      </c>
      <c r="C46" s="897">
        <v>1.78</v>
      </c>
      <c r="D46" s="898">
        <v>2</v>
      </c>
      <c r="E46" s="906"/>
      <c r="F46" s="887"/>
      <c r="G46" s="888"/>
      <c r="H46" s="893"/>
      <c r="I46" s="887"/>
      <c r="J46" s="888"/>
      <c r="K46" s="892">
        <v>3.18</v>
      </c>
      <c r="L46" s="893">
        <v>4</v>
      </c>
      <c r="M46" s="893">
        <v>39</v>
      </c>
      <c r="N46" s="894">
        <v>13</v>
      </c>
      <c r="O46" s="893" t="s">
        <v>6115</v>
      </c>
      <c r="P46" s="907" t="s">
        <v>6197</v>
      </c>
      <c r="Q46" s="895">
        <f t="shared" si="0"/>
        <v>-1</v>
      </c>
      <c r="R46" s="954">
        <f t="shared" si="0"/>
        <v>-1.78</v>
      </c>
      <c r="S46" s="895">
        <f t="shared" si="1"/>
        <v>0</v>
      </c>
      <c r="T46" s="954">
        <f t="shared" si="2"/>
        <v>0</v>
      </c>
      <c r="U46" s="961" t="s">
        <v>329</v>
      </c>
      <c r="V46" s="903" t="s">
        <v>329</v>
      </c>
      <c r="W46" s="903" t="s">
        <v>329</v>
      </c>
      <c r="X46" s="959" t="s">
        <v>329</v>
      </c>
      <c r="Y46" s="957"/>
    </row>
    <row r="47" spans="1:25" ht="14.45" customHeight="1" x14ac:dyDescent="0.2">
      <c r="A47" s="922" t="s">
        <v>6198</v>
      </c>
      <c r="B47" s="903"/>
      <c r="C47" s="904"/>
      <c r="D47" s="905"/>
      <c r="E47" s="906"/>
      <c r="F47" s="887"/>
      <c r="G47" s="888"/>
      <c r="H47" s="889">
        <v>1</v>
      </c>
      <c r="I47" s="890">
        <v>0.78</v>
      </c>
      <c r="J47" s="891">
        <v>2</v>
      </c>
      <c r="K47" s="892">
        <v>1.1200000000000001</v>
      </c>
      <c r="L47" s="893">
        <v>3</v>
      </c>
      <c r="M47" s="893">
        <v>27</v>
      </c>
      <c r="N47" s="894">
        <v>9</v>
      </c>
      <c r="O47" s="893" t="s">
        <v>6115</v>
      </c>
      <c r="P47" s="907" t="s">
        <v>6199</v>
      </c>
      <c r="Q47" s="895">
        <f t="shared" si="0"/>
        <v>1</v>
      </c>
      <c r="R47" s="954">
        <f t="shared" si="0"/>
        <v>0.78</v>
      </c>
      <c r="S47" s="895">
        <f t="shared" si="1"/>
        <v>1</v>
      </c>
      <c r="T47" s="954">
        <f t="shared" si="2"/>
        <v>0.78</v>
      </c>
      <c r="U47" s="961">
        <v>9</v>
      </c>
      <c r="V47" s="903">
        <v>2</v>
      </c>
      <c r="W47" s="903">
        <v>-7</v>
      </c>
      <c r="X47" s="959">
        <v>0.22222222222222221</v>
      </c>
      <c r="Y47" s="957"/>
    </row>
    <row r="48" spans="1:25" ht="14.45" customHeight="1" x14ac:dyDescent="0.2">
      <c r="A48" s="922" t="s">
        <v>6200</v>
      </c>
      <c r="B48" s="903"/>
      <c r="C48" s="904"/>
      <c r="D48" s="905"/>
      <c r="E48" s="906"/>
      <c r="F48" s="887"/>
      <c r="G48" s="888"/>
      <c r="H48" s="889">
        <v>1</v>
      </c>
      <c r="I48" s="890">
        <v>1.95</v>
      </c>
      <c r="J48" s="891">
        <v>5</v>
      </c>
      <c r="K48" s="892">
        <v>1.0900000000000001</v>
      </c>
      <c r="L48" s="893">
        <v>3</v>
      </c>
      <c r="M48" s="893">
        <v>24</v>
      </c>
      <c r="N48" s="894">
        <v>8</v>
      </c>
      <c r="O48" s="893" t="s">
        <v>6115</v>
      </c>
      <c r="P48" s="907" t="s">
        <v>6201</v>
      </c>
      <c r="Q48" s="895">
        <f t="shared" si="0"/>
        <v>1</v>
      </c>
      <c r="R48" s="954">
        <f t="shared" si="0"/>
        <v>1.95</v>
      </c>
      <c r="S48" s="895">
        <f t="shared" si="1"/>
        <v>1</v>
      </c>
      <c r="T48" s="954">
        <f t="shared" si="2"/>
        <v>1.95</v>
      </c>
      <c r="U48" s="961">
        <v>8</v>
      </c>
      <c r="V48" s="903">
        <v>5</v>
      </c>
      <c r="W48" s="903">
        <v>-3</v>
      </c>
      <c r="X48" s="959">
        <v>0.625</v>
      </c>
      <c r="Y48" s="957"/>
    </row>
    <row r="49" spans="1:25" ht="14.45" customHeight="1" x14ac:dyDescent="0.2">
      <c r="A49" s="922" t="s">
        <v>6202</v>
      </c>
      <c r="B49" s="896">
        <v>1</v>
      </c>
      <c r="C49" s="897">
        <v>8.5</v>
      </c>
      <c r="D49" s="898">
        <v>7</v>
      </c>
      <c r="E49" s="906"/>
      <c r="F49" s="887"/>
      <c r="G49" s="888"/>
      <c r="H49" s="893"/>
      <c r="I49" s="887"/>
      <c r="J49" s="888"/>
      <c r="K49" s="892">
        <v>8.5</v>
      </c>
      <c r="L49" s="893">
        <v>7</v>
      </c>
      <c r="M49" s="893">
        <v>66</v>
      </c>
      <c r="N49" s="894">
        <v>22</v>
      </c>
      <c r="O49" s="893" t="s">
        <v>6115</v>
      </c>
      <c r="P49" s="907" t="s">
        <v>6203</v>
      </c>
      <c r="Q49" s="895">
        <f t="shared" si="0"/>
        <v>-1</v>
      </c>
      <c r="R49" s="954">
        <f t="shared" si="0"/>
        <v>-8.5</v>
      </c>
      <c r="S49" s="895">
        <f t="shared" si="1"/>
        <v>0</v>
      </c>
      <c r="T49" s="954">
        <f t="shared" si="2"/>
        <v>0</v>
      </c>
      <c r="U49" s="961" t="s">
        <v>329</v>
      </c>
      <c r="V49" s="903" t="s">
        <v>329</v>
      </c>
      <c r="W49" s="903" t="s">
        <v>329</v>
      </c>
      <c r="X49" s="959" t="s">
        <v>329</v>
      </c>
      <c r="Y49" s="957"/>
    </row>
    <row r="50" spans="1:25" ht="14.45" customHeight="1" x14ac:dyDescent="0.2">
      <c r="A50" s="922" t="s">
        <v>6204</v>
      </c>
      <c r="B50" s="903">
        <v>1</v>
      </c>
      <c r="C50" s="904">
        <v>2.25</v>
      </c>
      <c r="D50" s="905">
        <v>7</v>
      </c>
      <c r="E50" s="889">
        <v>1</v>
      </c>
      <c r="F50" s="890">
        <v>2.38</v>
      </c>
      <c r="G50" s="891">
        <v>14</v>
      </c>
      <c r="H50" s="893"/>
      <c r="I50" s="887"/>
      <c r="J50" s="888"/>
      <c r="K50" s="892">
        <v>2.25</v>
      </c>
      <c r="L50" s="893">
        <v>5</v>
      </c>
      <c r="M50" s="893">
        <v>42</v>
      </c>
      <c r="N50" s="894">
        <v>14</v>
      </c>
      <c r="O50" s="893" t="s">
        <v>6115</v>
      </c>
      <c r="P50" s="907" t="s">
        <v>6205</v>
      </c>
      <c r="Q50" s="895">
        <f t="shared" si="0"/>
        <v>-1</v>
      </c>
      <c r="R50" s="954">
        <f t="shared" si="0"/>
        <v>-2.25</v>
      </c>
      <c r="S50" s="895">
        <f t="shared" si="1"/>
        <v>-1</v>
      </c>
      <c r="T50" s="954">
        <f t="shared" si="2"/>
        <v>-2.38</v>
      </c>
      <c r="U50" s="961" t="s">
        <v>329</v>
      </c>
      <c r="V50" s="903" t="s">
        <v>329</v>
      </c>
      <c r="W50" s="903" t="s">
        <v>329</v>
      </c>
      <c r="X50" s="959" t="s">
        <v>329</v>
      </c>
      <c r="Y50" s="957"/>
    </row>
    <row r="51" spans="1:25" ht="14.45" customHeight="1" x14ac:dyDescent="0.2">
      <c r="A51" s="922" t="s">
        <v>6206</v>
      </c>
      <c r="B51" s="903"/>
      <c r="C51" s="904"/>
      <c r="D51" s="905"/>
      <c r="E51" s="889">
        <v>1</v>
      </c>
      <c r="F51" s="890">
        <v>7.41</v>
      </c>
      <c r="G51" s="891">
        <v>6</v>
      </c>
      <c r="H51" s="893"/>
      <c r="I51" s="887"/>
      <c r="J51" s="888"/>
      <c r="K51" s="892">
        <v>7.41</v>
      </c>
      <c r="L51" s="893">
        <v>5</v>
      </c>
      <c r="M51" s="893">
        <v>45</v>
      </c>
      <c r="N51" s="894">
        <v>15</v>
      </c>
      <c r="O51" s="893" t="s">
        <v>6115</v>
      </c>
      <c r="P51" s="907" t="s">
        <v>6207</v>
      </c>
      <c r="Q51" s="895">
        <f t="shared" si="0"/>
        <v>0</v>
      </c>
      <c r="R51" s="954">
        <f t="shared" si="0"/>
        <v>0</v>
      </c>
      <c r="S51" s="895">
        <f t="shared" si="1"/>
        <v>-1</v>
      </c>
      <c r="T51" s="954">
        <f t="shared" si="2"/>
        <v>-7.41</v>
      </c>
      <c r="U51" s="961" t="s">
        <v>329</v>
      </c>
      <c r="V51" s="903" t="s">
        <v>329</v>
      </c>
      <c r="W51" s="903" t="s">
        <v>329</v>
      </c>
      <c r="X51" s="959" t="s">
        <v>329</v>
      </c>
      <c r="Y51" s="957"/>
    </row>
    <row r="52" spans="1:25" ht="14.45" customHeight="1" x14ac:dyDescent="0.2">
      <c r="A52" s="922" t="s">
        <v>6208</v>
      </c>
      <c r="B52" s="903"/>
      <c r="C52" s="904"/>
      <c r="D52" s="905"/>
      <c r="E52" s="906"/>
      <c r="F52" s="887"/>
      <c r="G52" s="888"/>
      <c r="H52" s="889">
        <v>1</v>
      </c>
      <c r="I52" s="890">
        <v>0.67</v>
      </c>
      <c r="J52" s="891">
        <v>4</v>
      </c>
      <c r="K52" s="892">
        <v>0.62</v>
      </c>
      <c r="L52" s="893">
        <v>2</v>
      </c>
      <c r="M52" s="893">
        <v>21</v>
      </c>
      <c r="N52" s="894">
        <v>7</v>
      </c>
      <c r="O52" s="893" t="s">
        <v>6115</v>
      </c>
      <c r="P52" s="907" t="s">
        <v>6209</v>
      </c>
      <c r="Q52" s="895">
        <f t="shared" si="0"/>
        <v>1</v>
      </c>
      <c r="R52" s="954">
        <f t="shared" si="0"/>
        <v>0.67</v>
      </c>
      <c r="S52" s="895">
        <f t="shared" si="1"/>
        <v>1</v>
      </c>
      <c r="T52" s="954">
        <f t="shared" si="2"/>
        <v>0.67</v>
      </c>
      <c r="U52" s="961">
        <v>7</v>
      </c>
      <c r="V52" s="903">
        <v>4</v>
      </c>
      <c r="W52" s="903">
        <v>-3</v>
      </c>
      <c r="X52" s="959">
        <v>0.5714285714285714</v>
      </c>
      <c r="Y52" s="957"/>
    </row>
    <row r="53" spans="1:25" ht="14.45" customHeight="1" x14ac:dyDescent="0.2">
      <c r="A53" s="922" t="s">
        <v>6210</v>
      </c>
      <c r="B53" s="903"/>
      <c r="C53" s="904"/>
      <c r="D53" s="905"/>
      <c r="E53" s="906"/>
      <c r="F53" s="887"/>
      <c r="G53" s="888"/>
      <c r="H53" s="889">
        <v>1</v>
      </c>
      <c r="I53" s="890">
        <v>4.49</v>
      </c>
      <c r="J53" s="891">
        <v>3</v>
      </c>
      <c r="K53" s="892">
        <v>9.2200000000000006</v>
      </c>
      <c r="L53" s="893">
        <v>7</v>
      </c>
      <c r="M53" s="893">
        <v>66</v>
      </c>
      <c r="N53" s="894">
        <v>22</v>
      </c>
      <c r="O53" s="893" t="s">
        <v>6115</v>
      </c>
      <c r="P53" s="907" t="s">
        <v>6211</v>
      </c>
      <c r="Q53" s="895">
        <f t="shared" si="0"/>
        <v>1</v>
      </c>
      <c r="R53" s="954">
        <f t="shared" si="0"/>
        <v>4.49</v>
      </c>
      <c r="S53" s="895">
        <f t="shared" si="1"/>
        <v>1</v>
      </c>
      <c r="T53" s="954">
        <f t="shared" si="2"/>
        <v>4.49</v>
      </c>
      <c r="U53" s="961">
        <v>22</v>
      </c>
      <c r="V53" s="903">
        <v>3</v>
      </c>
      <c r="W53" s="903">
        <v>-19</v>
      </c>
      <c r="X53" s="959">
        <v>0.13636363636363635</v>
      </c>
      <c r="Y53" s="957"/>
    </row>
    <row r="54" spans="1:25" ht="14.45" customHeight="1" x14ac:dyDescent="0.2">
      <c r="A54" s="922" t="s">
        <v>6212</v>
      </c>
      <c r="B54" s="903"/>
      <c r="C54" s="904"/>
      <c r="D54" s="905"/>
      <c r="E54" s="906">
        <v>1</v>
      </c>
      <c r="F54" s="887">
        <v>4.59</v>
      </c>
      <c r="G54" s="888">
        <v>8</v>
      </c>
      <c r="H54" s="889">
        <v>2</v>
      </c>
      <c r="I54" s="890">
        <v>10.46</v>
      </c>
      <c r="J54" s="891">
        <v>7.5</v>
      </c>
      <c r="K54" s="892">
        <v>4.59</v>
      </c>
      <c r="L54" s="893">
        <v>5</v>
      </c>
      <c r="M54" s="893">
        <v>45</v>
      </c>
      <c r="N54" s="894">
        <v>15</v>
      </c>
      <c r="O54" s="893" t="s">
        <v>6115</v>
      </c>
      <c r="P54" s="907" t="s">
        <v>6213</v>
      </c>
      <c r="Q54" s="895">
        <f t="shared" si="0"/>
        <v>2</v>
      </c>
      <c r="R54" s="954">
        <f t="shared" si="0"/>
        <v>10.46</v>
      </c>
      <c r="S54" s="895">
        <f t="shared" si="1"/>
        <v>1</v>
      </c>
      <c r="T54" s="954">
        <f t="shared" si="2"/>
        <v>5.870000000000001</v>
      </c>
      <c r="U54" s="961">
        <v>30</v>
      </c>
      <c r="V54" s="903">
        <v>15</v>
      </c>
      <c r="W54" s="903">
        <v>-15</v>
      </c>
      <c r="X54" s="959">
        <v>0.5</v>
      </c>
      <c r="Y54" s="957"/>
    </row>
    <row r="55" spans="1:25" ht="14.45" customHeight="1" x14ac:dyDescent="0.2">
      <c r="A55" s="922" t="s">
        <v>6214</v>
      </c>
      <c r="B55" s="896">
        <v>1</v>
      </c>
      <c r="C55" s="897">
        <v>3.32</v>
      </c>
      <c r="D55" s="898">
        <v>5</v>
      </c>
      <c r="E55" s="906"/>
      <c r="F55" s="887"/>
      <c r="G55" s="888"/>
      <c r="H55" s="893"/>
      <c r="I55" s="887"/>
      <c r="J55" s="888"/>
      <c r="K55" s="892">
        <v>3.32</v>
      </c>
      <c r="L55" s="893">
        <v>5</v>
      </c>
      <c r="M55" s="893">
        <v>45</v>
      </c>
      <c r="N55" s="894">
        <v>15</v>
      </c>
      <c r="O55" s="893" t="s">
        <v>6115</v>
      </c>
      <c r="P55" s="907" t="s">
        <v>6215</v>
      </c>
      <c r="Q55" s="895">
        <f t="shared" si="0"/>
        <v>-1</v>
      </c>
      <c r="R55" s="954">
        <f t="shared" si="0"/>
        <v>-3.32</v>
      </c>
      <c r="S55" s="895">
        <f t="shared" si="1"/>
        <v>0</v>
      </c>
      <c r="T55" s="954">
        <f t="shared" si="2"/>
        <v>0</v>
      </c>
      <c r="U55" s="961" t="s">
        <v>329</v>
      </c>
      <c r="V55" s="903" t="s">
        <v>329</v>
      </c>
      <c r="W55" s="903" t="s">
        <v>329</v>
      </c>
      <c r="X55" s="959" t="s">
        <v>329</v>
      </c>
      <c r="Y55" s="957"/>
    </row>
    <row r="56" spans="1:25" ht="14.45" customHeight="1" x14ac:dyDescent="0.2">
      <c r="A56" s="922" t="s">
        <v>6216</v>
      </c>
      <c r="B56" s="896">
        <v>1</v>
      </c>
      <c r="C56" s="897">
        <v>1</v>
      </c>
      <c r="D56" s="898">
        <v>6</v>
      </c>
      <c r="E56" s="906"/>
      <c r="F56" s="887"/>
      <c r="G56" s="888"/>
      <c r="H56" s="893"/>
      <c r="I56" s="887"/>
      <c r="J56" s="888"/>
      <c r="K56" s="892">
        <v>1</v>
      </c>
      <c r="L56" s="893">
        <v>3</v>
      </c>
      <c r="M56" s="893">
        <v>30</v>
      </c>
      <c r="N56" s="894">
        <v>10</v>
      </c>
      <c r="O56" s="893" t="s">
        <v>6115</v>
      </c>
      <c r="P56" s="907" t="s">
        <v>6217</v>
      </c>
      <c r="Q56" s="895">
        <f t="shared" si="0"/>
        <v>-1</v>
      </c>
      <c r="R56" s="954">
        <f t="shared" si="0"/>
        <v>-1</v>
      </c>
      <c r="S56" s="895">
        <f t="shared" si="1"/>
        <v>0</v>
      </c>
      <c r="T56" s="954">
        <f t="shared" si="2"/>
        <v>0</v>
      </c>
      <c r="U56" s="961" t="s">
        <v>329</v>
      </c>
      <c r="V56" s="903" t="s">
        <v>329</v>
      </c>
      <c r="W56" s="903" t="s">
        <v>329</v>
      </c>
      <c r="X56" s="959" t="s">
        <v>329</v>
      </c>
      <c r="Y56" s="957"/>
    </row>
    <row r="57" spans="1:25" ht="14.45" customHeight="1" x14ac:dyDescent="0.2">
      <c r="A57" s="922" t="s">
        <v>6218</v>
      </c>
      <c r="B57" s="896">
        <v>1</v>
      </c>
      <c r="C57" s="897">
        <v>9.73</v>
      </c>
      <c r="D57" s="898">
        <v>22</v>
      </c>
      <c r="E57" s="906"/>
      <c r="F57" s="887"/>
      <c r="G57" s="888"/>
      <c r="H57" s="893"/>
      <c r="I57" s="887"/>
      <c r="J57" s="888"/>
      <c r="K57" s="892">
        <v>3.09</v>
      </c>
      <c r="L57" s="893">
        <v>3</v>
      </c>
      <c r="M57" s="893">
        <v>30</v>
      </c>
      <c r="N57" s="894">
        <v>10</v>
      </c>
      <c r="O57" s="893" t="s">
        <v>6115</v>
      </c>
      <c r="P57" s="907" t="s">
        <v>6219</v>
      </c>
      <c r="Q57" s="895">
        <f t="shared" si="0"/>
        <v>-1</v>
      </c>
      <c r="R57" s="954">
        <f t="shared" si="0"/>
        <v>-9.73</v>
      </c>
      <c r="S57" s="895">
        <f t="shared" si="1"/>
        <v>0</v>
      </c>
      <c r="T57" s="954">
        <f t="shared" si="2"/>
        <v>0</v>
      </c>
      <c r="U57" s="961" t="s">
        <v>329</v>
      </c>
      <c r="V57" s="903" t="s">
        <v>329</v>
      </c>
      <c r="W57" s="903" t="s">
        <v>329</v>
      </c>
      <c r="X57" s="959" t="s">
        <v>329</v>
      </c>
      <c r="Y57" s="957"/>
    </row>
    <row r="58" spans="1:25" ht="14.45" customHeight="1" x14ac:dyDescent="0.2">
      <c r="A58" s="922" t="s">
        <v>6220</v>
      </c>
      <c r="B58" s="903"/>
      <c r="C58" s="904"/>
      <c r="D58" s="905"/>
      <c r="E58" s="906">
        <v>1</v>
      </c>
      <c r="F58" s="887">
        <v>1.37</v>
      </c>
      <c r="G58" s="888">
        <v>2</v>
      </c>
      <c r="H58" s="889">
        <v>2</v>
      </c>
      <c r="I58" s="890">
        <v>2.2999999999999998</v>
      </c>
      <c r="J58" s="891">
        <v>1.5</v>
      </c>
      <c r="K58" s="892">
        <v>1.83</v>
      </c>
      <c r="L58" s="893">
        <v>3</v>
      </c>
      <c r="M58" s="893">
        <v>30</v>
      </c>
      <c r="N58" s="894">
        <v>10</v>
      </c>
      <c r="O58" s="893" t="s">
        <v>6115</v>
      </c>
      <c r="P58" s="907" t="s">
        <v>6221</v>
      </c>
      <c r="Q58" s="895">
        <f t="shared" si="0"/>
        <v>2</v>
      </c>
      <c r="R58" s="954">
        <f t="shared" si="0"/>
        <v>2.2999999999999998</v>
      </c>
      <c r="S58" s="895">
        <f t="shared" si="1"/>
        <v>1</v>
      </c>
      <c r="T58" s="954">
        <f t="shared" si="2"/>
        <v>0.92999999999999972</v>
      </c>
      <c r="U58" s="961">
        <v>20</v>
      </c>
      <c r="V58" s="903">
        <v>3</v>
      </c>
      <c r="W58" s="903">
        <v>-17</v>
      </c>
      <c r="X58" s="959">
        <v>0.15</v>
      </c>
      <c r="Y58" s="957"/>
    </row>
    <row r="59" spans="1:25" ht="14.45" customHeight="1" x14ac:dyDescent="0.2">
      <c r="A59" s="922" t="s">
        <v>6222</v>
      </c>
      <c r="B59" s="903"/>
      <c r="C59" s="904"/>
      <c r="D59" s="905"/>
      <c r="E59" s="906">
        <v>1</v>
      </c>
      <c r="F59" s="887">
        <v>3.92</v>
      </c>
      <c r="G59" s="888">
        <v>3</v>
      </c>
      <c r="H59" s="889">
        <v>2</v>
      </c>
      <c r="I59" s="890">
        <v>10.26</v>
      </c>
      <c r="J59" s="891">
        <v>14.5</v>
      </c>
      <c r="K59" s="892">
        <v>5.89</v>
      </c>
      <c r="L59" s="893">
        <v>7</v>
      </c>
      <c r="M59" s="893">
        <v>66</v>
      </c>
      <c r="N59" s="894">
        <v>22</v>
      </c>
      <c r="O59" s="893" t="s">
        <v>6115</v>
      </c>
      <c r="P59" s="907" t="s">
        <v>6223</v>
      </c>
      <c r="Q59" s="895">
        <f t="shared" si="0"/>
        <v>2</v>
      </c>
      <c r="R59" s="954">
        <f t="shared" si="0"/>
        <v>10.26</v>
      </c>
      <c r="S59" s="895">
        <f t="shared" si="1"/>
        <v>1</v>
      </c>
      <c r="T59" s="954">
        <f t="shared" si="2"/>
        <v>6.34</v>
      </c>
      <c r="U59" s="961">
        <v>44</v>
      </c>
      <c r="V59" s="903">
        <v>29</v>
      </c>
      <c r="W59" s="903">
        <v>-15</v>
      </c>
      <c r="X59" s="959">
        <v>0.65909090909090906</v>
      </c>
      <c r="Y59" s="957">
        <v>2</v>
      </c>
    </row>
    <row r="60" spans="1:25" ht="14.45" customHeight="1" x14ac:dyDescent="0.2">
      <c r="A60" s="922" t="s">
        <v>6224</v>
      </c>
      <c r="B60" s="903"/>
      <c r="C60" s="904"/>
      <c r="D60" s="905"/>
      <c r="E60" s="889"/>
      <c r="F60" s="890"/>
      <c r="G60" s="891"/>
      <c r="H60" s="893">
        <v>1</v>
      </c>
      <c r="I60" s="887">
        <v>0.85</v>
      </c>
      <c r="J60" s="888">
        <v>3</v>
      </c>
      <c r="K60" s="892">
        <v>1.1100000000000001</v>
      </c>
      <c r="L60" s="893">
        <v>4</v>
      </c>
      <c r="M60" s="893">
        <v>33</v>
      </c>
      <c r="N60" s="894">
        <v>11</v>
      </c>
      <c r="O60" s="893" t="s">
        <v>6115</v>
      </c>
      <c r="P60" s="907" t="s">
        <v>6225</v>
      </c>
      <c r="Q60" s="895">
        <f t="shared" si="0"/>
        <v>1</v>
      </c>
      <c r="R60" s="954">
        <f t="shared" si="0"/>
        <v>0.85</v>
      </c>
      <c r="S60" s="895">
        <f t="shared" si="1"/>
        <v>1</v>
      </c>
      <c r="T60" s="954">
        <f t="shared" si="2"/>
        <v>0.85</v>
      </c>
      <c r="U60" s="961">
        <v>11</v>
      </c>
      <c r="V60" s="903">
        <v>3</v>
      </c>
      <c r="W60" s="903">
        <v>-8</v>
      </c>
      <c r="X60" s="959">
        <v>0.27272727272727271</v>
      </c>
      <c r="Y60" s="957"/>
    </row>
    <row r="61" spans="1:25" ht="14.45" customHeight="1" x14ac:dyDescent="0.2">
      <c r="A61" s="923" t="s">
        <v>6226</v>
      </c>
      <c r="B61" s="918">
        <v>2</v>
      </c>
      <c r="C61" s="919">
        <v>4.04</v>
      </c>
      <c r="D61" s="908">
        <v>9</v>
      </c>
      <c r="E61" s="920">
        <v>4</v>
      </c>
      <c r="F61" s="921">
        <v>7.55</v>
      </c>
      <c r="G61" s="902">
        <v>5</v>
      </c>
      <c r="H61" s="913">
        <v>2</v>
      </c>
      <c r="I61" s="912">
        <v>4.1399999999999997</v>
      </c>
      <c r="J61" s="901">
        <v>9.5</v>
      </c>
      <c r="K61" s="914">
        <v>2.02</v>
      </c>
      <c r="L61" s="913">
        <v>4</v>
      </c>
      <c r="M61" s="913">
        <v>39</v>
      </c>
      <c r="N61" s="915">
        <v>13</v>
      </c>
      <c r="O61" s="913" t="s">
        <v>6115</v>
      </c>
      <c r="P61" s="916" t="s">
        <v>6227</v>
      </c>
      <c r="Q61" s="917">
        <f t="shared" si="0"/>
        <v>0</v>
      </c>
      <c r="R61" s="955">
        <f t="shared" si="0"/>
        <v>9.9999999999999645E-2</v>
      </c>
      <c r="S61" s="917">
        <f t="shared" si="1"/>
        <v>-2</v>
      </c>
      <c r="T61" s="955">
        <f t="shared" si="2"/>
        <v>-3.41</v>
      </c>
      <c r="U61" s="962">
        <v>26</v>
      </c>
      <c r="V61" s="918">
        <v>19</v>
      </c>
      <c r="W61" s="918">
        <v>-7</v>
      </c>
      <c r="X61" s="960">
        <v>0.73076923076923073</v>
      </c>
      <c r="Y61" s="958">
        <v>2</v>
      </c>
    </row>
    <row r="62" spans="1:25" ht="14.45" customHeight="1" x14ac:dyDescent="0.2">
      <c r="A62" s="922" t="s">
        <v>6228</v>
      </c>
      <c r="B62" s="903">
        <v>1</v>
      </c>
      <c r="C62" s="904">
        <v>2.2599999999999998</v>
      </c>
      <c r="D62" s="905">
        <v>2</v>
      </c>
      <c r="E62" s="906"/>
      <c r="F62" s="887"/>
      <c r="G62" s="888"/>
      <c r="H62" s="889">
        <v>2</v>
      </c>
      <c r="I62" s="890">
        <v>12.32</v>
      </c>
      <c r="J62" s="891">
        <v>4</v>
      </c>
      <c r="K62" s="892">
        <v>4.8499999999999996</v>
      </c>
      <c r="L62" s="893">
        <v>5</v>
      </c>
      <c r="M62" s="893">
        <v>48</v>
      </c>
      <c r="N62" s="894">
        <v>16</v>
      </c>
      <c r="O62" s="893" t="s">
        <v>6115</v>
      </c>
      <c r="P62" s="907" t="s">
        <v>6229</v>
      </c>
      <c r="Q62" s="895">
        <f t="shared" si="0"/>
        <v>1</v>
      </c>
      <c r="R62" s="954">
        <f t="shared" si="0"/>
        <v>10.06</v>
      </c>
      <c r="S62" s="895">
        <f t="shared" si="1"/>
        <v>2</v>
      </c>
      <c r="T62" s="954">
        <f t="shared" si="2"/>
        <v>12.32</v>
      </c>
      <c r="U62" s="961">
        <v>32</v>
      </c>
      <c r="V62" s="903">
        <v>8</v>
      </c>
      <c r="W62" s="903">
        <v>-24</v>
      </c>
      <c r="X62" s="959">
        <v>0.25</v>
      </c>
      <c r="Y62" s="957"/>
    </row>
    <row r="63" spans="1:25" ht="14.45" customHeight="1" x14ac:dyDescent="0.2">
      <c r="A63" s="922" t="s">
        <v>6230</v>
      </c>
      <c r="B63" s="896">
        <v>2</v>
      </c>
      <c r="C63" s="897">
        <v>5.14</v>
      </c>
      <c r="D63" s="898">
        <v>2.5</v>
      </c>
      <c r="E63" s="906"/>
      <c r="F63" s="887"/>
      <c r="G63" s="888"/>
      <c r="H63" s="893"/>
      <c r="I63" s="887"/>
      <c r="J63" s="888"/>
      <c r="K63" s="892">
        <v>3.18</v>
      </c>
      <c r="L63" s="893">
        <v>4</v>
      </c>
      <c r="M63" s="893">
        <v>33</v>
      </c>
      <c r="N63" s="894">
        <v>11</v>
      </c>
      <c r="O63" s="893" t="s">
        <v>6115</v>
      </c>
      <c r="P63" s="907" t="s">
        <v>6231</v>
      </c>
      <c r="Q63" s="895">
        <f t="shared" si="0"/>
        <v>-2</v>
      </c>
      <c r="R63" s="954">
        <f t="shared" si="0"/>
        <v>-5.14</v>
      </c>
      <c r="S63" s="895">
        <f t="shared" si="1"/>
        <v>0</v>
      </c>
      <c r="T63" s="954">
        <f t="shared" si="2"/>
        <v>0</v>
      </c>
      <c r="U63" s="961" t="s">
        <v>329</v>
      </c>
      <c r="V63" s="903" t="s">
        <v>329</v>
      </c>
      <c r="W63" s="903" t="s">
        <v>329</v>
      </c>
      <c r="X63" s="959" t="s">
        <v>329</v>
      </c>
      <c r="Y63" s="957"/>
    </row>
    <row r="64" spans="1:25" ht="14.45" customHeight="1" x14ac:dyDescent="0.2">
      <c r="A64" s="922" t="s">
        <v>6232</v>
      </c>
      <c r="B64" s="896">
        <v>1</v>
      </c>
      <c r="C64" s="897">
        <v>4.45</v>
      </c>
      <c r="D64" s="898">
        <v>4</v>
      </c>
      <c r="E64" s="906"/>
      <c r="F64" s="887"/>
      <c r="G64" s="888"/>
      <c r="H64" s="893"/>
      <c r="I64" s="887"/>
      <c r="J64" s="888"/>
      <c r="K64" s="892">
        <v>2.17</v>
      </c>
      <c r="L64" s="893">
        <v>4</v>
      </c>
      <c r="M64" s="893">
        <v>39</v>
      </c>
      <c r="N64" s="894">
        <v>13</v>
      </c>
      <c r="O64" s="893" t="s">
        <v>6115</v>
      </c>
      <c r="P64" s="907" t="s">
        <v>6233</v>
      </c>
      <c r="Q64" s="895">
        <f t="shared" si="0"/>
        <v>-1</v>
      </c>
      <c r="R64" s="954">
        <f t="shared" si="0"/>
        <v>-4.45</v>
      </c>
      <c r="S64" s="895">
        <f t="shared" si="1"/>
        <v>0</v>
      </c>
      <c r="T64" s="954">
        <f t="shared" si="2"/>
        <v>0</v>
      </c>
      <c r="U64" s="961" t="s">
        <v>329</v>
      </c>
      <c r="V64" s="903" t="s">
        <v>329</v>
      </c>
      <c r="W64" s="903" t="s">
        <v>329</v>
      </c>
      <c r="X64" s="959" t="s">
        <v>329</v>
      </c>
      <c r="Y64" s="957"/>
    </row>
    <row r="65" spans="1:25" ht="14.45" customHeight="1" x14ac:dyDescent="0.2">
      <c r="A65" s="922" t="s">
        <v>6234</v>
      </c>
      <c r="B65" s="903">
        <v>2</v>
      </c>
      <c r="C65" s="904">
        <v>0.65</v>
      </c>
      <c r="D65" s="905">
        <v>1</v>
      </c>
      <c r="E65" s="889">
        <v>2</v>
      </c>
      <c r="F65" s="890">
        <v>0.91</v>
      </c>
      <c r="G65" s="891">
        <v>1.5</v>
      </c>
      <c r="H65" s="893"/>
      <c r="I65" s="887"/>
      <c r="J65" s="888"/>
      <c r="K65" s="892">
        <v>0.85</v>
      </c>
      <c r="L65" s="893">
        <v>3</v>
      </c>
      <c r="M65" s="893">
        <v>24</v>
      </c>
      <c r="N65" s="894">
        <v>8</v>
      </c>
      <c r="O65" s="893" t="s">
        <v>6115</v>
      </c>
      <c r="P65" s="907" t="s">
        <v>6235</v>
      </c>
      <c r="Q65" s="895">
        <f t="shared" si="0"/>
        <v>-2</v>
      </c>
      <c r="R65" s="954">
        <f t="shared" si="0"/>
        <v>-0.65</v>
      </c>
      <c r="S65" s="895">
        <f t="shared" si="1"/>
        <v>-2</v>
      </c>
      <c r="T65" s="954">
        <f t="shared" si="2"/>
        <v>-0.91</v>
      </c>
      <c r="U65" s="961" t="s">
        <v>329</v>
      </c>
      <c r="V65" s="903" t="s">
        <v>329</v>
      </c>
      <c r="W65" s="903" t="s">
        <v>329</v>
      </c>
      <c r="X65" s="959" t="s">
        <v>329</v>
      </c>
      <c r="Y65" s="957"/>
    </row>
    <row r="66" spans="1:25" ht="14.45" customHeight="1" x14ac:dyDescent="0.2">
      <c r="A66" s="922" t="s">
        <v>6236</v>
      </c>
      <c r="B66" s="903">
        <v>1</v>
      </c>
      <c r="C66" s="904">
        <v>12.99</v>
      </c>
      <c r="D66" s="905">
        <v>44</v>
      </c>
      <c r="E66" s="906"/>
      <c r="F66" s="887"/>
      <c r="G66" s="888"/>
      <c r="H66" s="889">
        <v>1</v>
      </c>
      <c r="I66" s="890">
        <v>9.7899999999999991</v>
      </c>
      <c r="J66" s="899">
        <v>22</v>
      </c>
      <c r="K66" s="892">
        <v>6.6</v>
      </c>
      <c r="L66" s="893">
        <v>6</v>
      </c>
      <c r="M66" s="893">
        <v>51</v>
      </c>
      <c r="N66" s="894">
        <v>17</v>
      </c>
      <c r="O66" s="893" t="s">
        <v>6115</v>
      </c>
      <c r="P66" s="907" t="s">
        <v>6237</v>
      </c>
      <c r="Q66" s="895">
        <f t="shared" si="0"/>
        <v>0</v>
      </c>
      <c r="R66" s="954">
        <f t="shared" si="0"/>
        <v>-3.2000000000000011</v>
      </c>
      <c r="S66" s="895">
        <f t="shared" si="1"/>
        <v>1</v>
      </c>
      <c r="T66" s="954">
        <f t="shared" si="2"/>
        <v>9.7899999999999991</v>
      </c>
      <c r="U66" s="961">
        <v>17</v>
      </c>
      <c r="V66" s="903">
        <v>22</v>
      </c>
      <c r="W66" s="903">
        <v>5</v>
      </c>
      <c r="X66" s="959">
        <v>1.2941176470588236</v>
      </c>
      <c r="Y66" s="957">
        <v>5</v>
      </c>
    </row>
    <row r="67" spans="1:25" ht="14.45" customHeight="1" x14ac:dyDescent="0.2">
      <c r="A67" s="922" t="s">
        <v>6238</v>
      </c>
      <c r="B67" s="903"/>
      <c r="C67" s="904"/>
      <c r="D67" s="905"/>
      <c r="E67" s="889">
        <v>2</v>
      </c>
      <c r="F67" s="890">
        <v>45.69</v>
      </c>
      <c r="G67" s="891">
        <v>21</v>
      </c>
      <c r="H67" s="893">
        <v>1</v>
      </c>
      <c r="I67" s="887">
        <v>23.68</v>
      </c>
      <c r="J67" s="888">
        <v>14</v>
      </c>
      <c r="K67" s="892">
        <v>23.68</v>
      </c>
      <c r="L67" s="893">
        <v>11</v>
      </c>
      <c r="M67" s="893">
        <v>87</v>
      </c>
      <c r="N67" s="894">
        <v>29</v>
      </c>
      <c r="O67" s="893" t="s">
        <v>6115</v>
      </c>
      <c r="P67" s="907" t="s">
        <v>6239</v>
      </c>
      <c r="Q67" s="895">
        <f t="shared" si="0"/>
        <v>1</v>
      </c>
      <c r="R67" s="954">
        <f t="shared" si="0"/>
        <v>23.68</v>
      </c>
      <c r="S67" s="895">
        <f t="shared" si="1"/>
        <v>-1</v>
      </c>
      <c r="T67" s="954">
        <f t="shared" si="2"/>
        <v>-22.009999999999998</v>
      </c>
      <c r="U67" s="961">
        <v>29</v>
      </c>
      <c r="V67" s="903">
        <v>14</v>
      </c>
      <c r="W67" s="903">
        <v>-15</v>
      </c>
      <c r="X67" s="959">
        <v>0.48275862068965519</v>
      </c>
      <c r="Y67" s="957"/>
    </row>
    <row r="68" spans="1:25" ht="14.45" customHeight="1" x14ac:dyDescent="0.2">
      <c r="A68" s="922" t="s">
        <v>6240</v>
      </c>
      <c r="B68" s="903"/>
      <c r="C68" s="904"/>
      <c r="D68" s="905"/>
      <c r="E68" s="889">
        <v>1</v>
      </c>
      <c r="F68" s="890">
        <v>17.34</v>
      </c>
      <c r="G68" s="891">
        <v>24</v>
      </c>
      <c r="H68" s="893"/>
      <c r="I68" s="887"/>
      <c r="J68" s="888"/>
      <c r="K68" s="892">
        <v>17.34</v>
      </c>
      <c r="L68" s="893">
        <v>7</v>
      </c>
      <c r="M68" s="893">
        <v>60</v>
      </c>
      <c r="N68" s="894">
        <v>20</v>
      </c>
      <c r="O68" s="893" t="s">
        <v>6115</v>
      </c>
      <c r="P68" s="907" t="s">
        <v>6241</v>
      </c>
      <c r="Q68" s="895">
        <f t="shared" si="0"/>
        <v>0</v>
      </c>
      <c r="R68" s="954">
        <f t="shared" si="0"/>
        <v>0</v>
      </c>
      <c r="S68" s="895">
        <f t="shared" si="1"/>
        <v>-1</v>
      </c>
      <c r="T68" s="954">
        <f t="shared" si="2"/>
        <v>-17.34</v>
      </c>
      <c r="U68" s="961" t="s">
        <v>329</v>
      </c>
      <c r="V68" s="903" t="s">
        <v>329</v>
      </c>
      <c r="W68" s="903" t="s">
        <v>329</v>
      </c>
      <c r="X68" s="959" t="s">
        <v>329</v>
      </c>
      <c r="Y68" s="957"/>
    </row>
    <row r="69" spans="1:25" ht="14.45" customHeight="1" x14ac:dyDescent="0.2">
      <c r="A69" s="922" t="s">
        <v>6242</v>
      </c>
      <c r="B69" s="896">
        <v>3</v>
      </c>
      <c r="C69" s="897">
        <v>48.38</v>
      </c>
      <c r="D69" s="898">
        <v>13</v>
      </c>
      <c r="E69" s="906"/>
      <c r="F69" s="887"/>
      <c r="G69" s="888"/>
      <c r="H69" s="893">
        <v>1</v>
      </c>
      <c r="I69" s="887">
        <v>16.940000000000001</v>
      </c>
      <c r="J69" s="888">
        <v>19</v>
      </c>
      <c r="K69" s="892">
        <v>16.940000000000001</v>
      </c>
      <c r="L69" s="893">
        <v>5</v>
      </c>
      <c r="M69" s="893">
        <v>72</v>
      </c>
      <c r="N69" s="894">
        <v>24</v>
      </c>
      <c r="O69" s="893" t="s">
        <v>6115</v>
      </c>
      <c r="P69" s="907" t="s">
        <v>6243</v>
      </c>
      <c r="Q69" s="895">
        <f t="shared" si="0"/>
        <v>-2</v>
      </c>
      <c r="R69" s="954">
        <f t="shared" si="0"/>
        <v>-31.44</v>
      </c>
      <c r="S69" s="895">
        <f t="shared" si="1"/>
        <v>1</v>
      </c>
      <c r="T69" s="954">
        <f t="shared" si="2"/>
        <v>16.940000000000001</v>
      </c>
      <c r="U69" s="961">
        <v>24</v>
      </c>
      <c r="V69" s="903">
        <v>19</v>
      </c>
      <c r="W69" s="903">
        <v>-5</v>
      </c>
      <c r="X69" s="959">
        <v>0.79166666666666663</v>
      </c>
      <c r="Y69" s="957"/>
    </row>
    <row r="70" spans="1:25" ht="14.45" customHeight="1" x14ac:dyDescent="0.2">
      <c r="A70" s="922" t="s">
        <v>6244</v>
      </c>
      <c r="B70" s="903">
        <v>1</v>
      </c>
      <c r="C70" s="904">
        <v>3.41</v>
      </c>
      <c r="D70" s="905">
        <v>2</v>
      </c>
      <c r="E70" s="889">
        <v>2</v>
      </c>
      <c r="F70" s="890">
        <v>6.36</v>
      </c>
      <c r="G70" s="891">
        <v>3</v>
      </c>
      <c r="H70" s="893">
        <v>1</v>
      </c>
      <c r="I70" s="887">
        <v>3.18</v>
      </c>
      <c r="J70" s="888">
        <v>1</v>
      </c>
      <c r="K70" s="892">
        <v>3.18</v>
      </c>
      <c r="L70" s="893">
        <v>1</v>
      </c>
      <c r="M70" s="893">
        <v>5</v>
      </c>
      <c r="N70" s="894">
        <v>2</v>
      </c>
      <c r="O70" s="893" t="s">
        <v>6115</v>
      </c>
      <c r="P70" s="907" t="s">
        <v>6245</v>
      </c>
      <c r="Q70" s="895">
        <f t="shared" ref="Q70:R72" si="3">H70-B70</f>
        <v>0</v>
      </c>
      <c r="R70" s="954">
        <f t="shared" si="3"/>
        <v>-0.22999999999999998</v>
      </c>
      <c r="S70" s="895">
        <f t="shared" ref="S70:S72" si="4">H70-E70</f>
        <v>-1</v>
      </c>
      <c r="T70" s="954">
        <f t="shared" ref="T70:T72" si="5">I70-F70</f>
        <v>-3.18</v>
      </c>
      <c r="U70" s="961">
        <v>2</v>
      </c>
      <c r="V70" s="903">
        <v>1</v>
      </c>
      <c r="W70" s="903">
        <v>-1</v>
      </c>
      <c r="X70" s="959">
        <v>0.5</v>
      </c>
      <c r="Y70" s="957"/>
    </row>
    <row r="71" spans="1:25" ht="14.45" customHeight="1" x14ac:dyDescent="0.2">
      <c r="A71" s="922" t="s">
        <v>6246</v>
      </c>
      <c r="B71" s="903"/>
      <c r="C71" s="904"/>
      <c r="D71" s="905"/>
      <c r="E71" s="889">
        <v>3</v>
      </c>
      <c r="F71" s="890">
        <v>10.29</v>
      </c>
      <c r="G71" s="891">
        <v>4.3</v>
      </c>
      <c r="H71" s="893">
        <v>2</v>
      </c>
      <c r="I71" s="887">
        <v>5.65</v>
      </c>
      <c r="J71" s="888">
        <v>3.5</v>
      </c>
      <c r="K71" s="892">
        <v>4.42</v>
      </c>
      <c r="L71" s="893">
        <v>6</v>
      </c>
      <c r="M71" s="893">
        <v>57</v>
      </c>
      <c r="N71" s="894">
        <v>19</v>
      </c>
      <c r="O71" s="893" t="s">
        <v>6115</v>
      </c>
      <c r="P71" s="907" t="s">
        <v>6247</v>
      </c>
      <c r="Q71" s="895">
        <f t="shared" si="3"/>
        <v>2</v>
      </c>
      <c r="R71" s="954">
        <f t="shared" si="3"/>
        <v>5.65</v>
      </c>
      <c r="S71" s="895">
        <f t="shared" si="4"/>
        <v>-1</v>
      </c>
      <c r="T71" s="954">
        <f t="shared" si="5"/>
        <v>-4.6399999999999988</v>
      </c>
      <c r="U71" s="961">
        <v>38</v>
      </c>
      <c r="V71" s="903">
        <v>7</v>
      </c>
      <c r="W71" s="903">
        <v>-31</v>
      </c>
      <c r="X71" s="959">
        <v>0.18421052631578946</v>
      </c>
      <c r="Y71" s="957"/>
    </row>
    <row r="72" spans="1:25" ht="14.45" customHeight="1" thickBot="1" x14ac:dyDescent="0.25">
      <c r="A72" s="939" t="s">
        <v>6248</v>
      </c>
      <c r="B72" s="940"/>
      <c r="C72" s="941"/>
      <c r="D72" s="942"/>
      <c r="E72" s="943">
        <v>2</v>
      </c>
      <c r="F72" s="944">
        <v>6.48</v>
      </c>
      <c r="G72" s="945">
        <v>42.5</v>
      </c>
      <c r="H72" s="946"/>
      <c r="I72" s="947"/>
      <c r="J72" s="948"/>
      <c r="K72" s="949">
        <v>2.44</v>
      </c>
      <c r="L72" s="946">
        <v>5</v>
      </c>
      <c r="M72" s="946">
        <v>45</v>
      </c>
      <c r="N72" s="950">
        <v>15</v>
      </c>
      <c r="O72" s="946" t="s">
        <v>6115</v>
      </c>
      <c r="P72" s="951" t="s">
        <v>6249</v>
      </c>
      <c r="Q72" s="952">
        <f t="shared" si="3"/>
        <v>0</v>
      </c>
      <c r="R72" s="956">
        <f t="shared" si="3"/>
        <v>0</v>
      </c>
      <c r="S72" s="952">
        <f t="shared" si="4"/>
        <v>-2</v>
      </c>
      <c r="T72" s="956">
        <f t="shared" si="5"/>
        <v>-6.48</v>
      </c>
      <c r="U72" s="966" t="s">
        <v>329</v>
      </c>
      <c r="V72" s="940" t="s">
        <v>329</v>
      </c>
      <c r="W72" s="940" t="s">
        <v>329</v>
      </c>
      <c r="X72" s="967" t="s">
        <v>329</v>
      </c>
      <c r="Y72" s="968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3:Q1048576">
    <cfRule type="cellIs" dxfId="14" priority="11" stopIfTrue="1" operator="lessThan">
      <formula>0</formula>
    </cfRule>
  </conditionalFormatting>
  <conditionalFormatting sqref="W73:W1048576">
    <cfRule type="cellIs" dxfId="13" priority="10" stopIfTrue="1" operator="greaterThan">
      <formula>0</formula>
    </cfRule>
  </conditionalFormatting>
  <conditionalFormatting sqref="X73:X1048576">
    <cfRule type="cellIs" dxfId="12" priority="9" stopIfTrue="1" operator="greaterThan">
      <formula>1</formula>
    </cfRule>
  </conditionalFormatting>
  <conditionalFormatting sqref="X73:X1048576">
    <cfRule type="cellIs" dxfId="11" priority="6" stopIfTrue="1" operator="greaterThan">
      <formula>1</formula>
    </cfRule>
  </conditionalFormatting>
  <conditionalFormatting sqref="W73:W1048576">
    <cfRule type="cellIs" dxfId="10" priority="7" stopIfTrue="1" operator="greaterThan">
      <formula>0</formula>
    </cfRule>
  </conditionalFormatting>
  <conditionalFormatting sqref="Q7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72">
    <cfRule type="cellIs" dxfId="7" priority="4" stopIfTrue="1" operator="lessThan">
      <formula>0</formula>
    </cfRule>
  </conditionalFormatting>
  <conditionalFormatting sqref="X5:X72">
    <cfRule type="cellIs" dxfId="6" priority="2" stopIfTrue="1" operator="greaterThan">
      <formula>1</formula>
    </cfRule>
  </conditionalFormatting>
  <conditionalFormatting sqref="W5:W72">
    <cfRule type="cellIs" dxfId="5" priority="3" stopIfTrue="1" operator="greaterThan">
      <formula>0</formula>
    </cfRule>
  </conditionalFormatting>
  <conditionalFormatting sqref="S5:S72">
    <cfRule type="cellIs" dxfId="4" priority="1" stopIfTrue="1" operator="lessThan">
      <formula>0</formula>
    </cfRule>
  </conditionalFormatting>
  <hyperlinks>
    <hyperlink ref="A2" location="Obsah!A1" display="Zpět na Obsah  KL 01  1.-4.měsíc" xr:uid="{F589F631-69D4-43F1-91BF-EFD2F285DFF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10972.977840000001</v>
      </c>
      <c r="C5" s="33">
        <v>12154.2405</v>
      </c>
      <c r="D5" s="12"/>
      <c r="E5" s="226">
        <v>11185.329959999999</v>
      </c>
      <c r="F5" s="32">
        <v>0</v>
      </c>
      <c r="G5" s="225">
        <f>E5-F5</f>
        <v>11185.329959999999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6114.0744100000011</v>
      </c>
      <c r="C6" s="35">
        <v>7257.3312800000003</v>
      </c>
      <c r="D6" s="12"/>
      <c r="E6" s="227">
        <v>7113.9172700000008</v>
      </c>
      <c r="F6" s="34">
        <v>0</v>
      </c>
      <c r="G6" s="228">
        <f>E6-F6</f>
        <v>7113.9172700000008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74064.606889999995</v>
      </c>
      <c r="C7" s="35">
        <v>91179.422259999992</v>
      </c>
      <c r="D7" s="12"/>
      <c r="E7" s="227">
        <v>97574.840229999987</v>
      </c>
      <c r="F7" s="34">
        <v>0</v>
      </c>
      <c r="G7" s="228">
        <f>E7-F7</f>
        <v>97574.840229999987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9127.4478900000013</v>
      </c>
      <c r="C8" s="37">
        <v>11510.19083000002</v>
      </c>
      <c r="D8" s="12"/>
      <c r="E8" s="229">
        <v>12867.291340000003</v>
      </c>
      <c r="F8" s="36">
        <v>0</v>
      </c>
      <c r="G8" s="230">
        <f>E8-F8</f>
        <v>12867.291340000003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100279.10703</v>
      </c>
      <c r="C9" s="39">
        <v>122101.18487000001</v>
      </c>
      <c r="D9" s="12"/>
      <c r="E9" s="3">
        <v>128741.37879999998</v>
      </c>
      <c r="F9" s="38">
        <v>0</v>
      </c>
      <c r="G9" s="38">
        <f>E9-F9</f>
        <v>128741.37879999998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3150.8592700000004</v>
      </c>
      <c r="C11" s="33">
        <f>IF(ISERROR(VLOOKUP("Celkem:",'ZV Vykáz.-A'!A:H,5,0)),0,VLOOKUP("Celkem:",'ZV Vykáz.-A'!A:H,5,0)/1000)</f>
        <v>3009.2169800000006</v>
      </c>
      <c r="D11" s="12"/>
      <c r="E11" s="226">
        <f>IF(ISERROR(VLOOKUP("Celkem:",'ZV Vykáz.-A'!A:H,8,0)),0,VLOOKUP("Celkem:",'ZV Vykáz.-A'!A:H,8,0)/1000)</f>
        <v>2255.5010000000002</v>
      </c>
      <c r="F11" s="32">
        <f>C11</f>
        <v>3009.2169800000006</v>
      </c>
      <c r="G11" s="225">
        <f>E11-F11</f>
        <v>-753.7159800000004</v>
      </c>
      <c r="H11" s="231">
        <f>IF(F11&lt;0.00000001,"",E11/F11)</f>
        <v>0.74953086300875515</v>
      </c>
      <c r="I11" s="225">
        <f>E11-B11</f>
        <v>-895.35827000000018</v>
      </c>
      <c r="J11" s="231">
        <f>IF(B11&lt;0.00000001,"",E11/B11)</f>
        <v>0.71583679457699168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28032.42</v>
      </c>
      <c r="C12" s="37">
        <f>IF(ISERROR(VLOOKUP("Celkem",CaseMix!A:D,3,0)),0,VLOOKUP("Celkem",CaseMix!A:D,3,0)*30)</f>
        <v>41859.42</v>
      </c>
      <c r="D12" s="12"/>
      <c r="E12" s="229">
        <f>IF(ISERROR(VLOOKUP("Celkem",CaseMix!A:D,4,0)),0,VLOOKUP("Celkem",CaseMix!A:D,4,0)*30)</f>
        <v>23945.7</v>
      </c>
      <c r="F12" s="36">
        <f>C12</f>
        <v>41859.42</v>
      </c>
      <c r="G12" s="230">
        <f>E12-F12</f>
        <v>-17913.719999999998</v>
      </c>
      <c r="H12" s="233">
        <f>IF(F12&lt;0.00000001,"",E12/F12)</f>
        <v>0.57205044885953993</v>
      </c>
      <c r="I12" s="230">
        <f>E12-B12</f>
        <v>-4086.7199999999975</v>
      </c>
      <c r="J12" s="233">
        <f>IF(B12&lt;0.00000001,"",E12/B12)</f>
        <v>0.8542145130531007</v>
      </c>
    </row>
    <row r="13" spans="1:10" ht="14.45" customHeight="1" thickBot="1" x14ac:dyDescent="0.25">
      <c r="A13" s="4" t="s">
        <v>100</v>
      </c>
      <c r="B13" s="9">
        <f>SUM(B11:B12)</f>
        <v>31183.279269999999</v>
      </c>
      <c r="C13" s="41">
        <f>SUM(C11:C12)</f>
        <v>44868.636979999996</v>
      </c>
      <c r="D13" s="12"/>
      <c r="E13" s="9">
        <f>SUM(E11:E12)</f>
        <v>26201.201000000001</v>
      </c>
      <c r="F13" s="40">
        <f>SUM(F11:F12)</f>
        <v>44868.636979999996</v>
      </c>
      <c r="G13" s="40">
        <f>E13-F13</f>
        <v>-18667.435979999995</v>
      </c>
      <c r="H13" s="235">
        <f>IF(F13&lt;0.00000001,"",E13/F13)</f>
        <v>0.58395357567200168</v>
      </c>
      <c r="I13" s="40">
        <f>SUM(I11:I12)</f>
        <v>-4982.0782699999982</v>
      </c>
      <c r="J13" s="235">
        <f>IF(B13&lt;0.00000001,"",E13/B13)</f>
        <v>0.84023238137135159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0.31096486789288075</v>
      </c>
      <c r="C15" s="43">
        <f>IF(C9=0,"",C13/C9)</f>
        <v>0.36747093836780709</v>
      </c>
      <c r="D15" s="12"/>
      <c r="E15" s="10">
        <f>IF(E9=0,"",E13/E9)</f>
        <v>0.20351810151655766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AEF00B85-D576-4DE0-8C18-08BC4E5DC07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5416038</v>
      </c>
      <c r="C3" s="344">
        <f t="shared" ref="C3:L3" si="0">SUBTOTAL(9,C6:C1048576)</f>
        <v>7.941970248721721</v>
      </c>
      <c r="D3" s="344">
        <f t="shared" si="0"/>
        <v>6356627</v>
      </c>
      <c r="E3" s="344">
        <f t="shared" si="0"/>
        <v>9</v>
      </c>
      <c r="F3" s="344">
        <f t="shared" si="0"/>
        <v>6662747</v>
      </c>
      <c r="G3" s="347">
        <f>IF(D3&lt;&gt;0,F3/D3,"")</f>
        <v>1.0481576156662959</v>
      </c>
      <c r="H3" s="343">
        <f t="shared" si="0"/>
        <v>271103.54999999993</v>
      </c>
      <c r="I3" s="344">
        <f t="shared" si="0"/>
        <v>0.20014587793075958</v>
      </c>
      <c r="J3" s="344">
        <f t="shared" si="0"/>
        <v>1372087.8000000005</v>
      </c>
      <c r="K3" s="344">
        <f t="shared" si="0"/>
        <v>2</v>
      </c>
      <c r="L3" s="344">
        <f t="shared" si="0"/>
        <v>1058305.2600000005</v>
      </c>
      <c r="M3" s="345">
        <f>IF(J3&lt;&gt;0,L3/J3,"")</f>
        <v>0.77131015959765847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69"/>
      <c r="B5" s="970">
        <v>2018</v>
      </c>
      <c r="C5" s="971"/>
      <c r="D5" s="971">
        <v>2019</v>
      </c>
      <c r="E5" s="971"/>
      <c r="F5" s="971">
        <v>2020</v>
      </c>
      <c r="G5" s="881" t="s">
        <v>2</v>
      </c>
      <c r="H5" s="970">
        <v>2018</v>
      </c>
      <c r="I5" s="971"/>
      <c r="J5" s="971">
        <v>2019</v>
      </c>
      <c r="K5" s="971"/>
      <c r="L5" s="971">
        <v>2020</v>
      </c>
      <c r="M5" s="881" t="s">
        <v>2</v>
      </c>
    </row>
    <row r="6" spans="1:13" ht="14.45" customHeight="1" x14ac:dyDescent="0.2">
      <c r="A6" s="835" t="s">
        <v>5181</v>
      </c>
      <c r="B6" s="863">
        <v>4023</v>
      </c>
      <c r="C6" s="807">
        <v>1.6832635983263597</v>
      </c>
      <c r="D6" s="863">
        <v>2390</v>
      </c>
      <c r="E6" s="807">
        <v>1</v>
      </c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6251</v>
      </c>
      <c r="B7" s="865"/>
      <c r="C7" s="822"/>
      <c r="D7" s="865">
        <v>29030</v>
      </c>
      <c r="E7" s="822">
        <v>1</v>
      </c>
      <c r="F7" s="865"/>
      <c r="G7" s="827"/>
      <c r="H7" s="865"/>
      <c r="I7" s="822"/>
      <c r="J7" s="865">
        <v>17558.03</v>
      </c>
      <c r="K7" s="822">
        <v>1</v>
      </c>
      <c r="L7" s="865"/>
      <c r="M7" s="828"/>
    </row>
    <row r="8" spans="1:13" ht="14.45" customHeight="1" x14ac:dyDescent="0.2">
      <c r="A8" s="836" t="s">
        <v>5190</v>
      </c>
      <c r="B8" s="865">
        <v>551942</v>
      </c>
      <c r="C8" s="822">
        <v>0.84316930541212698</v>
      </c>
      <c r="D8" s="865">
        <v>654604</v>
      </c>
      <c r="E8" s="822">
        <v>1</v>
      </c>
      <c r="F8" s="865">
        <v>723430</v>
      </c>
      <c r="G8" s="827">
        <v>1.1051414290166268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6252</v>
      </c>
      <c r="B9" s="865">
        <v>2708727</v>
      </c>
      <c r="C9" s="822">
        <v>0.99340851578831557</v>
      </c>
      <c r="D9" s="865">
        <v>2726700</v>
      </c>
      <c r="E9" s="822">
        <v>1</v>
      </c>
      <c r="F9" s="865">
        <v>2740675</v>
      </c>
      <c r="G9" s="827">
        <v>1.0051252429676898</v>
      </c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6253</v>
      </c>
      <c r="B10" s="865">
        <v>805144</v>
      </c>
      <c r="C10" s="822">
        <v>0.57465093522879507</v>
      </c>
      <c r="D10" s="865">
        <v>1401101</v>
      </c>
      <c r="E10" s="822">
        <v>1</v>
      </c>
      <c r="F10" s="865">
        <v>1346898</v>
      </c>
      <c r="G10" s="827">
        <v>0.96131399520805427</v>
      </c>
      <c r="H10" s="865">
        <v>271103.54999999993</v>
      </c>
      <c r="I10" s="822">
        <v>0.20014587793075958</v>
      </c>
      <c r="J10" s="865">
        <v>1354529.7700000005</v>
      </c>
      <c r="K10" s="822">
        <v>1</v>
      </c>
      <c r="L10" s="865">
        <v>1058305.2600000005</v>
      </c>
      <c r="M10" s="828">
        <v>0.78130823215498624</v>
      </c>
    </row>
    <row r="11" spans="1:13" ht="14.45" customHeight="1" x14ac:dyDescent="0.2">
      <c r="A11" s="836" t="s">
        <v>6254</v>
      </c>
      <c r="B11" s="865">
        <v>334690</v>
      </c>
      <c r="C11" s="822">
        <v>1.1335509960780064</v>
      </c>
      <c r="D11" s="865">
        <v>295258</v>
      </c>
      <c r="E11" s="822">
        <v>1</v>
      </c>
      <c r="F11" s="865">
        <v>429752</v>
      </c>
      <c r="G11" s="827">
        <v>1.4555134831232346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6255</v>
      </c>
      <c r="B12" s="865">
        <v>91869</v>
      </c>
      <c r="C12" s="822">
        <v>0.51524957936062821</v>
      </c>
      <c r="D12" s="865">
        <v>178300</v>
      </c>
      <c r="E12" s="822">
        <v>1</v>
      </c>
      <c r="F12" s="865">
        <v>123776</v>
      </c>
      <c r="G12" s="827">
        <v>0.69420078519349415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6256</v>
      </c>
      <c r="B13" s="865">
        <v>851133</v>
      </c>
      <c r="C13" s="822">
        <v>0.83526710140874094</v>
      </c>
      <c r="D13" s="865">
        <v>1018995</v>
      </c>
      <c r="E13" s="822">
        <v>1</v>
      </c>
      <c r="F13" s="865">
        <v>1096784</v>
      </c>
      <c r="G13" s="827">
        <v>1.0763389418004996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6257</v>
      </c>
      <c r="B14" s="865">
        <v>68510</v>
      </c>
      <c r="C14" s="822">
        <v>1.3634102171187485</v>
      </c>
      <c r="D14" s="865">
        <v>50249</v>
      </c>
      <c r="E14" s="822">
        <v>1</v>
      </c>
      <c r="F14" s="865">
        <v>58565</v>
      </c>
      <c r="G14" s="827">
        <v>1.1654958307628012</v>
      </c>
      <c r="H14" s="865"/>
      <c r="I14" s="822"/>
      <c r="J14" s="865"/>
      <c r="K14" s="822"/>
      <c r="L14" s="865"/>
      <c r="M14" s="828"/>
    </row>
    <row r="15" spans="1:13" ht="14.45" customHeight="1" thickBot="1" x14ac:dyDescent="0.25">
      <c r="A15" s="869" t="s">
        <v>6258</v>
      </c>
      <c r="B15" s="867"/>
      <c r="C15" s="814"/>
      <c r="D15" s="867"/>
      <c r="E15" s="814"/>
      <c r="F15" s="867">
        <v>142867</v>
      </c>
      <c r="G15" s="819"/>
      <c r="H15" s="867"/>
      <c r="I15" s="814"/>
      <c r="J15" s="867"/>
      <c r="K15" s="814"/>
      <c r="L15" s="867"/>
      <c r="M15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CCBBED92-B071-4718-B415-3390EEAA61E0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4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7069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58635.51</v>
      </c>
      <c r="G3" s="211">
        <f t="shared" si="0"/>
        <v>5687141.5499999998</v>
      </c>
      <c r="H3" s="212"/>
      <c r="I3" s="212"/>
      <c r="J3" s="207">
        <f t="shared" si="0"/>
        <v>62082.979999999989</v>
      </c>
      <c r="K3" s="211">
        <f t="shared" si="0"/>
        <v>7728714.7999999989</v>
      </c>
      <c r="L3" s="212"/>
      <c r="M3" s="212"/>
      <c r="N3" s="207">
        <f t="shared" si="0"/>
        <v>62110.12000000001</v>
      </c>
      <c r="O3" s="211">
        <f t="shared" si="0"/>
        <v>7721052.2599999988</v>
      </c>
      <c r="P3" s="177">
        <f>IF(K3=0,"",O3/K3)</f>
        <v>0.99900856219975931</v>
      </c>
      <c r="Q3" s="209">
        <f>IF(N3=0,"",O3/N3)</f>
        <v>124.31230627150612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6101</v>
      </c>
      <c r="B6" s="807" t="s">
        <v>6259</v>
      </c>
      <c r="C6" s="807" t="s">
        <v>5034</v>
      </c>
      <c r="D6" s="807" t="s">
        <v>6260</v>
      </c>
      <c r="E6" s="807" t="s">
        <v>6261</v>
      </c>
      <c r="F6" s="225">
        <v>1</v>
      </c>
      <c r="G6" s="225">
        <v>117</v>
      </c>
      <c r="H6" s="225"/>
      <c r="I6" s="225">
        <v>117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6101</v>
      </c>
      <c r="B7" s="822" t="s">
        <v>6259</v>
      </c>
      <c r="C7" s="822" t="s">
        <v>5034</v>
      </c>
      <c r="D7" s="822" t="s">
        <v>6262</v>
      </c>
      <c r="E7" s="822" t="s">
        <v>6263</v>
      </c>
      <c r="F7" s="831"/>
      <c r="G7" s="831"/>
      <c r="H7" s="831"/>
      <c r="I7" s="831"/>
      <c r="J7" s="831">
        <v>1</v>
      </c>
      <c r="K7" s="831">
        <v>139</v>
      </c>
      <c r="L7" s="831">
        <v>1</v>
      </c>
      <c r="M7" s="831">
        <v>139</v>
      </c>
      <c r="N7" s="831"/>
      <c r="O7" s="831"/>
      <c r="P7" s="827"/>
      <c r="Q7" s="832"/>
    </row>
    <row r="8" spans="1:17" ht="14.45" customHeight="1" x14ac:dyDescent="0.2">
      <c r="A8" s="821" t="s">
        <v>6101</v>
      </c>
      <c r="B8" s="822" t="s">
        <v>6259</v>
      </c>
      <c r="C8" s="822" t="s">
        <v>5034</v>
      </c>
      <c r="D8" s="822" t="s">
        <v>6264</v>
      </c>
      <c r="E8" s="822" t="s">
        <v>6265</v>
      </c>
      <c r="F8" s="831">
        <v>2</v>
      </c>
      <c r="G8" s="831">
        <v>1414</v>
      </c>
      <c r="H8" s="831">
        <v>1.9831697054698456</v>
      </c>
      <c r="I8" s="831">
        <v>707</v>
      </c>
      <c r="J8" s="831">
        <v>1</v>
      </c>
      <c r="K8" s="831">
        <v>713</v>
      </c>
      <c r="L8" s="831">
        <v>1</v>
      </c>
      <c r="M8" s="831">
        <v>713</v>
      </c>
      <c r="N8" s="831"/>
      <c r="O8" s="831"/>
      <c r="P8" s="827"/>
      <c r="Q8" s="832"/>
    </row>
    <row r="9" spans="1:17" ht="14.45" customHeight="1" x14ac:dyDescent="0.2">
      <c r="A9" s="821" t="s">
        <v>6101</v>
      </c>
      <c r="B9" s="822" t="s">
        <v>6259</v>
      </c>
      <c r="C9" s="822" t="s">
        <v>5034</v>
      </c>
      <c r="D9" s="822" t="s">
        <v>6266</v>
      </c>
      <c r="E9" s="822" t="s">
        <v>6267</v>
      </c>
      <c r="F9" s="831">
        <v>4</v>
      </c>
      <c r="G9" s="831">
        <v>1984</v>
      </c>
      <c r="H9" s="831">
        <v>1.984</v>
      </c>
      <c r="I9" s="831">
        <v>496</v>
      </c>
      <c r="J9" s="831">
        <v>2</v>
      </c>
      <c r="K9" s="831">
        <v>1000</v>
      </c>
      <c r="L9" s="831">
        <v>1</v>
      </c>
      <c r="M9" s="831">
        <v>500</v>
      </c>
      <c r="N9" s="831"/>
      <c r="O9" s="831"/>
      <c r="P9" s="827"/>
      <c r="Q9" s="832"/>
    </row>
    <row r="10" spans="1:17" ht="14.45" customHeight="1" x14ac:dyDescent="0.2">
      <c r="A10" s="821" t="s">
        <v>6101</v>
      </c>
      <c r="B10" s="822" t="s">
        <v>6259</v>
      </c>
      <c r="C10" s="822" t="s">
        <v>5034</v>
      </c>
      <c r="D10" s="822" t="s">
        <v>6268</v>
      </c>
      <c r="E10" s="822" t="s">
        <v>6269</v>
      </c>
      <c r="F10" s="831">
        <v>2</v>
      </c>
      <c r="G10" s="831">
        <v>508</v>
      </c>
      <c r="H10" s="831"/>
      <c r="I10" s="831">
        <v>254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6101</v>
      </c>
      <c r="B11" s="822" t="s">
        <v>6259</v>
      </c>
      <c r="C11" s="822" t="s">
        <v>5034</v>
      </c>
      <c r="D11" s="822" t="s">
        <v>6270</v>
      </c>
      <c r="E11" s="822" t="s">
        <v>6271</v>
      </c>
      <c r="F11" s="831"/>
      <c r="G11" s="831"/>
      <c r="H11" s="831"/>
      <c r="I11" s="831"/>
      <c r="J11" s="831">
        <v>2</v>
      </c>
      <c r="K11" s="831">
        <v>360</v>
      </c>
      <c r="L11" s="831">
        <v>1</v>
      </c>
      <c r="M11" s="831">
        <v>180</v>
      </c>
      <c r="N11" s="831"/>
      <c r="O11" s="831"/>
      <c r="P11" s="827"/>
      <c r="Q11" s="832"/>
    </row>
    <row r="12" spans="1:17" ht="14.45" customHeight="1" x14ac:dyDescent="0.2">
      <c r="A12" s="821" t="s">
        <v>6101</v>
      </c>
      <c r="B12" s="822" t="s">
        <v>6259</v>
      </c>
      <c r="C12" s="822" t="s">
        <v>5034</v>
      </c>
      <c r="D12" s="822" t="s">
        <v>6272</v>
      </c>
      <c r="E12" s="822" t="s">
        <v>6273</v>
      </c>
      <c r="F12" s="831"/>
      <c r="G12" s="831"/>
      <c r="H12" s="831"/>
      <c r="I12" s="831"/>
      <c r="J12" s="831">
        <v>1</v>
      </c>
      <c r="K12" s="831">
        <v>178</v>
      </c>
      <c r="L12" s="831">
        <v>1</v>
      </c>
      <c r="M12" s="831">
        <v>178</v>
      </c>
      <c r="N12" s="831"/>
      <c r="O12" s="831"/>
      <c r="P12" s="827"/>
      <c r="Q12" s="832"/>
    </row>
    <row r="13" spans="1:17" ht="14.45" customHeight="1" x14ac:dyDescent="0.2">
      <c r="A13" s="821" t="s">
        <v>6274</v>
      </c>
      <c r="B13" s="822" t="s">
        <v>6275</v>
      </c>
      <c r="C13" s="822" t="s">
        <v>5038</v>
      </c>
      <c r="D13" s="822" t="s">
        <v>6276</v>
      </c>
      <c r="E13" s="822" t="s">
        <v>6277</v>
      </c>
      <c r="F13" s="831"/>
      <c r="G13" s="831"/>
      <c r="H13" s="831"/>
      <c r="I13" s="831"/>
      <c r="J13" s="831">
        <v>0.4</v>
      </c>
      <c r="K13" s="831">
        <v>262.20999999999998</v>
      </c>
      <c r="L13" s="831">
        <v>1</v>
      </c>
      <c r="M13" s="831">
        <v>655.52499999999986</v>
      </c>
      <c r="N13" s="831"/>
      <c r="O13" s="831"/>
      <c r="P13" s="827"/>
      <c r="Q13" s="832"/>
    </row>
    <row r="14" spans="1:17" ht="14.45" customHeight="1" x14ac:dyDescent="0.2">
      <c r="A14" s="821" t="s">
        <v>6274</v>
      </c>
      <c r="B14" s="822" t="s">
        <v>6275</v>
      </c>
      <c r="C14" s="822" t="s">
        <v>5699</v>
      </c>
      <c r="D14" s="822" t="s">
        <v>6278</v>
      </c>
      <c r="E14" s="822" t="s">
        <v>6279</v>
      </c>
      <c r="F14" s="831"/>
      <c r="G14" s="831"/>
      <c r="H14" s="831"/>
      <c r="I14" s="831"/>
      <c r="J14" s="831">
        <v>509</v>
      </c>
      <c r="K14" s="831">
        <v>17295.82</v>
      </c>
      <c r="L14" s="831">
        <v>1</v>
      </c>
      <c r="M14" s="831">
        <v>33.979999999999997</v>
      </c>
      <c r="N14" s="831"/>
      <c r="O14" s="831"/>
      <c r="P14" s="827"/>
      <c r="Q14" s="832"/>
    </row>
    <row r="15" spans="1:17" ht="14.45" customHeight="1" x14ac:dyDescent="0.2">
      <c r="A15" s="821" t="s">
        <v>6274</v>
      </c>
      <c r="B15" s="822" t="s">
        <v>6275</v>
      </c>
      <c r="C15" s="822" t="s">
        <v>5034</v>
      </c>
      <c r="D15" s="822" t="s">
        <v>6280</v>
      </c>
      <c r="E15" s="822" t="s">
        <v>6281</v>
      </c>
      <c r="F15" s="831"/>
      <c r="G15" s="831"/>
      <c r="H15" s="831"/>
      <c r="I15" s="831"/>
      <c r="J15" s="831">
        <v>2</v>
      </c>
      <c r="K15" s="831">
        <v>29030</v>
      </c>
      <c r="L15" s="831">
        <v>1</v>
      </c>
      <c r="M15" s="831">
        <v>14515</v>
      </c>
      <c r="N15" s="831"/>
      <c r="O15" s="831"/>
      <c r="P15" s="827"/>
      <c r="Q15" s="832"/>
    </row>
    <row r="16" spans="1:17" ht="14.45" customHeight="1" x14ac:dyDescent="0.2">
      <c r="A16" s="821" t="s">
        <v>6110</v>
      </c>
      <c r="B16" s="822" t="s">
        <v>6282</v>
      </c>
      <c r="C16" s="822" t="s">
        <v>5034</v>
      </c>
      <c r="D16" s="822" t="s">
        <v>6283</v>
      </c>
      <c r="E16" s="822" t="s">
        <v>6284</v>
      </c>
      <c r="F16" s="831"/>
      <c r="G16" s="831"/>
      <c r="H16" s="831"/>
      <c r="I16" s="831"/>
      <c r="J16" s="831"/>
      <c r="K16" s="831"/>
      <c r="L16" s="831"/>
      <c r="M16" s="831"/>
      <c r="N16" s="831">
        <v>1</v>
      </c>
      <c r="O16" s="831">
        <v>365</v>
      </c>
      <c r="P16" s="827"/>
      <c r="Q16" s="832">
        <v>365</v>
      </c>
    </row>
    <row r="17" spans="1:17" ht="14.45" customHeight="1" x14ac:dyDescent="0.2">
      <c r="A17" s="821" t="s">
        <v>6110</v>
      </c>
      <c r="B17" s="822" t="s">
        <v>6282</v>
      </c>
      <c r="C17" s="822" t="s">
        <v>5034</v>
      </c>
      <c r="D17" s="822" t="s">
        <v>6285</v>
      </c>
      <c r="E17" s="822" t="s">
        <v>6286</v>
      </c>
      <c r="F17" s="831"/>
      <c r="G17" s="831"/>
      <c r="H17" s="831"/>
      <c r="I17" s="831"/>
      <c r="J17" s="831">
        <v>1</v>
      </c>
      <c r="K17" s="831">
        <v>1110</v>
      </c>
      <c r="L17" s="831">
        <v>1</v>
      </c>
      <c r="M17" s="831">
        <v>1110</v>
      </c>
      <c r="N17" s="831">
        <v>1</v>
      </c>
      <c r="O17" s="831">
        <v>1114</v>
      </c>
      <c r="P17" s="827">
        <v>1.0036036036036036</v>
      </c>
      <c r="Q17" s="832">
        <v>1114</v>
      </c>
    </row>
    <row r="18" spans="1:17" ht="14.45" customHeight="1" x14ac:dyDescent="0.2">
      <c r="A18" s="821" t="s">
        <v>6110</v>
      </c>
      <c r="B18" s="822" t="s">
        <v>6282</v>
      </c>
      <c r="C18" s="822" t="s">
        <v>5034</v>
      </c>
      <c r="D18" s="822" t="s">
        <v>6287</v>
      </c>
      <c r="E18" s="822" t="s">
        <v>6288</v>
      </c>
      <c r="F18" s="831"/>
      <c r="G18" s="831"/>
      <c r="H18" s="831"/>
      <c r="I18" s="831"/>
      <c r="J18" s="831"/>
      <c r="K18" s="831"/>
      <c r="L18" s="831"/>
      <c r="M18" s="831"/>
      <c r="N18" s="831">
        <v>1</v>
      </c>
      <c r="O18" s="831">
        <v>8820</v>
      </c>
      <c r="P18" s="827"/>
      <c r="Q18" s="832">
        <v>8820</v>
      </c>
    </row>
    <row r="19" spans="1:17" ht="14.45" customHeight="1" x14ac:dyDescent="0.2">
      <c r="A19" s="821" t="s">
        <v>6110</v>
      </c>
      <c r="B19" s="822" t="s">
        <v>6282</v>
      </c>
      <c r="C19" s="822" t="s">
        <v>5034</v>
      </c>
      <c r="D19" s="822" t="s">
        <v>6289</v>
      </c>
      <c r="E19" s="822" t="s">
        <v>6290</v>
      </c>
      <c r="F19" s="831"/>
      <c r="G19" s="831"/>
      <c r="H19" s="831"/>
      <c r="I19" s="831"/>
      <c r="J19" s="831">
        <v>1</v>
      </c>
      <c r="K19" s="831">
        <v>3839</v>
      </c>
      <c r="L19" s="831">
        <v>1</v>
      </c>
      <c r="M19" s="831">
        <v>3839</v>
      </c>
      <c r="N19" s="831"/>
      <c r="O19" s="831"/>
      <c r="P19" s="827"/>
      <c r="Q19" s="832"/>
    </row>
    <row r="20" spans="1:17" ht="14.45" customHeight="1" x14ac:dyDescent="0.2">
      <c r="A20" s="821" t="s">
        <v>6110</v>
      </c>
      <c r="B20" s="822" t="s">
        <v>6291</v>
      </c>
      <c r="C20" s="822" t="s">
        <v>5034</v>
      </c>
      <c r="D20" s="822" t="s">
        <v>6292</v>
      </c>
      <c r="E20" s="822" t="s">
        <v>6293</v>
      </c>
      <c r="F20" s="831">
        <v>569</v>
      </c>
      <c r="G20" s="831">
        <v>201426</v>
      </c>
      <c r="H20" s="831">
        <v>0.78369776671076186</v>
      </c>
      <c r="I20" s="831">
        <v>354</v>
      </c>
      <c r="J20" s="831">
        <v>724</v>
      </c>
      <c r="K20" s="831">
        <v>257020</v>
      </c>
      <c r="L20" s="831">
        <v>1</v>
      </c>
      <c r="M20" s="831">
        <v>355</v>
      </c>
      <c r="N20" s="831">
        <v>686</v>
      </c>
      <c r="O20" s="831">
        <v>243530</v>
      </c>
      <c r="P20" s="827">
        <v>0.9475138121546961</v>
      </c>
      <c r="Q20" s="832">
        <v>355</v>
      </c>
    </row>
    <row r="21" spans="1:17" ht="14.45" customHeight="1" x14ac:dyDescent="0.2">
      <c r="A21" s="821" t="s">
        <v>6110</v>
      </c>
      <c r="B21" s="822" t="s">
        <v>6291</v>
      </c>
      <c r="C21" s="822" t="s">
        <v>5034</v>
      </c>
      <c r="D21" s="822" t="s">
        <v>6294</v>
      </c>
      <c r="E21" s="822" t="s">
        <v>6295</v>
      </c>
      <c r="F21" s="831">
        <v>218</v>
      </c>
      <c r="G21" s="831">
        <v>14170</v>
      </c>
      <c r="H21" s="831">
        <v>0.69206349206349205</v>
      </c>
      <c r="I21" s="831">
        <v>65</v>
      </c>
      <c r="J21" s="831">
        <v>315</v>
      </c>
      <c r="K21" s="831">
        <v>20475</v>
      </c>
      <c r="L21" s="831">
        <v>1</v>
      </c>
      <c r="M21" s="831">
        <v>65</v>
      </c>
      <c r="N21" s="831">
        <v>409</v>
      </c>
      <c r="O21" s="831">
        <v>26994</v>
      </c>
      <c r="P21" s="827">
        <v>1.3183882783882783</v>
      </c>
      <c r="Q21" s="832">
        <v>66</v>
      </c>
    </row>
    <row r="22" spans="1:17" ht="14.45" customHeight="1" x14ac:dyDescent="0.2">
      <c r="A22" s="821" t="s">
        <v>6110</v>
      </c>
      <c r="B22" s="822" t="s">
        <v>6291</v>
      </c>
      <c r="C22" s="822" t="s">
        <v>5034</v>
      </c>
      <c r="D22" s="822" t="s">
        <v>6296</v>
      </c>
      <c r="E22" s="822" t="s">
        <v>6297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595</v>
      </c>
      <c r="P22" s="827"/>
      <c r="Q22" s="832">
        <v>595</v>
      </c>
    </row>
    <row r="23" spans="1:17" ht="14.45" customHeight="1" x14ac:dyDescent="0.2">
      <c r="A23" s="821" t="s">
        <v>6110</v>
      </c>
      <c r="B23" s="822" t="s">
        <v>6291</v>
      </c>
      <c r="C23" s="822" t="s">
        <v>5034</v>
      </c>
      <c r="D23" s="822" t="s">
        <v>6298</v>
      </c>
      <c r="E23" s="822" t="s">
        <v>6299</v>
      </c>
      <c r="F23" s="831"/>
      <c r="G23" s="831"/>
      <c r="H23" s="831"/>
      <c r="I23" s="831"/>
      <c r="J23" s="831"/>
      <c r="K23" s="831"/>
      <c r="L23" s="831"/>
      <c r="M23" s="831"/>
      <c r="N23" s="831">
        <v>1</v>
      </c>
      <c r="O23" s="831">
        <v>619</v>
      </c>
      <c r="P23" s="827"/>
      <c r="Q23" s="832">
        <v>619</v>
      </c>
    </row>
    <row r="24" spans="1:17" ht="14.45" customHeight="1" x14ac:dyDescent="0.2">
      <c r="A24" s="821" t="s">
        <v>6110</v>
      </c>
      <c r="B24" s="822" t="s">
        <v>6291</v>
      </c>
      <c r="C24" s="822" t="s">
        <v>5034</v>
      </c>
      <c r="D24" s="822" t="s">
        <v>6300</v>
      </c>
      <c r="E24" s="822" t="s">
        <v>6301</v>
      </c>
      <c r="F24" s="831">
        <v>24</v>
      </c>
      <c r="G24" s="831">
        <v>576</v>
      </c>
      <c r="H24" s="831">
        <v>0.54033771106941841</v>
      </c>
      <c r="I24" s="831">
        <v>24</v>
      </c>
      <c r="J24" s="831">
        <v>41</v>
      </c>
      <c r="K24" s="831">
        <v>1066</v>
      </c>
      <c r="L24" s="831">
        <v>1</v>
      </c>
      <c r="M24" s="831">
        <v>26</v>
      </c>
      <c r="N24" s="831">
        <v>29</v>
      </c>
      <c r="O24" s="831">
        <v>754</v>
      </c>
      <c r="P24" s="827">
        <v>0.70731707317073167</v>
      </c>
      <c r="Q24" s="832">
        <v>26</v>
      </c>
    </row>
    <row r="25" spans="1:17" ht="14.45" customHeight="1" x14ac:dyDescent="0.2">
      <c r="A25" s="821" t="s">
        <v>6110</v>
      </c>
      <c r="B25" s="822" t="s">
        <v>6291</v>
      </c>
      <c r="C25" s="822" t="s">
        <v>5034</v>
      </c>
      <c r="D25" s="822" t="s">
        <v>6302</v>
      </c>
      <c r="E25" s="822" t="s">
        <v>6303</v>
      </c>
      <c r="F25" s="831">
        <v>195</v>
      </c>
      <c r="G25" s="831">
        <v>10725</v>
      </c>
      <c r="H25" s="831">
        <v>0.79918032786885251</v>
      </c>
      <c r="I25" s="831">
        <v>55</v>
      </c>
      <c r="J25" s="831">
        <v>244</v>
      </c>
      <c r="K25" s="831">
        <v>13420</v>
      </c>
      <c r="L25" s="831">
        <v>1</v>
      </c>
      <c r="M25" s="831">
        <v>55</v>
      </c>
      <c r="N25" s="831">
        <v>166</v>
      </c>
      <c r="O25" s="831">
        <v>9130</v>
      </c>
      <c r="P25" s="827">
        <v>0.68032786885245899</v>
      </c>
      <c r="Q25" s="832">
        <v>55</v>
      </c>
    </row>
    <row r="26" spans="1:17" ht="14.45" customHeight="1" x14ac:dyDescent="0.2">
      <c r="A26" s="821" t="s">
        <v>6110</v>
      </c>
      <c r="B26" s="822" t="s">
        <v>6291</v>
      </c>
      <c r="C26" s="822" t="s">
        <v>5034</v>
      </c>
      <c r="D26" s="822" t="s">
        <v>6304</v>
      </c>
      <c r="E26" s="822" t="s">
        <v>6305</v>
      </c>
      <c r="F26" s="831">
        <v>1271</v>
      </c>
      <c r="G26" s="831">
        <v>97867</v>
      </c>
      <c r="H26" s="831">
        <v>0.94766248353861648</v>
      </c>
      <c r="I26" s="831">
        <v>77</v>
      </c>
      <c r="J26" s="831">
        <v>1324</v>
      </c>
      <c r="K26" s="831">
        <v>103272</v>
      </c>
      <c r="L26" s="831">
        <v>1</v>
      </c>
      <c r="M26" s="831">
        <v>78</v>
      </c>
      <c r="N26" s="831">
        <v>1320</v>
      </c>
      <c r="O26" s="831">
        <v>102960</v>
      </c>
      <c r="P26" s="827">
        <v>0.99697885196374625</v>
      </c>
      <c r="Q26" s="832">
        <v>78</v>
      </c>
    </row>
    <row r="27" spans="1:17" ht="14.45" customHeight="1" x14ac:dyDescent="0.2">
      <c r="A27" s="821" t="s">
        <v>6110</v>
      </c>
      <c r="B27" s="822" t="s">
        <v>6291</v>
      </c>
      <c r="C27" s="822" t="s">
        <v>5034</v>
      </c>
      <c r="D27" s="822" t="s">
        <v>6306</v>
      </c>
      <c r="E27" s="822" t="s">
        <v>6307</v>
      </c>
      <c r="F27" s="831">
        <v>110</v>
      </c>
      <c r="G27" s="831">
        <v>2640</v>
      </c>
      <c r="H27" s="831">
        <v>1.0091743119266054</v>
      </c>
      <c r="I27" s="831">
        <v>24</v>
      </c>
      <c r="J27" s="831">
        <v>109</v>
      </c>
      <c r="K27" s="831">
        <v>2616</v>
      </c>
      <c r="L27" s="831">
        <v>1</v>
      </c>
      <c r="M27" s="831">
        <v>24</v>
      </c>
      <c r="N27" s="831">
        <v>128</v>
      </c>
      <c r="O27" s="831">
        <v>3200</v>
      </c>
      <c r="P27" s="827">
        <v>1.2232415902140672</v>
      </c>
      <c r="Q27" s="832">
        <v>25</v>
      </c>
    </row>
    <row r="28" spans="1:17" ht="14.45" customHeight="1" x14ac:dyDescent="0.2">
      <c r="A28" s="821" t="s">
        <v>6110</v>
      </c>
      <c r="B28" s="822" t="s">
        <v>6291</v>
      </c>
      <c r="C28" s="822" t="s">
        <v>5034</v>
      </c>
      <c r="D28" s="822" t="s">
        <v>6308</v>
      </c>
      <c r="E28" s="822" t="s">
        <v>6309</v>
      </c>
      <c r="F28" s="831">
        <v>1</v>
      </c>
      <c r="G28" s="831">
        <v>210</v>
      </c>
      <c r="H28" s="831"/>
      <c r="I28" s="831">
        <v>210</v>
      </c>
      <c r="J28" s="831"/>
      <c r="K28" s="831"/>
      <c r="L28" s="831"/>
      <c r="M28" s="831"/>
      <c r="N28" s="831">
        <v>1</v>
      </c>
      <c r="O28" s="831">
        <v>210</v>
      </c>
      <c r="P28" s="827"/>
      <c r="Q28" s="832">
        <v>210</v>
      </c>
    </row>
    <row r="29" spans="1:17" ht="14.45" customHeight="1" x14ac:dyDescent="0.2">
      <c r="A29" s="821" t="s">
        <v>6110</v>
      </c>
      <c r="B29" s="822" t="s">
        <v>6291</v>
      </c>
      <c r="C29" s="822" t="s">
        <v>5034</v>
      </c>
      <c r="D29" s="822" t="s">
        <v>6310</v>
      </c>
      <c r="E29" s="822" t="s">
        <v>6311</v>
      </c>
      <c r="F29" s="831">
        <v>30</v>
      </c>
      <c r="G29" s="831">
        <v>1980</v>
      </c>
      <c r="H29" s="831">
        <v>1.4285714285714286</v>
      </c>
      <c r="I29" s="831">
        <v>66</v>
      </c>
      <c r="J29" s="831">
        <v>21</v>
      </c>
      <c r="K29" s="831">
        <v>1386</v>
      </c>
      <c r="L29" s="831">
        <v>1</v>
      </c>
      <c r="M29" s="831">
        <v>66</v>
      </c>
      <c r="N29" s="831">
        <v>22</v>
      </c>
      <c r="O29" s="831">
        <v>1452</v>
      </c>
      <c r="P29" s="827">
        <v>1.0476190476190477</v>
      </c>
      <c r="Q29" s="832">
        <v>66</v>
      </c>
    </row>
    <row r="30" spans="1:17" ht="14.45" customHeight="1" x14ac:dyDescent="0.2">
      <c r="A30" s="821" t="s">
        <v>6110</v>
      </c>
      <c r="B30" s="822" t="s">
        <v>6291</v>
      </c>
      <c r="C30" s="822" t="s">
        <v>5034</v>
      </c>
      <c r="D30" s="822" t="s">
        <v>6312</v>
      </c>
      <c r="E30" s="822" t="s">
        <v>6313</v>
      </c>
      <c r="F30" s="831"/>
      <c r="G30" s="831"/>
      <c r="H30" s="831"/>
      <c r="I30" s="831"/>
      <c r="J30" s="831">
        <v>1</v>
      </c>
      <c r="K30" s="831">
        <v>301</v>
      </c>
      <c r="L30" s="831">
        <v>1</v>
      </c>
      <c r="M30" s="831">
        <v>301</v>
      </c>
      <c r="N30" s="831">
        <v>1</v>
      </c>
      <c r="O30" s="831">
        <v>302</v>
      </c>
      <c r="P30" s="827">
        <v>1.0033222591362125</v>
      </c>
      <c r="Q30" s="832">
        <v>302</v>
      </c>
    </row>
    <row r="31" spans="1:17" ht="14.45" customHeight="1" x14ac:dyDescent="0.2">
      <c r="A31" s="821" t="s">
        <v>6110</v>
      </c>
      <c r="B31" s="822" t="s">
        <v>6291</v>
      </c>
      <c r="C31" s="822" t="s">
        <v>5034</v>
      </c>
      <c r="D31" s="822" t="s">
        <v>6314</v>
      </c>
      <c r="E31" s="822" t="s">
        <v>6315</v>
      </c>
      <c r="F31" s="831"/>
      <c r="G31" s="831"/>
      <c r="H31" s="831"/>
      <c r="I31" s="831"/>
      <c r="J31" s="831">
        <v>83</v>
      </c>
      <c r="K31" s="831">
        <v>29133</v>
      </c>
      <c r="L31" s="831">
        <v>1</v>
      </c>
      <c r="M31" s="831">
        <v>351</v>
      </c>
      <c r="N31" s="831">
        <v>95</v>
      </c>
      <c r="O31" s="831">
        <v>33440</v>
      </c>
      <c r="P31" s="827">
        <v>1.1478392201283767</v>
      </c>
      <c r="Q31" s="832">
        <v>352</v>
      </c>
    </row>
    <row r="32" spans="1:17" ht="14.45" customHeight="1" x14ac:dyDescent="0.2">
      <c r="A32" s="821" t="s">
        <v>6110</v>
      </c>
      <c r="B32" s="822" t="s">
        <v>6291</v>
      </c>
      <c r="C32" s="822" t="s">
        <v>5034</v>
      </c>
      <c r="D32" s="822" t="s">
        <v>6316</v>
      </c>
      <c r="E32" s="822" t="s">
        <v>6317</v>
      </c>
      <c r="F32" s="831">
        <v>66</v>
      </c>
      <c r="G32" s="831">
        <v>1650</v>
      </c>
      <c r="H32" s="831">
        <v>1.064516129032258</v>
      </c>
      <c r="I32" s="831">
        <v>25</v>
      </c>
      <c r="J32" s="831">
        <v>62</v>
      </c>
      <c r="K32" s="831">
        <v>1550</v>
      </c>
      <c r="L32" s="831">
        <v>1</v>
      </c>
      <c r="M32" s="831">
        <v>25</v>
      </c>
      <c r="N32" s="831">
        <v>90</v>
      </c>
      <c r="O32" s="831">
        <v>2340</v>
      </c>
      <c r="P32" s="827">
        <v>1.5096774193548388</v>
      </c>
      <c r="Q32" s="832">
        <v>26</v>
      </c>
    </row>
    <row r="33" spans="1:17" ht="14.45" customHeight="1" x14ac:dyDescent="0.2">
      <c r="A33" s="821" t="s">
        <v>6110</v>
      </c>
      <c r="B33" s="822" t="s">
        <v>6291</v>
      </c>
      <c r="C33" s="822" t="s">
        <v>5034</v>
      </c>
      <c r="D33" s="822" t="s">
        <v>6318</v>
      </c>
      <c r="E33" s="822" t="s">
        <v>6319</v>
      </c>
      <c r="F33" s="831"/>
      <c r="G33" s="831"/>
      <c r="H33" s="831"/>
      <c r="I33" s="831"/>
      <c r="J33" s="831"/>
      <c r="K33" s="831"/>
      <c r="L33" s="831"/>
      <c r="M33" s="831"/>
      <c r="N33" s="831">
        <v>1</v>
      </c>
      <c r="O33" s="831">
        <v>743</v>
      </c>
      <c r="P33" s="827"/>
      <c r="Q33" s="832">
        <v>743</v>
      </c>
    </row>
    <row r="34" spans="1:17" ht="14.45" customHeight="1" x14ac:dyDescent="0.2">
      <c r="A34" s="821" t="s">
        <v>6110</v>
      </c>
      <c r="B34" s="822" t="s">
        <v>6291</v>
      </c>
      <c r="C34" s="822" t="s">
        <v>5034</v>
      </c>
      <c r="D34" s="822" t="s">
        <v>6320</v>
      </c>
      <c r="E34" s="822" t="s">
        <v>6321</v>
      </c>
      <c r="F34" s="831">
        <v>239</v>
      </c>
      <c r="G34" s="831">
        <v>43259</v>
      </c>
      <c r="H34" s="831">
        <v>0.7492163009404389</v>
      </c>
      <c r="I34" s="831">
        <v>181</v>
      </c>
      <c r="J34" s="831">
        <v>319</v>
      </c>
      <c r="K34" s="831">
        <v>57739</v>
      </c>
      <c r="L34" s="831">
        <v>1</v>
      </c>
      <c r="M34" s="831">
        <v>181</v>
      </c>
      <c r="N34" s="831">
        <v>328</v>
      </c>
      <c r="O34" s="831">
        <v>59368</v>
      </c>
      <c r="P34" s="827">
        <v>1.0282131661442007</v>
      </c>
      <c r="Q34" s="832">
        <v>181</v>
      </c>
    </row>
    <row r="35" spans="1:17" ht="14.45" customHeight="1" x14ac:dyDescent="0.2">
      <c r="A35" s="821" t="s">
        <v>6110</v>
      </c>
      <c r="B35" s="822" t="s">
        <v>6291</v>
      </c>
      <c r="C35" s="822" t="s">
        <v>5034</v>
      </c>
      <c r="D35" s="822" t="s">
        <v>6322</v>
      </c>
      <c r="E35" s="822" t="s">
        <v>6323</v>
      </c>
      <c r="F35" s="831"/>
      <c r="G35" s="831"/>
      <c r="H35" s="831"/>
      <c r="I35" s="831"/>
      <c r="J35" s="831">
        <v>1</v>
      </c>
      <c r="K35" s="831">
        <v>26</v>
      </c>
      <c r="L35" s="831">
        <v>1</v>
      </c>
      <c r="M35" s="831">
        <v>26</v>
      </c>
      <c r="N35" s="831"/>
      <c r="O35" s="831"/>
      <c r="P35" s="827"/>
      <c r="Q35" s="832"/>
    </row>
    <row r="36" spans="1:17" ht="14.45" customHeight="1" x14ac:dyDescent="0.2">
      <c r="A36" s="821" t="s">
        <v>6110</v>
      </c>
      <c r="B36" s="822" t="s">
        <v>6291</v>
      </c>
      <c r="C36" s="822" t="s">
        <v>5034</v>
      </c>
      <c r="D36" s="822" t="s">
        <v>6324</v>
      </c>
      <c r="E36" s="822" t="s">
        <v>6325</v>
      </c>
      <c r="F36" s="831">
        <v>288</v>
      </c>
      <c r="G36" s="831">
        <v>73152</v>
      </c>
      <c r="H36" s="831">
        <v>0.85970149253731343</v>
      </c>
      <c r="I36" s="831">
        <v>254</v>
      </c>
      <c r="J36" s="831">
        <v>335</v>
      </c>
      <c r="K36" s="831">
        <v>85090</v>
      </c>
      <c r="L36" s="831">
        <v>1</v>
      </c>
      <c r="M36" s="831">
        <v>254</v>
      </c>
      <c r="N36" s="831">
        <v>266</v>
      </c>
      <c r="O36" s="831">
        <v>67564</v>
      </c>
      <c r="P36" s="827">
        <v>0.79402985074626864</v>
      </c>
      <c r="Q36" s="832">
        <v>254</v>
      </c>
    </row>
    <row r="37" spans="1:17" ht="14.45" customHeight="1" x14ac:dyDescent="0.2">
      <c r="A37" s="821" t="s">
        <v>6110</v>
      </c>
      <c r="B37" s="822" t="s">
        <v>6291</v>
      </c>
      <c r="C37" s="822" t="s">
        <v>5034</v>
      </c>
      <c r="D37" s="822" t="s">
        <v>6326</v>
      </c>
      <c r="E37" s="822" t="s">
        <v>6327</v>
      </c>
      <c r="F37" s="831"/>
      <c r="G37" s="831"/>
      <c r="H37" s="831"/>
      <c r="I37" s="831"/>
      <c r="J37" s="831"/>
      <c r="K37" s="831"/>
      <c r="L37" s="831"/>
      <c r="M37" s="831"/>
      <c r="N37" s="831">
        <v>1</v>
      </c>
      <c r="O37" s="831">
        <v>269</v>
      </c>
      <c r="P37" s="827"/>
      <c r="Q37" s="832">
        <v>269</v>
      </c>
    </row>
    <row r="38" spans="1:17" ht="14.45" customHeight="1" x14ac:dyDescent="0.2">
      <c r="A38" s="821" t="s">
        <v>6110</v>
      </c>
      <c r="B38" s="822" t="s">
        <v>6291</v>
      </c>
      <c r="C38" s="822" t="s">
        <v>5034</v>
      </c>
      <c r="D38" s="822" t="s">
        <v>6328</v>
      </c>
      <c r="E38" s="822" t="s">
        <v>6329</v>
      </c>
      <c r="F38" s="831">
        <v>309</v>
      </c>
      <c r="G38" s="831">
        <v>67053</v>
      </c>
      <c r="H38" s="831">
        <v>1.1115107913669064</v>
      </c>
      <c r="I38" s="831">
        <v>217</v>
      </c>
      <c r="J38" s="831">
        <v>278</v>
      </c>
      <c r="K38" s="831">
        <v>60326</v>
      </c>
      <c r="L38" s="831">
        <v>1</v>
      </c>
      <c r="M38" s="831">
        <v>217</v>
      </c>
      <c r="N38" s="831">
        <v>299</v>
      </c>
      <c r="O38" s="831">
        <v>64883</v>
      </c>
      <c r="P38" s="827">
        <v>1.0755395683453237</v>
      </c>
      <c r="Q38" s="832">
        <v>217</v>
      </c>
    </row>
    <row r="39" spans="1:17" ht="14.45" customHeight="1" x14ac:dyDescent="0.2">
      <c r="A39" s="821" t="s">
        <v>6110</v>
      </c>
      <c r="B39" s="822" t="s">
        <v>6291</v>
      </c>
      <c r="C39" s="822" t="s">
        <v>5034</v>
      </c>
      <c r="D39" s="822" t="s">
        <v>6330</v>
      </c>
      <c r="E39" s="822" t="s">
        <v>6331</v>
      </c>
      <c r="F39" s="831">
        <v>18</v>
      </c>
      <c r="G39" s="831">
        <v>666</v>
      </c>
      <c r="H39" s="831">
        <v>3.6</v>
      </c>
      <c r="I39" s="831">
        <v>37</v>
      </c>
      <c r="J39" s="831">
        <v>5</v>
      </c>
      <c r="K39" s="831">
        <v>185</v>
      </c>
      <c r="L39" s="831">
        <v>1</v>
      </c>
      <c r="M39" s="831">
        <v>37</v>
      </c>
      <c r="N39" s="831">
        <v>6</v>
      </c>
      <c r="O39" s="831">
        <v>222</v>
      </c>
      <c r="P39" s="827">
        <v>1.2</v>
      </c>
      <c r="Q39" s="832">
        <v>37</v>
      </c>
    </row>
    <row r="40" spans="1:17" ht="14.45" customHeight="1" x14ac:dyDescent="0.2">
      <c r="A40" s="821" t="s">
        <v>6110</v>
      </c>
      <c r="B40" s="822" t="s">
        <v>6291</v>
      </c>
      <c r="C40" s="822" t="s">
        <v>5034</v>
      </c>
      <c r="D40" s="822" t="s">
        <v>6332</v>
      </c>
      <c r="E40" s="822" t="s">
        <v>6333</v>
      </c>
      <c r="F40" s="831"/>
      <c r="G40" s="831"/>
      <c r="H40" s="831"/>
      <c r="I40" s="831"/>
      <c r="J40" s="831"/>
      <c r="K40" s="831"/>
      <c r="L40" s="831"/>
      <c r="M40" s="831"/>
      <c r="N40" s="831">
        <v>1</v>
      </c>
      <c r="O40" s="831">
        <v>595</v>
      </c>
      <c r="P40" s="827"/>
      <c r="Q40" s="832">
        <v>595</v>
      </c>
    </row>
    <row r="41" spans="1:17" ht="14.45" customHeight="1" x14ac:dyDescent="0.2">
      <c r="A41" s="821" t="s">
        <v>6110</v>
      </c>
      <c r="B41" s="822" t="s">
        <v>6291</v>
      </c>
      <c r="C41" s="822" t="s">
        <v>5034</v>
      </c>
      <c r="D41" s="822" t="s">
        <v>6334</v>
      </c>
      <c r="E41" s="822" t="s">
        <v>6335</v>
      </c>
      <c r="F41" s="831">
        <v>75</v>
      </c>
      <c r="G41" s="831">
        <v>3750</v>
      </c>
      <c r="H41" s="831">
        <v>1.1029411764705883</v>
      </c>
      <c r="I41" s="831">
        <v>50</v>
      </c>
      <c r="J41" s="831">
        <v>68</v>
      </c>
      <c r="K41" s="831">
        <v>3400</v>
      </c>
      <c r="L41" s="831">
        <v>1</v>
      </c>
      <c r="M41" s="831">
        <v>50</v>
      </c>
      <c r="N41" s="831">
        <v>52</v>
      </c>
      <c r="O41" s="831">
        <v>2600</v>
      </c>
      <c r="P41" s="827">
        <v>0.76470588235294112</v>
      </c>
      <c r="Q41" s="832">
        <v>50</v>
      </c>
    </row>
    <row r="42" spans="1:17" ht="14.45" customHeight="1" x14ac:dyDescent="0.2">
      <c r="A42" s="821" t="s">
        <v>6110</v>
      </c>
      <c r="B42" s="822" t="s">
        <v>6291</v>
      </c>
      <c r="C42" s="822" t="s">
        <v>5034</v>
      </c>
      <c r="D42" s="822" t="s">
        <v>6336</v>
      </c>
      <c r="E42" s="822" t="s">
        <v>6337</v>
      </c>
      <c r="F42" s="831"/>
      <c r="G42" s="831"/>
      <c r="H42" s="831"/>
      <c r="I42" s="831"/>
      <c r="J42" s="831"/>
      <c r="K42" s="831"/>
      <c r="L42" s="831"/>
      <c r="M42" s="831"/>
      <c r="N42" s="831">
        <v>1</v>
      </c>
      <c r="O42" s="831">
        <v>549</v>
      </c>
      <c r="P42" s="827"/>
      <c r="Q42" s="832">
        <v>549</v>
      </c>
    </row>
    <row r="43" spans="1:17" ht="14.45" customHeight="1" x14ac:dyDescent="0.2">
      <c r="A43" s="821" t="s">
        <v>6110</v>
      </c>
      <c r="B43" s="822" t="s">
        <v>6291</v>
      </c>
      <c r="C43" s="822" t="s">
        <v>5034</v>
      </c>
      <c r="D43" s="822" t="s">
        <v>6338</v>
      </c>
      <c r="E43" s="822" t="s">
        <v>6339</v>
      </c>
      <c r="F43" s="831"/>
      <c r="G43" s="831"/>
      <c r="H43" s="831"/>
      <c r="I43" s="831"/>
      <c r="J43" s="831"/>
      <c r="K43" s="831"/>
      <c r="L43" s="831"/>
      <c r="M43" s="831"/>
      <c r="N43" s="831">
        <v>4</v>
      </c>
      <c r="O43" s="831">
        <v>2948</v>
      </c>
      <c r="P43" s="827"/>
      <c r="Q43" s="832">
        <v>737</v>
      </c>
    </row>
    <row r="44" spans="1:17" ht="14.45" customHeight="1" x14ac:dyDescent="0.2">
      <c r="A44" s="821" t="s">
        <v>6110</v>
      </c>
      <c r="B44" s="822" t="s">
        <v>6291</v>
      </c>
      <c r="C44" s="822" t="s">
        <v>5034</v>
      </c>
      <c r="D44" s="822" t="s">
        <v>6340</v>
      </c>
      <c r="E44" s="822" t="s">
        <v>6341</v>
      </c>
      <c r="F44" s="831"/>
      <c r="G44" s="831"/>
      <c r="H44" s="831"/>
      <c r="I44" s="831"/>
      <c r="J44" s="831">
        <v>2</v>
      </c>
      <c r="K44" s="831">
        <v>660</v>
      </c>
      <c r="L44" s="831">
        <v>1</v>
      </c>
      <c r="M44" s="831">
        <v>330</v>
      </c>
      <c r="N44" s="831">
        <v>1</v>
      </c>
      <c r="O44" s="831">
        <v>331</v>
      </c>
      <c r="P44" s="827">
        <v>0.50151515151515147</v>
      </c>
      <c r="Q44" s="832">
        <v>331</v>
      </c>
    </row>
    <row r="45" spans="1:17" ht="14.45" customHeight="1" x14ac:dyDescent="0.2">
      <c r="A45" s="821" t="s">
        <v>6110</v>
      </c>
      <c r="B45" s="822" t="s">
        <v>6291</v>
      </c>
      <c r="C45" s="822" t="s">
        <v>5034</v>
      </c>
      <c r="D45" s="822" t="s">
        <v>6342</v>
      </c>
      <c r="E45" s="822" t="s">
        <v>6343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348</v>
      </c>
      <c r="P45" s="827"/>
      <c r="Q45" s="832">
        <v>348</v>
      </c>
    </row>
    <row r="46" spans="1:17" ht="14.45" customHeight="1" x14ac:dyDescent="0.2">
      <c r="A46" s="821" t="s">
        <v>6110</v>
      </c>
      <c r="B46" s="822" t="s">
        <v>6291</v>
      </c>
      <c r="C46" s="822" t="s">
        <v>5034</v>
      </c>
      <c r="D46" s="822" t="s">
        <v>6344</v>
      </c>
      <c r="E46" s="822" t="s">
        <v>6345</v>
      </c>
      <c r="F46" s="831"/>
      <c r="G46" s="831"/>
      <c r="H46" s="831"/>
      <c r="I46" s="831"/>
      <c r="J46" s="831">
        <v>4</v>
      </c>
      <c r="K46" s="831">
        <v>928</v>
      </c>
      <c r="L46" s="831">
        <v>1</v>
      </c>
      <c r="M46" s="831">
        <v>232</v>
      </c>
      <c r="N46" s="831">
        <v>1</v>
      </c>
      <c r="O46" s="831">
        <v>233</v>
      </c>
      <c r="P46" s="827">
        <v>0.25107758620689657</v>
      </c>
      <c r="Q46" s="832">
        <v>233</v>
      </c>
    </row>
    <row r="47" spans="1:17" ht="14.45" customHeight="1" x14ac:dyDescent="0.2">
      <c r="A47" s="821" t="s">
        <v>6110</v>
      </c>
      <c r="B47" s="822" t="s">
        <v>6291</v>
      </c>
      <c r="C47" s="822" t="s">
        <v>5034</v>
      </c>
      <c r="D47" s="822" t="s">
        <v>6346</v>
      </c>
      <c r="E47" s="822" t="s">
        <v>6347</v>
      </c>
      <c r="F47" s="831">
        <v>2</v>
      </c>
      <c r="G47" s="831">
        <v>820</v>
      </c>
      <c r="H47" s="831"/>
      <c r="I47" s="831">
        <v>410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6110</v>
      </c>
      <c r="B48" s="822" t="s">
        <v>6291</v>
      </c>
      <c r="C48" s="822" t="s">
        <v>5034</v>
      </c>
      <c r="D48" s="822" t="s">
        <v>6348</v>
      </c>
      <c r="E48" s="822" t="s">
        <v>6349</v>
      </c>
      <c r="F48" s="831"/>
      <c r="G48" s="831"/>
      <c r="H48" s="831"/>
      <c r="I48" s="831"/>
      <c r="J48" s="831"/>
      <c r="K48" s="831"/>
      <c r="L48" s="831"/>
      <c r="M48" s="831"/>
      <c r="N48" s="831">
        <v>7</v>
      </c>
      <c r="O48" s="831">
        <v>4578</v>
      </c>
      <c r="P48" s="827"/>
      <c r="Q48" s="832">
        <v>654</v>
      </c>
    </row>
    <row r="49" spans="1:17" ht="14.45" customHeight="1" x14ac:dyDescent="0.2">
      <c r="A49" s="821" t="s">
        <v>6110</v>
      </c>
      <c r="B49" s="822" t="s">
        <v>6291</v>
      </c>
      <c r="C49" s="822" t="s">
        <v>5034</v>
      </c>
      <c r="D49" s="822" t="s">
        <v>6350</v>
      </c>
      <c r="E49" s="822" t="s">
        <v>6351</v>
      </c>
      <c r="F49" s="831"/>
      <c r="G49" s="831"/>
      <c r="H49" s="831"/>
      <c r="I49" s="831"/>
      <c r="J49" s="831"/>
      <c r="K49" s="831"/>
      <c r="L49" s="831"/>
      <c r="M49" s="831"/>
      <c r="N49" s="831">
        <v>1</v>
      </c>
      <c r="O49" s="831">
        <v>389</v>
      </c>
      <c r="P49" s="827"/>
      <c r="Q49" s="832">
        <v>389</v>
      </c>
    </row>
    <row r="50" spans="1:17" ht="14.45" customHeight="1" x14ac:dyDescent="0.2">
      <c r="A50" s="821" t="s">
        <v>6110</v>
      </c>
      <c r="B50" s="822" t="s">
        <v>6291</v>
      </c>
      <c r="C50" s="822" t="s">
        <v>5034</v>
      </c>
      <c r="D50" s="822" t="s">
        <v>6352</v>
      </c>
      <c r="E50" s="822" t="s">
        <v>6353</v>
      </c>
      <c r="F50" s="831">
        <v>3</v>
      </c>
      <c r="G50" s="831">
        <v>2367</v>
      </c>
      <c r="H50" s="831"/>
      <c r="I50" s="831">
        <v>789</v>
      </c>
      <c r="J50" s="831"/>
      <c r="K50" s="831"/>
      <c r="L50" s="831"/>
      <c r="M50" s="831"/>
      <c r="N50" s="831">
        <v>5</v>
      </c>
      <c r="O50" s="831">
        <v>3955</v>
      </c>
      <c r="P50" s="827"/>
      <c r="Q50" s="832">
        <v>791</v>
      </c>
    </row>
    <row r="51" spans="1:17" ht="14.45" customHeight="1" x14ac:dyDescent="0.2">
      <c r="A51" s="821" t="s">
        <v>6110</v>
      </c>
      <c r="B51" s="822" t="s">
        <v>6291</v>
      </c>
      <c r="C51" s="822" t="s">
        <v>5034</v>
      </c>
      <c r="D51" s="822" t="s">
        <v>6354</v>
      </c>
      <c r="E51" s="822" t="s">
        <v>6355</v>
      </c>
      <c r="F51" s="831"/>
      <c r="G51" s="831"/>
      <c r="H51" s="831"/>
      <c r="I51" s="831"/>
      <c r="J51" s="831">
        <v>2</v>
      </c>
      <c r="K51" s="831">
        <v>450</v>
      </c>
      <c r="L51" s="831">
        <v>1</v>
      </c>
      <c r="M51" s="831">
        <v>225</v>
      </c>
      <c r="N51" s="831">
        <v>1</v>
      </c>
      <c r="O51" s="831">
        <v>226</v>
      </c>
      <c r="P51" s="827">
        <v>0.50222222222222224</v>
      </c>
      <c r="Q51" s="832">
        <v>226</v>
      </c>
    </row>
    <row r="52" spans="1:17" ht="14.45" customHeight="1" x14ac:dyDescent="0.2">
      <c r="A52" s="821" t="s">
        <v>6110</v>
      </c>
      <c r="B52" s="822" t="s">
        <v>6291</v>
      </c>
      <c r="C52" s="822" t="s">
        <v>5034</v>
      </c>
      <c r="D52" s="822" t="s">
        <v>6356</v>
      </c>
      <c r="E52" s="822" t="s">
        <v>6357</v>
      </c>
      <c r="F52" s="831">
        <v>1</v>
      </c>
      <c r="G52" s="831">
        <v>919</v>
      </c>
      <c r="H52" s="831"/>
      <c r="I52" s="831">
        <v>919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6110</v>
      </c>
      <c r="B53" s="822" t="s">
        <v>6291</v>
      </c>
      <c r="C53" s="822" t="s">
        <v>5034</v>
      </c>
      <c r="D53" s="822" t="s">
        <v>6358</v>
      </c>
      <c r="E53" s="822" t="s">
        <v>6359</v>
      </c>
      <c r="F53" s="831">
        <v>1</v>
      </c>
      <c r="G53" s="831">
        <v>896</v>
      </c>
      <c r="H53" s="831"/>
      <c r="I53" s="831">
        <v>896</v>
      </c>
      <c r="J53" s="831"/>
      <c r="K53" s="831"/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6110</v>
      </c>
      <c r="B54" s="822" t="s">
        <v>6291</v>
      </c>
      <c r="C54" s="822" t="s">
        <v>5034</v>
      </c>
      <c r="D54" s="822" t="s">
        <v>6360</v>
      </c>
      <c r="E54" s="822" t="s">
        <v>6361</v>
      </c>
      <c r="F54" s="831">
        <v>114</v>
      </c>
      <c r="G54" s="831">
        <v>27816</v>
      </c>
      <c r="H54" s="831">
        <v>2.8383673469387753</v>
      </c>
      <c r="I54" s="831">
        <v>244</v>
      </c>
      <c r="J54" s="831">
        <v>40</v>
      </c>
      <c r="K54" s="831">
        <v>9800</v>
      </c>
      <c r="L54" s="831">
        <v>1</v>
      </c>
      <c r="M54" s="831">
        <v>245</v>
      </c>
      <c r="N54" s="831">
        <v>297</v>
      </c>
      <c r="O54" s="831">
        <v>73062</v>
      </c>
      <c r="P54" s="827">
        <v>7.4553061224489792</v>
      </c>
      <c r="Q54" s="832">
        <v>246</v>
      </c>
    </row>
    <row r="55" spans="1:17" ht="14.45" customHeight="1" x14ac:dyDescent="0.2">
      <c r="A55" s="821" t="s">
        <v>6110</v>
      </c>
      <c r="B55" s="822" t="s">
        <v>6291</v>
      </c>
      <c r="C55" s="822" t="s">
        <v>5034</v>
      </c>
      <c r="D55" s="822" t="s">
        <v>6362</v>
      </c>
      <c r="E55" s="822" t="s">
        <v>6363</v>
      </c>
      <c r="F55" s="831"/>
      <c r="G55" s="831"/>
      <c r="H55" s="831"/>
      <c r="I55" s="831"/>
      <c r="J55" s="831">
        <v>4</v>
      </c>
      <c r="K55" s="831">
        <v>812</v>
      </c>
      <c r="L55" s="831">
        <v>1</v>
      </c>
      <c r="M55" s="831">
        <v>203</v>
      </c>
      <c r="N55" s="831">
        <v>1</v>
      </c>
      <c r="O55" s="831">
        <v>204</v>
      </c>
      <c r="P55" s="827">
        <v>0.25123152709359609</v>
      </c>
      <c r="Q55" s="832">
        <v>204</v>
      </c>
    </row>
    <row r="56" spans="1:17" ht="14.45" customHeight="1" x14ac:dyDescent="0.2">
      <c r="A56" s="821" t="s">
        <v>6110</v>
      </c>
      <c r="B56" s="822" t="s">
        <v>6291</v>
      </c>
      <c r="C56" s="822" t="s">
        <v>5034</v>
      </c>
      <c r="D56" s="822" t="s">
        <v>6364</v>
      </c>
      <c r="E56" s="822" t="s">
        <v>6365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4538</v>
      </c>
      <c r="P56" s="827"/>
      <c r="Q56" s="832">
        <v>4538</v>
      </c>
    </row>
    <row r="57" spans="1:17" ht="14.45" customHeight="1" x14ac:dyDescent="0.2">
      <c r="A57" s="821" t="s">
        <v>6366</v>
      </c>
      <c r="B57" s="822" t="s">
        <v>6367</v>
      </c>
      <c r="C57" s="822" t="s">
        <v>5034</v>
      </c>
      <c r="D57" s="822" t="s">
        <v>6368</v>
      </c>
      <c r="E57" s="822" t="s">
        <v>6369</v>
      </c>
      <c r="F57" s="831">
        <v>355</v>
      </c>
      <c r="G57" s="831">
        <v>9585</v>
      </c>
      <c r="H57" s="831">
        <v>0.9251930501930502</v>
      </c>
      <c r="I57" s="831">
        <v>27</v>
      </c>
      <c r="J57" s="831">
        <v>370</v>
      </c>
      <c r="K57" s="831">
        <v>10360</v>
      </c>
      <c r="L57" s="831">
        <v>1</v>
      </c>
      <c r="M57" s="831">
        <v>28</v>
      </c>
      <c r="N57" s="831">
        <v>349</v>
      </c>
      <c r="O57" s="831">
        <v>9772</v>
      </c>
      <c r="P57" s="827">
        <v>0.94324324324324327</v>
      </c>
      <c r="Q57" s="832">
        <v>28</v>
      </c>
    </row>
    <row r="58" spans="1:17" ht="14.45" customHeight="1" x14ac:dyDescent="0.2">
      <c r="A58" s="821" t="s">
        <v>6366</v>
      </c>
      <c r="B58" s="822" t="s">
        <v>6367</v>
      </c>
      <c r="C58" s="822" t="s">
        <v>5034</v>
      </c>
      <c r="D58" s="822" t="s">
        <v>6370</v>
      </c>
      <c r="E58" s="822" t="s">
        <v>6371</v>
      </c>
      <c r="F58" s="831">
        <v>126</v>
      </c>
      <c r="G58" s="831">
        <v>6804</v>
      </c>
      <c r="H58" s="831">
        <v>0.82894736842105265</v>
      </c>
      <c r="I58" s="831">
        <v>54</v>
      </c>
      <c r="J58" s="831">
        <v>152</v>
      </c>
      <c r="K58" s="831">
        <v>8208</v>
      </c>
      <c r="L58" s="831">
        <v>1</v>
      </c>
      <c r="M58" s="831">
        <v>54</v>
      </c>
      <c r="N58" s="831">
        <v>147</v>
      </c>
      <c r="O58" s="831">
        <v>7938</v>
      </c>
      <c r="P58" s="827">
        <v>0.96710526315789469</v>
      </c>
      <c r="Q58" s="832">
        <v>54</v>
      </c>
    </row>
    <row r="59" spans="1:17" ht="14.45" customHeight="1" x14ac:dyDescent="0.2">
      <c r="A59" s="821" t="s">
        <v>6366</v>
      </c>
      <c r="B59" s="822" t="s">
        <v>6367</v>
      </c>
      <c r="C59" s="822" t="s">
        <v>5034</v>
      </c>
      <c r="D59" s="822" t="s">
        <v>6372</v>
      </c>
      <c r="E59" s="822" t="s">
        <v>6373</v>
      </c>
      <c r="F59" s="831">
        <v>477</v>
      </c>
      <c r="G59" s="831">
        <v>11448</v>
      </c>
      <c r="H59" s="831">
        <v>1.0890410958904109</v>
      </c>
      <c r="I59" s="831">
        <v>24</v>
      </c>
      <c r="J59" s="831">
        <v>438</v>
      </c>
      <c r="K59" s="831">
        <v>10512</v>
      </c>
      <c r="L59" s="831">
        <v>1</v>
      </c>
      <c r="M59" s="831">
        <v>24</v>
      </c>
      <c r="N59" s="831">
        <v>383</v>
      </c>
      <c r="O59" s="831">
        <v>9192</v>
      </c>
      <c r="P59" s="827">
        <v>0.87442922374429222</v>
      </c>
      <c r="Q59" s="832">
        <v>24</v>
      </c>
    </row>
    <row r="60" spans="1:17" ht="14.45" customHeight="1" x14ac:dyDescent="0.2">
      <c r="A60" s="821" t="s">
        <v>6366</v>
      </c>
      <c r="B60" s="822" t="s">
        <v>6367</v>
      </c>
      <c r="C60" s="822" t="s">
        <v>5034</v>
      </c>
      <c r="D60" s="822" t="s">
        <v>6374</v>
      </c>
      <c r="E60" s="822" t="s">
        <v>6375</v>
      </c>
      <c r="F60" s="831">
        <v>612</v>
      </c>
      <c r="G60" s="831">
        <v>16524</v>
      </c>
      <c r="H60" s="831">
        <v>1.0337837837837838</v>
      </c>
      <c r="I60" s="831">
        <v>27</v>
      </c>
      <c r="J60" s="831">
        <v>592</v>
      </c>
      <c r="K60" s="831">
        <v>15984</v>
      </c>
      <c r="L60" s="831">
        <v>1</v>
      </c>
      <c r="M60" s="831">
        <v>27</v>
      </c>
      <c r="N60" s="831">
        <v>503</v>
      </c>
      <c r="O60" s="831">
        <v>13581</v>
      </c>
      <c r="P60" s="827">
        <v>0.84966216216216217</v>
      </c>
      <c r="Q60" s="832">
        <v>27</v>
      </c>
    </row>
    <row r="61" spans="1:17" ht="14.45" customHeight="1" x14ac:dyDescent="0.2">
      <c r="A61" s="821" t="s">
        <v>6366</v>
      </c>
      <c r="B61" s="822" t="s">
        <v>6367</v>
      </c>
      <c r="C61" s="822" t="s">
        <v>5034</v>
      </c>
      <c r="D61" s="822" t="s">
        <v>6376</v>
      </c>
      <c r="E61" s="822" t="s">
        <v>6377</v>
      </c>
      <c r="F61" s="831">
        <v>1</v>
      </c>
      <c r="G61" s="831">
        <v>57</v>
      </c>
      <c r="H61" s="831">
        <v>1</v>
      </c>
      <c r="I61" s="831">
        <v>57</v>
      </c>
      <c r="J61" s="831">
        <v>1</v>
      </c>
      <c r="K61" s="831">
        <v>57</v>
      </c>
      <c r="L61" s="831">
        <v>1</v>
      </c>
      <c r="M61" s="831">
        <v>57</v>
      </c>
      <c r="N61" s="831">
        <v>1</v>
      </c>
      <c r="O61" s="831">
        <v>58</v>
      </c>
      <c r="P61" s="827">
        <v>1.0175438596491229</v>
      </c>
      <c r="Q61" s="832">
        <v>58</v>
      </c>
    </row>
    <row r="62" spans="1:17" ht="14.45" customHeight="1" x14ac:dyDescent="0.2">
      <c r="A62" s="821" t="s">
        <v>6366</v>
      </c>
      <c r="B62" s="822" t="s">
        <v>6367</v>
      </c>
      <c r="C62" s="822" t="s">
        <v>5034</v>
      </c>
      <c r="D62" s="822" t="s">
        <v>6378</v>
      </c>
      <c r="E62" s="822" t="s">
        <v>6379</v>
      </c>
      <c r="F62" s="831">
        <v>179</v>
      </c>
      <c r="G62" s="831">
        <v>4833</v>
      </c>
      <c r="H62" s="831">
        <v>0.84037558685446012</v>
      </c>
      <c r="I62" s="831">
        <v>27</v>
      </c>
      <c r="J62" s="831">
        <v>213</v>
      </c>
      <c r="K62" s="831">
        <v>5751</v>
      </c>
      <c r="L62" s="831">
        <v>1</v>
      </c>
      <c r="M62" s="831">
        <v>27</v>
      </c>
      <c r="N62" s="831">
        <v>214</v>
      </c>
      <c r="O62" s="831">
        <v>5778</v>
      </c>
      <c r="P62" s="827">
        <v>1.0046948356807512</v>
      </c>
      <c r="Q62" s="832">
        <v>27</v>
      </c>
    </row>
    <row r="63" spans="1:17" ht="14.45" customHeight="1" x14ac:dyDescent="0.2">
      <c r="A63" s="821" t="s">
        <v>6366</v>
      </c>
      <c r="B63" s="822" t="s">
        <v>6367</v>
      </c>
      <c r="C63" s="822" t="s">
        <v>5034</v>
      </c>
      <c r="D63" s="822" t="s">
        <v>6380</v>
      </c>
      <c r="E63" s="822" t="s">
        <v>6381</v>
      </c>
      <c r="F63" s="831">
        <v>5502</v>
      </c>
      <c r="G63" s="831">
        <v>121044</v>
      </c>
      <c r="H63" s="831">
        <v>0.95064714752450363</v>
      </c>
      <c r="I63" s="831">
        <v>22</v>
      </c>
      <c r="J63" s="831">
        <v>5536</v>
      </c>
      <c r="K63" s="831">
        <v>127328</v>
      </c>
      <c r="L63" s="831">
        <v>1</v>
      </c>
      <c r="M63" s="831">
        <v>23</v>
      </c>
      <c r="N63" s="831">
        <v>5722</v>
      </c>
      <c r="O63" s="831">
        <v>131606</v>
      </c>
      <c r="P63" s="827">
        <v>1.0335982658959537</v>
      </c>
      <c r="Q63" s="832">
        <v>23</v>
      </c>
    </row>
    <row r="64" spans="1:17" ht="14.45" customHeight="1" x14ac:dyDescent="0.2">
      <c r="A64" s="821" t="s">
        <v>6366</v>
      </c>
      <c r="B64" s="822" t="s">
        <v>6367</v>
      </c>
      <c r="C64" s="822" t="s">
        <v>5034</v>
      </c>
      <c r="D64" s="822" t="s">
        <v>6382</v>
      </c>
      <c r="E64" s="822" t="s">
        <v>6383</v>
      </c>
      <c r="F64" s="831">
        <v>37</v>
      </c>
      <c r="G64" s="831">
        <v>2516</v>
      </c>
      <c r="H64" s="831">
        <v>0.86818495514147687</v>
      </c>
      <c r="I64" s="831">
        <v>68</v>
      </c>
      <c r="J64" s="831">
        <v>42</v>
      </c>
      <c r="K64" s="831">
        <v>2898</v>
      </c>
      <c r="L64" s="831">
        <v>1</v>
      </c>
      <c r="M64" s="831">
        <v>69</v>
      </c>
      <c r="N64" s="831">
        <v>31</v>
      </c>
      <c r="O64" s="831">
        <v>2139</v>
      </c>
      <c r="P64" s="827">
        <v>0.73809523809523814</v>
      </c>
      <c r="Q64" s="832">
        <v>69</v>
      </c>
    </row>
    <row r="65" spans="1:17" ht="14.45" customHeight="1" x14ac:dyDescent="0.2">
      <c r="A65" s="821" t="s">
        <v>6366</v>
      </c>
      <c r="B65" s="822" t="s">
        <v>6367</v>
      </c>
      <c r="C65" s="822" t="s">
        <v>5034</v>
      </c>
      <c r="D65" s="822" t="s">
        <v>6384</v>
      </c>
      <c r="E65" s="822" t="s">
        <v>6385</v>
      </c>
      <c r="F65" s="831">
        <v>6697</v>
      </c>
      <c r="G65" s="831">
        <v>415214</v>
      </c>
      <c r="H65" s="831">
        <v>1.0022448368751871</v>
      </c>
      <c r="I65" s="831">
        <v>62</v>
      </c>
      <c r="J65" s="831">
        <v>6682</v>
      </c>
      <c r="K65" s="831">
        <v>414284</v>
      </c>
      <c r="L65" s="831">
        <v>1</v>
      </c>
      <c r="M65" s="831">
        <v>62</v>
      </c>
      <c r="N65" s="831">
        <v>6683</v>
      </c>
      <c r="O65" s="831">
        <v>421029</v>
      </c>
      <c r="P65" s="827">
        <v>1.0162811018528353</v>
      </c>
      <c r="Q65" s="832">
        <v>63</v>
      </c>
    </row>
    <row r="66" spans="1:17" ht="14.45" customHeight="1" x14ac:dyDescent="0.2">
      <c r="A66" s="821" t="s">
        <v>6366</v>
      </c>
      <c r="B66" s="822" t="s">
        <v>6367</v>
      </c>
      <c r="C66" s="822" t="s">
        <v>5034</v>
      </c>
      <c r="D66" s="822" t="s">
        <v>6386</v>
      </c>
      <c r="E66" s="822" t="s">
        <v>6387</v>
      </c>
      <c r="F66" s="831">
        <v>21</v>
      </c>
      <c r="G66" s="831">
        <v>1722</v>
      </c>
      <c r="H66" s="831">
        <v>0.7068965517241379</v>
      </c>
      <c r="I66" s="831">
        <v>82</v>
      </c>
      <c r="J66" s="831">
        <v>29</v>
      </c>
      <c r="K66" s="831">
        <v>2436</v>
      </c>
      <c r="L66" s="831">
        <v>1</v>
      </c>
      <c r="M66" s="831">
        <v>84</v>
      </c>
      <c r="N66" s="831">
        <v>17</v>
      </c>
      <c r="O66" s="831">
        <v>1445</v>
      </c>
      <c r="P66" s="827">
        <v>0.59318555008210183</v>
      </c>
      <c r="Q66" s="832">
        <v>85</v>
      </c>
    </row>
    <row r="67" spans="1:17" ht="14.45" customHeight="1" x14ac:dyDescent="0.2">
      <c r="A67" s="821" t="s">
        <v>6366</v>
      </c>
      <c r="B67" s="822" t="s">
        <v>6367</v>
      </c>
      <c r="C67" s="822" t="s">
        <v>5034</v>
      </c>
      <c r="D67" s="822" t="s">
        <v>6388</v>
      </c>
      <c r="E67" s="822" t="s">
        <v>6389</v>
      </c>
      <c r="F67" s="831">
        <v>266</v>
      </c>
      <c r="G67" s="831">
        <v>262808</v>
      </c>
      <c r="H67" s="831">
        <v>1.1367521367521367</v>
      </c>
      <c r="I67" s="831">
        <v>988</v>
      </c>
      <c r="J67" s="831">
        <v>234</v>
      </c>
      <c r="K67" s="831">
        <v>231192</v>
      </c>
      <c r="L67" s="831">
        <v>1</v>
      </c>
      <c r="M67" s="831">
        <v>988</v>
      </c>
      <c r="N67" s="831">
        <v>198</v>
      </c>
      <c r="O67" s="831">
        <v>195624</v>
      </c>
      <c r="P67" s="827">
        <v>0.84615384615384615</v>
      </c>
      <c r="Q67" s="832">
        <v>988</v>
      </c>
    </row>
    <row r="68" spans="1:17" ht="14.45" customHeight="1" x14ac:dyDescent="0.2">
      <c r="A68" s="821" t="s">
        <v>6366</v>
      </c>
      <c r="B68" s="822" t="s">
        <v>6367</v>
      </c>
      <c r="C68" s="822" t="s">
        <v>5034</v>
      </c>
      <c r="D68" s="822" t="s">
        <v>6390</v>
      </c>
      <c r="E68" s="822" t="s">
        <v>6391</v>
      </c>
      <c r="F68" s="831"/>
      <c r="G68" s="831"/>
      <c r="H68" s="831"/>
      <c r="I68" s="831"/>
      <c r="J68" s="831"/>
      <c r="K68" s="831"/>
      <c r="L68" s="831"/>
      <c r="M68" s="831"/>
      <c r="N68" s="831">
        <v>1</v>
      </c>
      <c r="O68" s="831">
        <v>1800</v>
      </c>
      <c r="P68" s="827"/>
      <c r="Q68" s="832">
        <v>1800</v>
      </c>
    </row>
    <row r="69" spans="1:17" ht="14.45" customHeight="1" x14ac:dyDescent="0.2">
      <c r="A69" s="821" t="s">
        <v>6366</v>
      </c>
      <c r="B69" s="822" t="s">
        <v>6367</v>
      </c>
      <c r="C69" s="822" t="s">
        <v>5034</v>
      </c>
      <c r="D69" s="822" t="s">
        <v>6392</v>
      </c>
      <c r="E69" s="822" t="s">
        <v>6393</v>
      </c>
      <c r="F69" s="831"/>
      <c r="G69" s="831"/>
      <c r="H69" s="831"/>
      <c r="I69" s="831"/>
      <c r="J69" s="831"/>
      <c r="K69" s="831"/>
      <c r="L69" s="831"/>
      <c r="M69" s="831"/>
      <c r="N69" s="831">
        <v>5</v>
      </c>
      <c r="O69" s="831">
        <v>955</v>
      </c>
      <c r="P69" s="827"/>
      <c r="Q69" s="832">
        <v>191</v>
      </c>
    </row>
    <row r="70" spans="1:17" ht="14.45" customHeight="1" x14ac:dyDescent="0.2">
      <c r="A70" s="821" t="s">
        <v>6366</v>
      </c>
      <c r="B70" s="822" t="s">
        <v>6367</v>
      </c>
      <c r="C70" s="822" t="s">
        <v>5034</v>
      </c>
      <c r="D70" s="822" t="s">
        <v>6394</v>
      </c>
      <c r="E70" s="822" t="s">
        <v>6395</v>
      </c>
      <c r="F70" s="831">
        <v>16</v>
      </c>
      <c r="G70" s="831">
        <v>1312</v>
      </c>
      <c r="H70" s="831">
        <v>0.8</v>
      </c>
      <c r="I70" s="831">
        <v>82</v>
      </c>
      <c r="J70" s="831">
        <v>20</v>
      </c>
      <c r="K70" s="831">
        <v>1640</v>
      </c>
      <c r="L70" s="831">
        <v>1</v>
      </c>
      <c r="M70" s="831">
        <v>82</v>
      </c>
      <c r="N70" s="831">
        <v>17</v>
      </c>
      <c r="O70" s="831">
        <v>1394</v>
      </c>
      <c r="P70" s="827">
        <v>0.85</v>
      </c>
      <c r="Q70" s="832">
        <v>82</v>
      </c>
    </row>
    <row r="71" spans="1:17" ht="14.45" customHeight="1" x14ac:dyDescent="0.2">
      <c r="A71" s="821" t="s">
        <v>6366</v>
      </c>
      <c r="B71" s="822" t="s">
        <v>6367</v>
      </c>
      <c r="C71" s="822" t="s">
        <v>5034</v>
      </c>
      <c r="D71" s="822" t="s">
        <v>6396</v>
      </c>
      <c r="E71" s="822" t="s">
        <v>6397</v>
      </c>
      <c r="F71" s="831">
        <v>2</v>
      </c>
      <c r="G71" s="831">
        <v>126</v>
      </c>
      <c r="H71" s="831">
        <v>0.65625</v>
      </c>
      <c r="I71" s="831">
        <v>63</v>
      </c>
      <c r="J71" s="831">
        <v>3</v>
      </c>
      <c r="K71" s="831">
        <v>192</v>
      </c>
      <c r="L71" s="831">
        <v>1</v>
      </c>
      <c r="M71" s="831">
        <v>64</v>
      </c>
      <c r="N71" s="831">
        <v>1</v>
      </c>
      <c r="O71" s="831">
        <v>64</v>
      </c>
      <c r="P71" s="827">
        <v>0.33333333333333331</v>
      </c>
      <c r="Q71" s="832">
        <v>64</v>
      </c>
    </row>
    <row r="72" spans="1:17" ht="14.45" customHeight="1" x14ac:dyDescent="0.2">
      <c r="A72" s="821" t="s">
        <v>6366</v>
      </c>
      <c r="B72" s="822" t="s">
        <v>6367</v>
      </c>
      <c r="C72" s="822" t="s">
        <v>5034</v>
      </c>
      <c r="D72" s="822" t="s">
        <v>6398</v>
      </c>
      <c r="E72" s="822" t="s">
        <v>6399</v>
      </c>
      <c r="F72" s="831">
        <v>579</v>
      </c>
      <c r="G72" s="831">
        <v>9843</v>
      </c>
      <c r="H72" s="831">
        <v>0.83309352517985613</v>
      </c>
      <c r="I72" s="831">
        <v>17</v>
      </c>
      <c r="J72" s="831">
        <v>695</v>
      </c>
      <c r="K72" s="831">
        <v>11815</v>
      </c>
      <c r="L72" s="831">
        <v>1</v>
      </c>
      <c r="M72" s="831">
        <v>17</v>
      </c>
      <c r="N72" s="831">
        <v>764</v>
      </c>
      <c r="O72" s="831">
        <v>12988</v>
      </c>
      <c r="P72" s="827">
        <v>1.0992805755395683</v>
      </c>
      <c r="Q72" s="832">
        <v>17</v>
      </c>
    </row>
    <row r="73" spans="1:17" ht="14.45" customHeight="1" x14ac:dyDescent="0.2">
      <c r="A73" s="821" t="s">
        <v>6366</v>
      </c>
      <c r="B73" s="822" t="s">
        <v>6367</v>
      </c>
      <c r="C73" s="822" t="s">
        <v>5034</v>
      </c>
      <c r="D73" s="822" t="s">
        <v>6400</v>
      </c>
      <c r="E73" s="822" t="s">
        <v>6401</v>
      </c>
      <c r="F73" s="831">
        <v>5</v>
      </c>
      <c r="G73" s="831">
        <v>320</v>
      </c>
      <c r="H73" s="831">
        <v>4.9230769230769234</v>
      </c>
      <c r="I73" s="831">
        <v>64</v>
      </c>
      <c r="J73" s="831">
        <v>1</v>
      </c>
      <c r="K73" s="831">
        <v>65</v>
      </c>
      <c r="L73" s="831">
        <v>1</v>
      </c>
      <c r="M73" s="831">
        <v>65</v>
      </c>
      <c r="N73" s="831">
        <v>3</v>
      </c>
      <c r="O73" s="831">
        <v>198</v>
      </c>
      <c r="P73" s="827">
        <v>3.046153846153846</v>
      </c>
      <c r="Q73" s="832">
        <v>66</v>
      </c>
    </row>
    <row r="74" spans="1:17" ht="14.45" customHeight="1" x14ac:dyDescent="0.2">
      <c r="A74" s="821" t="s">
        <v>6366</v>
      </c>
      <c r="B74" s="822" t="s">
        <v>6367</v>
      </c>
      <c r="C74" s="822" t="s">
        <v>5034</v>
      </c>
      <c r="D74" s="822" t="s">
        <v>6402</v>
      </c>
      <c r="E74" s="822" t="s">
        <v>6403</v>
      </c>
      <c r="F74" s="831">
        <v>73</v>
      </c>
      <c r="G74" s="831">
        <v>3431</v>
      </c>
      <c r="H74" s="831">
        <v>1.0735294117647058</v>
      </c>
      <c r="I74" s="831">
        <v>47</v>
      </c>
      <c r="J74" s="831">
        <v>68</v>
      </c>
      <c r="K74" s="831">
        <v>3196</v>
      </c>
      <c r="L74" s="831">
        <v>1</v>
      </c>
      <c r="M74" s="831">
        <v>47</v>
      </c>
      <c r="N74" s="831">
        <v>67</v>
      </c>
      <c r="O74" s="831">
        <v>3149</v>
      </c>
      <c r="P74" s="827">
        <v>0.98529411764705888</v>
      </c>
      <c r="Q74" s="832">
        <v>47</v>
      </c>
    </row>
    <row r="75" spans="1:17" ht="14.45" customHeight="1" x14ac:dyDescent="0.2">
      <c r="A75" s="821" t="s">
        <v>6366</v>
      </c>
      <c r="B75" s="822" t="s">
        <v>6367</v>
      </c>
      <c r="C75" s="822" t="s">
        <v>5034</v>
      </c>
      <c r="D75" s="822" t="s">
        <v>6404</v>
      </c>
      <c r="E75" s="822" t="s">
        <v>6405</v>
      </c>
      <c r="F75" s="831"/>
      <c r="G75" s="831"/>
      <c r="H75" s="831"/>
      <c r="I75" s="831"/>
      <c r="J75" s="831"/>
      <c r="K75" s="831"/>
      <c r="L75" s="831"/>
      <c r="M75" s="831"/>
      <c r="N75" s="831">
        <v>7</v>
      </c>
      <c r="O75" s="831">
        <v>371</v>
      </c>
      <c r="P75" s="827"/>
      <c r="Q75" s="832">
        <v>53</v>
      </c>
    </row>
    <row r="76" spans="1:17" ht="14.45" customHeight="1" x14ac:dyDescent="0.2">
      <c r="A76" s="821" t="s">
        <v>6366</v>
      </c>
      <c r="B76" s="822" t="s">
        <v>6367</v>
      </c>
      <c r="C76" s="822" t="s">
        <v>5034</v>
      </c>
      <c r="D76" s="822" t="s">
        <v>6406</v>
      </c>
      <c r="E76" s="822" t="s">
        <v>6407</v>
      </c>
      <c r="F76" s="831">
        <v>6</v>
      </c>
      <c r="G76" s="831">
        <v>360</v>
      </c>
      <c r="H76" s="831">
        <v>1.4754098360655739</v>
      </c>
      <c r="I76" s="831">
        <v>60</v>
      </c>
      <c r="J76" s="831">
        <v>4</v>
      </c>
      <c r="K76" s="831">
        <v>244</v>
      </c>
      <c r="L76" s="831">
        <v>1</v>
      </c>
      <c r="M76" s="831">
        <v>61</v>
      </c>
      <c r="N76" s="831">
        <v>7</v>
      </c>
      <c r="O76" s="831">
        <v>427</v>
      </c>
      <c r="P76" s="827">
        <v>1.75</v>
      </c>
      <c r="Q76" s="832">
        <v>61</v>
      </c>
    </row>
    <row r="77" spans="1:17" ht="14.45" customHeight="1" x14ac:dyDescent="0.2">
      <c r="A77" s="821" t="s">
        <v>6366</v>
      </c>
      <c r="B77" s="822" t="s">
        <v>6367</v>
      </c>
      <c r="C77" s="822" t="s">
        <v>5034</v>
      </c>
      <c r="D77" s="822" t="s">
        <v>6408</v>
      </c>
      <c r="E77" s="822" t="s">
        <v>6409</v>
      </c>
      <c r="F77" s="831"/>
      <c r="G77" s="831"/>
      <c r="H77" s="831"/>
      <c r="I77" s="831"/>
      <c r="J77" s="831"/>
      <c r="K77" s="831"/>
      <c r="L77" s="831"/>
      <c r="M77" s="831"/>
      <c r="N77" s="831">
        <v>5</v>
      </c>
      <c r="O77" s="831">
        <v>95</v>
      </c>
      <c r="P77" s="827"/>
      <c r="Q77" s="832">
        <v>19</v>
      </c>
    </row>
    <row r="78" spans="1:17" ht="14.45" customHeight="1" x14ac:dyDescent="0.2">
      <c r="A78" s="821" t="s">
        <v>6366</v>
      </c>
      <c r="B78" s="822" t="s">
        <v>6367</v>
      </c>
      <c r="C78" s="822" t="s">
        <v>5034</v>
      </c>
      <c r="D78" s="822" t="s">
        <v>6410</v>
      </c>
      <c r="E78" s="822" t="s">
        <v>6411</v>
      </c>
      <c r="F78" s="831"/>
      <c r="G78" s="831"/>
      <c r="H78" s="831"/>
      <c r="I78" s="831"/>
      <c r="J78" s="831">
        <v>1</v>
      </c>
      <c r="K78" s="831">
        <v>392</v>
      </c>
      <c r="L78" s="831">
        <v>1</v>
      </c>
      <c r="M78" s="831">
        <v>392</v>
      </c>
      <c r="N78" s="831">
        <v>1</v>
      </c>
      <c r="O78" s="831">
        <v>392</v>
      </c>
      <c r="P78" s="827">
        <v>1</v>
      </c>
      <c r="Q78" s="832">
        <v>392</v>
      </c>
    </row>
    <row r="79" spans="1:17" ht="14.45" customHeight="1" x14ac:dyDescent="0.2">
      <c r="A79" s="821" t="s">
        <v>6366</v>
      </c>
      <c r="B79" s="822" t="s">
        <v>6367</v>
      </c>
      <c r="C79" s="822" t="s">
        <v>5034</v>
      </c>
      <c r="D79" s="822" t="s">
        <v>6412</v>
      </c>
      <c r="E79" s="822" t="s">
        <v>6413</v>
      </c>
      <c r="F79" s="831">
        <v>89</v>
      </c>
      <c r="G79" s="831">
        <v>41296</v>
      </c>
      <c r="H79" s="831">
        <v>2.4054054054054053</v>
      </c>
      <c r="I79" s="831">
        <v>464</v>
      </c>
      <c r="J79" s="831">
        <v>37</v>
      </c>
      <c r="K79" s="831">
        <v>17168</v>
      </c>
      <c r="L79" s="831">
        <v>1</v>
      </c>
      <c r="M79" s="831">
        <v>464</v>
      </c>
      <c r="N79" s="831">
        <v>15</v>
      </c>
      <c r="O79" s="831">
        <v>6975</v>
      </c>
      <c r="P79" s="827">
        <v>0.40627912395153776</v>
      </c>
      <c r="Q79" s="832">
        <v>465</v>
      </c>
    </row>
    <row r="80" spans="1:17" ht="14.45" customHeight="1" x14ac:dyDescent="0.2">
      <c r="A80" s="821" t="s">
        <v>6366</v>
      </c>
      <c r="B80" s="822" t="s">
        <v>6367</v>
      </c>
      <c r="C80" s="822" t="s">
        <v>5034</v>
      </c>
      <c r="D80" s="822" t="s">
        <v>6414</v>
      </c>
      <c r="E80" s="822" t="s">
        <v>6415</v>
      </c>
      <c r="F80" s="831"/>
      <c r="G80" s="831"/>
      <c r="H80" s="831"/>
      <c r="I80" s="831"/>
      <c r="J80" s="831"/>
      <c r="K80" s="831"/>
      <c r="L80" s="831"/>
      <c r="M80" s="831"/>
      <c r="N80" s="831">
        <v>3</v>
      </c>
      <c r="O80" s="831">
        <v>939</v>
      </c>
      <c r="P80" s="827"/>
      <c r="Q80" s="832">
        <v>313</v>
      </c>
    </row>
    <row r="81" spans="1:17" ht="14.45" customHeight="1" x14ac:dyDescent="0.2">
      <c r="A81" s="821" t="s">
        <v>6366</v>
      </c>
      <c r="B81" s="822" t="s">
        <v>6367</v>
      </c>
      <c r="C81" s="822" t="s">
        <v>5034</v>
      </c>
      <c r="D81" s="822" t="s">
        <v>6416</v>
      </c>
      <c r="E81" s="822" t="s">
        <v>6417</v>
      </c>
      <c r="F81" s="831">
        <v>174</v>
      </c>
      <c r="G81" s="831">
        <v>148422</v>
      </c>
      <c r="H81" s="831">
        <v>0.83555890830480994</v>
      </c>
      <c r="I81" s="831">
        <v>853</v>
      </c>
      <c r="J81" s="831">
        <v>208</v>
      </c>
      <c r="K81" s="831">
        <v>177632</v>
      </c>
      <c r="L81" s="831">
        <v>1</v>
      </c>
      <c r="M81" s="831">
        <v>854</v>
      </c>
      <c r="N81" s="831">
        <v>143</v>
      </c>
      <c r="O81" s="831">
        <v>122265</v>
      </c>
      <c r="P81" s="827">
        <v>0.68830503512880559</v>
      </c>
      <c r="Q81" s="832">
        <v>855</v>
      </c>
    </row>
    <row r="82" spans="1:17" ht="14.45" customHeight="1" x14ac:dyDescent="0.2">
      <c r="A82" s="821" t="s">
        <v>6366</v>
      </c>
      <c r="B82" s="822" t="s">
        <v>6367</v>
      </c>
      <c r="C82" s="822" t="s">
        <v>5034</v>
      </c>
      <c r="D82" s="822" t="s">
        <v>6418</v>
      </c>
      <c r="E82" s="822" t="s">
        <v>6419</v>
      </c>
      <c r="F82" s="831">
        <v>13</v>
      </c>
      <c r="G82" s="831">
        <v>2431</v>
      </c>
      <c r="H82" s="831">
        <v>1.175531914893617</v>
      </c>
      <c r="I82" s="831">
        <v>187</v>
      </c>
      <c r="J82" s="831">
        <v>11</v>
      </c>
      <c r="K82" s="831">
        <v>2068</v>
      </c>
      <c r="L82" s="831">
        <v>1</v>
      </c>
      <c r="M82" s="831">
        <v>188</v>
      </c>
      <c r="N82" s="831">
        <v>46</v>
      </c>
      <c r="O82" s="831">
        <v>8648</v>
      </c>
      <c r="P82" s="827">
        <v>4.1818181818181817</v>
      </c>
      <c r="Q82" s="832">
        <v>188</v>
      </c>
    </row>
    <row r="83" spans="1:17" ht="14.45" customHeight="1" x14ac:dyDescent="0.2">
      <c r="A83" s="821" t="s">
        <v>6366</v>
      </c>
      <c r="B83" s="822" t="s">
        <v>6367</v>
      </c>
      <c r="C83" s="822" t="s">
        <v>5034</v>
      </c>
      <c r="D83" s="822" t="s">
        <v>6420</v>
      </c>
      <c r="E83" s="822" t="s">
        <v>6421</v>
      </c>
      <c r="F83" s="831"/>
      <c r="G83" s="831"/>
      <c r="H83" s="831"/>
      <c r="I83" s="831"/>
      <c r="J83" s="831"/>
      <c r="K83" s="831"/>
      <c r="L83" s="831"/>
      <c r="M83" s="831"/>
      <c r="N83" s="831">
        <v>3</v>
      </c>
      <c r="O83" s="831">
        <v>504</v>
      </c>
      <c r="P83" s="827"/>
      <c r="Q83" s="832">
        <v>168</v>
      </c>
    </row>
    <row r="84" spans="1:17" ht="14.45" customHeight="1" x14ac:dyDescent="0.2">
      <c r="A84" s="821" t="s">
        <v>6366</v>
      </c>
      <c r="B84" s="822" t="s">
        <v>6367</v>
      </c>
      <c r="C84" s="822" t="s">
        <v>5034</v>
      </c>
      <c r="D84" s="822" t="s">
        <v>6422</v>
      </c>
      <c r="E84" s="822" t="s">
        <v>6423</v>
      </c>
      <c r="F84" s="831"/>
      <c r="G84" s="831"/>
      <c r="H84" s="831"/>
      <c r="I84" s="831"/>
      <c r="J84" s="831">
        <v>1</v>
      </c>
      <c r="K84" s="831">
        <v>167</v>
      </c>
      <c r="L84" s="831">
        <v>1</v>
      </c>
      <c r="M84" s="831">
        <v>167</v>
      </c>
      <c r="N84" s="831">
        <v>4</v>
      </c>
      <c r="O84" s="831">
        <v>668</v>
      </c>
      <c r="P84" s="827">
        <v>4</v>
      </c>
      <c r="Q84" s="832">
        <v>167</v>
      </c>
    </row>
    <row r="85" spans="1:17" ht="14.45" customHeight="1" x14ac:dyDescent="0.2">
      <c r="A85" s="821" t="s">
        <v>6366</v>
      </c>
      <c r="B85" s="822" t="s">
        <v>6367</v>
      </c>
      <c r="C85" s="822" t="s">
        <v>5034</v>
      </c>
      <c r="D85" s="822" t="s">
        <v>6424</v>
      </c>
      <c r="E85" s="822" t="s">
        <v>6425</v>
      </c>
      <c r="F85" s="831">
        <v>1</v>
      </c>
      <c r="G85" s="831">
        <v>310</v>
      </c>
      <c r="H85" s="831"/>
      <c r="I85" s="831">
        <v>310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6366</v>
      </c>
      <c r="B86" s="822" t="s">
        <v>6367</v>
      </c>
      <c r="C86" s="822" t="s">
        <v>5034</v>
      </c>
      <c r="D86" s="822" t="s">
        <v>6426</v>
      </c>
      <c r="E86" s="822" t="s">
        <v>6427</v>
      </c>
      <c r="F86" s="831"/>
      <c r="G86" s="831"/>
      <c r="H86" s="831"/>
      <c r="I86" s="831"/>
      <c r="J86" s="831"/>
      <c r="K86" s="831"/>
      <c r="L86" s="831"/>
      <c r="M86" s="831"/>
      <c r="N86" s="831">
        <v>3</v>
      </c>
      <c r="O86" s="831">
        <v>1062</v>
      </c>
      <c r="P86" s="827"/>
      <c r="Q86" s="832">
        <v>354</v>
      </c>
    </row>
    <row r="87" spans="1:17" ht="14.45" customHeight="1" x14ac:dyDescent="0.2">
      <c r="A87" s="821" t="s">
        <v>6366</v>
      </c>
      <c r="B87" s="822" t="s">
        <v>6367</v>
      </c>
      <c r="C87" s="822" t="s">
        <v>5034</v>
      </c>
      <c r="D87" s="822" t="s">
        <v>6428</v>
      </c>
      <c r="E87" s="822" t="s">
        <v>6429</v>
      </c>
      <c r="F87" s="831"/>
      <c r="G87" s="831"/>
      <c r="H87" s="831"/>
      <c r="I87" s="831"/>
      <c r="J87" s="831"/>
      <c r="K87" s="831"/>
      <c r="L87" s="831"/>
      <c r="M87" s="831"/>
      <c r="N87" s="831">
        <v>4</v>
      </c>
      <c r="O87" s="831">
        <v>1416</v>
      </c>
      <c r="P87" s="827"/>
      <c r="Q87" s="832">
        <v>354</v>
      </c>
    </row>
    <row r="88" spans="1:17" ht="14.45" customHeight="1" x14ac:dyDescent="0.2">
      <c r="A88" s="821" t="s">
        <v>6366</v>
      </c>
      <c r="B88" s="822" t="s">
        <v>6367</v>
      </c>
      <c r="C88" s="822" t="s">
        <v>5034</v>
      </c>
      <c r="D88" s="822" t="s">
        <v>6430</v>
      </c>
      <c r="E88" s="822" t="s">
        <v>6431</v>
      </c>
      <c r="F88" s="831">
        <v>2</v>
      </c>
      <c r="G88" s="831">
        <v>2446</v>
      </c>
      <c r="H88" s="831">
        <v>0.99674001629991849</v>
      </c>
      <c r="I88" s="831">
        <v>1223</v>
      </c>
      <c r="J88" s="831">
        <v>2</v>
      </c>
      <c r="K88" s="831">
        <v>2454</v>
      </c>
      <c r="L88" s="831">
        <v>1</v>
      </c>
      <c r="M88" s="831">
        <v>1227</v>
      </c>
      <c r="N88" s="831"/>
      <c r="O88" s="831"/>
      <c r="P88" s="827"/>
      <c r="Q88" s="832"/>
    </row>
    <row r="89" spans="1:17" ht="14.45" customHeight="1" x14ac:dyDescent="0.2">
      <c r="A89" s="821" t="s">
        <v>6366</v>
      </c>
      <c r="B89" s="822" t="s">
        <v>6367</v>
      </c>
      <c r="C89" s="822" t="s">
        <v>5034</v>
      </c>
      <c r="D89" s="822" t="s">
        <v>6432</v>
      </c>
      <c r="E89" s="822" t="s">
        <v>6433</v>
      </c>
      <c r="F89" s="831">
        <v>564</v>
      </c>
      <c r="G89" s="831">
        <v>444432</v>
      </c>
      <c r="H89" s="831">
        <v>0.93724654093620896</v>
      </c>
      <c r="I89" s="831">
        <v>788</v>
      </c>
      <c r="J89" s="831">
        <v>601</v>
      </c>
      <c r="K89" s="831">
        <v>474189</v>
      </c>
      <c r="L89" s="831">
        <v>1</v>
      </c>
      <c r="M89" s="831">
        <v>789</v>
      </c>
      <c r="N89" s="831">
        <v>591</v>
      </c>
      <c r="O89" s="831">
        <v>467481</v>
      </c>
      <c r="P89" s="827">
        <v>0.98585374186242192</v>
      </c>
      <c r="Q89" s="832">
        <v>791</v>
      </c>
    </row>
    <row r="90" spans="1:17" ht="14.45" customHeight="1" x14ac:dyDescent="0.2">
      <c r="A90" s="821" t="s">
        <v>6366</v>
      </c>
      <c r="B90" s="822" t="s">
        <v>6367</v>
      </c>
      <c r="C90" s="822" t="s">
        <v>5034</v>
      </c>
      <c r="D90" s="822" t="s">
        <v>6434</v>
      </c>
      <c r="E90" s="822" t="s">
        <v>6435</v>
      </c>
      <c r="F90" s="831"/>
      <c r="G90" s="831"/>
      <c r="H90" s="831"/>
      <c r="I90" s="831"/>
      <c r="J90" s="831">
        <v>4</v>
      </c>
      <c r="K90" s="831">
        <v>760</v>
      </c>
      <c r="L90" s="831">
        <v>1</v>
      </c>
      <c r="M90" s="831">
        <v>190</v>
      </c>
      <c r="N90" s="831">
        <v>2</v>
      </c>
      <c r="O90" s="831">
        <v>382</v>
      </c>
      <c r="P90" s="827">
        <v>0.50263157894736843</v>
      </c>
      <c r="Q90" s="832">
        <v>191</v>
      </c>
    </row>
    <row r="91" spans="1:17" ht="14.45" customHeight="1" x14ac:dyDescent="0.2">
      <c r="A91" s="821" t="s">
        <v>6366</v>
      </c>
      <c r="B91" s="822" t="s">
        <v>6367</v>
      </c>
      <c r="C91" s="822" t="s">
        <v>5034</v>
      </c>
      <c r="D91" s="822" t="s">
        <v>6436</v>
      </c>
      <c r="E91" s="822" t="s">
        <v>6437</v>
      </c>
      <c r="F91" s="831"/>
      <c r="G91" s="831"/>
      <c r="H91" s="831"/>
      <c r="I91" s="831"/>
      <c r="J91" s="831"/>
      <c r="K91" s="831"/>
      <c r="L91" s="831"/>
      <c r="M91" s="831"/>
      <c r="N91" s="831">
        <v>2</v>
      </c>
      <c r="O91" s="831">
        <v>732</v>
      </c>
      <c r="P91" s="827"/>
      <c r="Q91" s="832">
        <v>366</v>
      </c>
    </row>
    <row r="92" spans="1:17" ht="14.45" customHeight="1" x14ac:dyDescent="0.2">
      <c r="A92" s="821" t="s">
        <v>6366</v>
      </c>
      <c r="B92" s="822" t="s">
        <v>6367</v>
      </c>
      <c r="C92" s="822" t="s">
        <v>5034</v>
      </c>
      <c r="D92" s="822" t="s">
        <v>6438</v>
      </c>
      <c r="E92" s="822" t="s">
        <v>6439</v>
      </c>
      <c r="F92" s="831"/>
      <c r="G92" s="831"/>
      <c r="H92" s="831"/>
      <c r="I92" s="831"/>
      <c r="J92" s="831"/>
      <c r="K92" s="831"/>
      <c r="L92" s="831"/>
      <c r="M92" s="831"/>
      <c r="N92" s="831">
        <v>11</v>
      </c>
      <c r="O92" s="831">
        <v>2530</v>
      </c>
      <c r="P92" s="827"/>
      <c r="Q92" s="832">
        <v>230</v>
      </c>
    </row>
    <row r="93" spans="1:17" ht="14.45" customHeight="1" x14ac:dyDescent="0.2">
      <c r="A93" s="821" t="s">
        <v>6366</v>
      </c>
      <c r="B93" s="822" t="s">
        <v>6367</v>
      </c>
      <c r="C93" s="822" t="s">
        <v>5034</v>
      </c>
      <c r="D93" s="822" t="s">
        <v>6440</v>
      </c>
      <c r="E93" s="822" t="s">
        <v>6441</v>
      </c>
      <c r="F93" s="831">
        <v>2</v>
      </c>
      <c r="G93" s="831">
        <v>318</v>
      </c>
      <c r="H93" s="831"/>
      <c r="I93" s="831">
        <v>159</v>
      </c>
      <c r="J93" s="831"/>
      <c r="K93" s="831"/>
      <c r="L93" s="831"/>
      <c r="M93" s="831"/>
      <c r="N93" s="831">
        <v>1</v>
      </c>
      <c r="O93" s="831">
        <v>161</v>
      </c>
      <c r="P93" s="827"/>
      <c r="Q93" s="832">
        <v>161</v>
      </c>
    </row>
    <row r="94" spans="1:17" ht="14.45" customHeight="1" x14ac:dyDescent="0.2">
      <c r="A94" s="821" t="s">
        <v>6366</v>
      </c>
      <c r="B94" s="822" t="s">
        <v>6367</v>
      </c>
      <c r="C94" s="822" t="s">
        <v>5034</v>
      </c>
      <c r="D94" s="822" t="s">
        <v>6442</v>
      </c>
      <c r="E94" s="822" t="s">
        <v>6443</v>
      </c>
      <c r="F94" s="831">
        <v>26</v>
      </c>
      <c r="G94" s="831">
        <v>12012</v>
      </c>
      <c r="H94" s="831">
        <v>4.323974082073434</v>
      </c>
      <c r="I94" s="831">
        <v>462</v>
      </c>
      <c r="J94" s="831">
        <v>6</v>
      </c>
      <c r="K94" s="831">
        <v>2778</v>
      </c>
      <c r="L94" s="831">
        <v>1</v>
      </c>
      <c r="M94" s="831">
        <v>463</v>
      </c>
      <c r="N94" s="831">
        <v>2</v>
      </c>
      <c r="O94" s="831">
        <v>928</v>
      </c>
      <c r="P94" s="827">
        <v>0.33405327573794097</v>
      </c>
      <c r="Q94" s="832">
        <v>464</v>
      </c>
    </row>
    <row r="95" spans="1:17" ht="14.45" customHeight="1" x14ac:dyDescent="0.2">
      <c r="A95" s="821" t="s">
        <v>6366</v>
      </c>
      <c r="B95" s="822" t="s">
        <v>6367</v>
      </c>
      <c r="C95" s="822" t="s">
        <v>5034</v>
      </c>
      <c r="D95" s="822" t="s">
        <v>6444</v>
      </c>
      <c r="E95" s="822" t="s">
        <v>6445</v>
      </c>
      <c r="F95" s="831">
        <v>2</v>
      </c>
      <c r="G95" s="831">
        <v>1124</v>
      </c>
      <c r="H95" s="831"/>
      <c r="I95" s="831">
        <v>562</v>
      </c>
      <c r="J95" s="831"/>
      <c r="K95" s="831"/>
      <c r="L95" s="831"/>
      <c r="M95" s="831"/>
      <c r="N95" s="831">
        <v>2</v>
      </c>
      <c r="O95" s="831">
        <v>1128</v>
      </c>
      <c r="P95" s="827"/>
      <c r="Q95" s="832">
        <v>564</v>
      </c>
    </row>
    <row r="96" spans="1:17" ht="14.45" customHeight="1" x14ac:dyDescent="0.2">
      <c r="A96" s="821" t="s">
        <v>6366</v>
      </c>
      <c r="B96" s="822" t="s">
        <v>6367</v>
      </c>
      <c r="C96" s="822" t="s">
        <v>5034</v>
      </c>
      <c r="D96" s="822" t="s">
        <v>6446</v>
      </c>
      <c r="E96" s="822" t="s">
        <v>6447</v>
      </c>
      <c r="F96" s="831">
        <v>4</v>
      </c>
      <c r="G96" s="831">
        <v>532</v>
      </c>
      <c r="H96" s="831">
        <v>1.3233830845771144</v>
      </c>
      <c r="I96" s="831">
        <v>133</v>
      </c>
      <c r="J96" s="831">
        <v>3</v>
      </c>
      <c r="K96" s="831">
        <v>402</v>
      </c>
      <c r="L96" s="831">
        <v>1</v>
      </c>
      <c r="M96" s="831">
        <v>134</v>
      </c>
      <c r="N96" s="831">
        <v>1</v>
      </c>
      <c r="O96" s="831">
        <v>135</v>
      </c>
      <c r="P96" s="827">
        <v>0.33582089552238809</v>
      </c>
      <c r="Q96" s="832">
        <v>135</v>
      </c>
    </row>
    <row r="97" spans="1:17" ht="14.45" customHeight="1" x14ac:dyDescent="0.2">
      <c r="A97" s="821" t="s">
        <v>6366</v>
      </c>
      <c r="B97" s="822" t="s">
        <v>6367</v>
      </c>
      <c r="C97" s="822" t="s">
        <v>5034</v>
      </c>
      <c r="D97" s="822" t="s">
        <v>6448</v>
      </c>
      <c r="E97" s="822" t="s">
        <v>6449</v>
      </c>
      <c r="F97" s="831">
        <v>15</v>
      </c>
      <c r="G97" s="831">
        <v>1335</v>
      </c>
      <c r="H97" s="831">
        <v>0.42857142857142855</v>
      </c>
      <c r="I97" s="831">
        <v>89</v>
      </c>
      <c r="J97" s="831">
        <v>35</v>
      </c>
      <c r="K97" s="831">
        <v>3115</v>
      </c>
      <c r="L97" s="831">
        <v>1</v>
      </c>
      <c r="M97" s="831">
        <v>89</v>
      </c>
      <c r="N97" s="831">
        <v>27</v>
      </c>
      <c r="O97" s="831">
        <v>2430</v>
      </c>
      <c r="P97" s="827">
        <v>0.7800963081861958</v>
      </c>
      <c r="Q97" s="832">
        <v>90</v>
      </c>
    </row>
    <row r="98" spans="1:17" ht="14.45" customHeight="1" x14ac:dyDescent="0.2">
      <c r="A98" s="821" t="s">
        <v>6366</v>
      </c>
      <c r="B98" s="822" t="s">
        <v>6367</v>
      </c>
      <c r="C98" s="822" t="s">
        <v>5034</v>
      </c>
      <c r="D98" s="822" t="s">
        <v>6450</v>
      </c>
      <c r="E98" s="822" t="s">
        <v>6451</v>
      </c>
      <c r="F98" s="831">
        <v>7915</v>
      </c>
      <c r="G98" s="831">
        <v>237450</v>
      </c>
      <c r="H98" s="831">
        <v>1.003168567807351</v>
      </c>
      <c r="I98" s="831">
        <v>30</v>
      </c>
      <c r="J98" s="831">
        <v>7890</v>
      </c>
      <c r="K98" s="831">
        <v>236700</v>
      </c>
      <c r="L98" s="831">
        <v>1</v>
      </c>
      <c r="M98" s="831">
        <v>30</v>
      </c>
      <c r="N98" s="831">
        <v>7728</v>
      </c>
      <c r="O98" s="831">
        <v>239568</v>
      </c>
      <c r="P98" s="827">
        <v>1.0121166032953106</v>
      </c>
      <c r="Q98" s="832">
        <v>31</v>
      </c>
    </row>
    <row r="99" spans="1:17" ht="14.45" customHeight="1" x14ac:dyDescent="0.2">
      <c r="A99" s="821" t="s">
        <v>6366</v>
      </c>
      <c r="B99" s="822" t="s">
        <v>6367</v>
      </c>
      <c r="C99" s="822" t="s">
        <v>5034</v>
      </c>
      <c r="D99" s="822" t="s">
        <v>6452</v>
      </c>
      <c r="E99" s="822" t="s">
        <v>6453</v>
      </c>
      <c r="F99" s="831">
        <v>6</v>
      </c>
      <c r="G99" s="831">
        <v>300</v>
      </c>
      <c r="H99" s="831">
        <v>1.5</v>
      </c>
      <c r="I99" s="831">
        <v>50</v>
      </c>
      <c r="J99" s="831">
        <v>4</v>
      </c>
      <c r="K99" s="831">
        <v>200</v>
      </c>
      <c r="L99" s="831">
        <v>1</v>
      </c>
      <c r="M99" s="831">
        <v>50</v>
      </c>
      <c r="N99" s="831">
        <v>7</v>
      </c>
      <c r="O99" s="831">
        <v>350</v>
      </c>
      <c r="P99" s="827">
        <v>1.75</v>
      </c>
      <c r="Q99" s="832">
        <v>50</v>
      </c>
    </row>
    <row r="100" spans="1:17" ht="14.45" customHeight="1" x14ac:dyDescent="0.2">
      <c r="A100" s="821" t="s">
        <v>6366</v>
      </c>
      <c r="B100" s="822" t="s">
        <v>6367</v>
      </c>
      <c r="C100" s="822" t="s">
        <v>5034</v>
      </c>
      <c r="D100" s="822" t="s">
        <v>6454</v>
      </c>
      <c r="E100" s="822" t="s">
        <v>6455</v>
      </c>
      <c r="F100" s="831">
        <v>1357</v>
      </c>
      <c r="G100" s="831">
        <v>16284</v>
      </c>
      <c r="H100" s="831">
        <v>0.90116214720531262</v>
      </c>
      <c r="I100" s="831">
        <v>12</v>
      </c>
      <c r="J100" s="831">
        <v>1390</v>
      </c>
      <c r="K100" s="831">
        <v>18070</v>
      </c>
      <c r="L100" s="831">
        <v>1</v>
      </c>
      <c r="M100" s="831">
        <v>13</v>
      </c>
      <c r="N100" s="831">
        <v>1270</v>
      </c>
      <c r="O100" s="831">
        <v>16510</v>
      </c>
      <c r="P100" s="827">
        <v>0.91366906474820142</v>
      </c>
      <c r="Q100" s="832">
        <v>13</v>
      </c>
    </row>
    <row r="101" spans="1:17" ht="14.45" customHeight="1" x14ac:dyDescent="0.2">
      <c r="A101" s="821" t="s">
        <v>6366</v>
      </c>
      <c r="B101" s="822" t="s">
        <v>6367</v>
      </c>
      <c r="C101" s="822" t="s">
        <v>5034</v>
      </c>
      <c r="D101" s="822" t="s">
        <v>6456</v>
      </c>
      <c r="E101" s="822" t="s">
        <v>6457</v>
      </c>
      <c r="F101" s="831">
        <v>10</v>
      </c>
      <c r="G101" s="831">
        <v>1830</v>
      </c>
      <c r="H101" s="831">
        <v>0.66304347826086951</v>
      </c>
      <c r="I101" s="831">
        <v>183</v>
      </c>
      <c r="J101" s="831">
        <v>15</v>
      </c>
      <c r="K101" s="831">
        <v>2760</v>
      </c>
      <c r="L101" s="831">
        <v>1</v>
      </c>
      <c r="M101" s="831">
        <v>184</v>
      </c>
      <c r="N101" s="831">
        <v>19</v>
      </c>
      <c r="O101" s="831">
        <v>3515</v>
      </c>
      <c r="P101" s="827">
        <v>1.2735507246376812</v>
      </c>
      <c r="Q101" s="832">
        <v>185</v>
      </c>
    </row>
    <row r="102" spans="1:17" ht="14.45" customHeight="1" x14ac:dyDescent="0.2">
      <c r="A102" s="821" t="s">
        <v>6366</v>
      </c>
      <c r="B102" s="822" t="s">
        <v>6367</v>
      </c>
      <c r="C102" s="822" t="s">
        <v>5034</v>
      </c>
      <c r="D102" s="822" t="s">
        <v>6458</v>
      </c>
      <c r="E102" s="822" t="s">
        <v>6459</v>
      </c>
      <c r="F102" s="831">
        <v>72</v>
      </c>
      <c r="G102" s="831">
        <v>5256</v>
      </c>
      <c r="H102" s="831">
        <v>1.0588235294117647</v>
      </c>
      <c r="I102" s="831">
        <v>73</v>
      </c>
      <c r="J102" s="831">
        <v>68</v>
      </c>
      <c r="K102" s="831">
        <v>4964</v>
      </c>
      <c r="L102" s="831">
        <v>1</v>
      </c>
      <c r="M102" s="831">
        <v>73</v>
      </c>
      <c r="N102" s="831">
        <v>37</v>
      </c>
      <c r="O102" s="831">
        <v>2738</v>
      </c>
      <c r="P102" s="827">
        <v>0.55157131345688959</v>
      </c>
      <c r="Q102" s="832">
        <v>74</v>
      </c>
    </row>
    <row r="103" spans="1:17" ht="14.45" customHeight="1" x14ac:dyDescent="0.2">
      <c r="A103" s="821" t="s">
        <v>6366</v>
      </c>
      <c r="B103" s="822" t="s">
        <v>6367</v>
      </c>
      <c r="C103" s="822" t="s">
        <v>5034</v>
      </c>
      <c r="D103" s="822" t="s">
        <v>6460</v>
      </c>
      <c r="E103" s="822" t="s">
        <v>6461</v>
      </c>
      <c r="F103" s="831">
        <v>8</v>
      </c>
      <c r="G103" s="831">
        <v>1472</v>
      </c>
      <c r="H103" s="831">
        <v>0.79567567567567565</v>
      </c>
      <c r="I103" s="831">
        <v>184</v>
      </c>
      <c r="J103" s="831">
        <v>10</v>
      </c>
      <c r="K103" s="831">
        <v>1850</v>
      </c>
      <c r="L103" s="831">
        <v>1</v>
      </c>
      <c r="M103" s="831">
        <v>185</v>
      </c>
      <c r="N103" s="831">
        <v>16</v>
      </c>
      <c r="O103" s="831">
        <v>2976</v>
      </c>
      <c r="P103" s="827">
        <v>1.6086486486486486</v>
      </c>
      <c r="Q103" s="832">
        <v>186</v>
      </c>
    </row>
    <row r="104" spans="1:17" ht="14.45" customHeight="1" x14ac:dyDescent="0.2">
      <c r="A104" s="821" t="s">
        <v>6366</v>
      </c>
      <c r="B104" s="822" t="s">
        <v>6367</v>
      </c>
      <c r="C104" s="822" t="s">
        <v>5034</v>
      </c>
      <c r="D104" s="822" t="s">
        <v>6462</v>
      </c>
      <c r="E104" s="822" t="s">
        <v>6463</v>
      </c>
      <c r="F104" s="831">
        <v>1346</v>
      </c>
      <c r="G104" s="831">
        <v>200554</v>
      </c>
      <c r="H104" s="831">
        <v>0.93958304052471309</v>
      </c>
      <c r="I104" s="831">
        <v>149</v>
      </c>
      <c r="J104" s="831">
        <v>1423</v>
      </c>
      <c r="K104" s="831">
        <v>213450</v>
      </c>
      <c r="L104" s="831">
        <v>1</v>
      </c>
      <c r="M104" s="831">
        <v>150</v>
      </c>
      <c r="N104" s="831">
        <v>1319</v>
      </c>
      <c r="O104" s="831">
        <v>197850</v>
      </c>
      <c r="P104" s="827">
        <v>0.92691496837666898</v>
      </c>
      <c r="Q104" s="832">
        <v>150</v>
      </c>
    </row>
    <row r="105" spans="1:17" ht="14.45" customHeight="1" x14ac:dyDescent="0.2">
      <c r="A105" s="821" t="s">
        <v>6366</v>
      </c>
      <c r="B105" s="822" t="s">
        <v>6367</v>
      </c>
      <c r="C105" s="822" t="s">
        <v>5034</v>
      </c>
      <c r="D105" s="822" t="s">
        <v>6464</v>
      </c>
      <c r="E105" s="822" t="s">
        <v>6465</v>
      </c>
      <c r="F105" s="831">
        <v>7605</v>
      </c>
      <c r="G105" s="831">
        <v>228150</v>
      </c>
      <c r="H105" s="831">
        <v>1.0032981530343008</v>
      </c>
      <c r="I105" s="831">
        <v>30</v>
      </c>
      <c r="J105" s="831">
        <v>7580</v>
      </c>
      <c r="K105" s="831">
        <v>227400</v>
      </c>
      <c r="L105" s="831">
        <v>1</v>
      </c>
      <c r="M105" s="831">
        <v>30</v>
      </c>
      <c r="N105" s="831">
        <v>7421</v>
      </c>
      <c r="O105" s="831">
        <v>230051</v>
      </c>
      <c r="P105" s="827">
        <v>1.0116578715919085</v>
      </c>
      <c r="Q105" s="832">
        <v>31</v>
      </c>
    </row>
    <row r="106" spans="1:17" ht="14.45" customHeight="1" x14ac:dyDescent="0.2">
      <c r="A106" s="821" t="s">
        <v>6366</v>
      </c>
      <c r="B106" s="822" t="s">
        <v>6367</v>
      </c>
      <c r="C106" s="822" t="s">
        <v>5034</v>
      </c>
      <c r="D106" s="822" t="s">
        <v>6466</v>
      </c>
      <c r="E106" s="822" t="s">
        <v>6467</v>
      </c>
      <c r="F106" s="831">
        <v>242</v>
      </c>
      <c r="G106" s="831">
        <v>7502</v>
      </c>
      <c r="H106" s="831">
        <v>0.94163424124513617</v>
      </c>
      <c r="I106" s="831">
        <v>31</v>
      </c>
      <c r="J106" s="831">
        <v>257</v>
      </c>
      <c r="K106" s="831">
        <v>7967</v>
      </c>
      <c r="L106" s="831">
        <v>1</v>
      </c>
      <c r="M106" s="831">
        <v>31</v>
      </c>
      <c r="N106" s="831">
        <v>251</v>
      </c>
      <c r="O106" s="831">
        <v>7781</v>
      </c>
      <c r="P106" s="827">
        <v>0.97665369649805445</v>
      </c>
      <c r="Q106" s="832">
        <v>31</v>
      </c>
    </row>
    <row r="107" spans="1:17" ht="14.45" customHeight="1" x14ac:dyDescent="0.2">
      <c r="A107" s="821" t="s">
        <v>6366</v>
      </c>
      <c r="B107" s="822" t="s">
        <v>6367</v>
      </c>
      <c r="C107" s="822" t="s">
        <v>5034</v>
      </c>
      <c r="D107" s="822" t="s">
        <v>6468</v>
      </c>
      <c r="E107" s="822" t="s">
        <v>6469</v>
      </c>
      <c r="F107" s="831">
        <v>356</v>
      </c>
      <c r="G107" s="831">
        <v>9612</v>
      </c>
      <c r="H107" s="831">
        <v>0.93031358885017423</v>
      </c>
      <c r="I107" s="831">
        <v>27</v>
      </c>
      <c r="J107" s="831">
        <v>369</v>
      </c>
      <c r="K107" s="831">
        <v>10332</v>
      </c>
      <c r="L107" s="831">
        <v>1</v>
      </c>
      <c r="M107" s="831">
        <v>28</v>
      </c>
      <c r="N107" s="831">
        <v>353</v>
      </c>
      <c r="O107" s="831">
        <v>9884</v>
      </c>
      <c r="P107" s="827">
        <v>0.95663956639566394</v>
      </c>
      <c r="Q107" s="832">
        <v>28</v>
      </c>
    </row>
    <row r="108" spans="1:17" ht="14.45" customHeight="1" x14ac:dyDescent="0.2">
      <c r="A108" s="821" t="s">
        <v>6366</v>
      </c>
      <c r="B108" s="822" t="s">
        <v>6367</v>
      </c>
      <c r="C108" s="822" t="s">
        <v>5034</v>
      </c>
      <c r="D108" s="822" t="s">
        <v>6470</v>
      </c>
      <c r="E108" s="822" t="s">
        <v>6471</v>
      </c>
      <c r="F108" s="831"/>
      <c r="G108" s="831"/>
      <c r="H108" s="831"/>
      <c r="I108" s="831"/>
      <c r="J108" s="831">
        <v>1</v>
      </c>
      <c r="K108" s="831">
        <v>257</v>
      </c>
      <c r="L108" s="831">
        <v>1</v>
      </c>
      <c r="M108" s="831">
        <v>257</v>
      </c>
      <c r="N108" s="831"/>
      <c r="O108" s="831"/>
      <c r="P108" s="827"/>
      <c r="Q108" s="832"/>
    </row>
    <row r="109" spans="1:17" ht="14.45" customHeight="1" x14ac:dyDescent="0.2">
      <c r="A109" s="821" t="s">
        <v>6366</v>
      </c>
      <c r="B109" s="822" t="s">
        <v>6367</v>
      </c>
      <c r="C109" s="822" t="s">
        <v>5034</v>
      </c>
      <c r="D109" s="822" t="s">
        <v>6472</v>
      </c>
      <c r="E109" s="822" t="s">
        <v>6473</v>
      </c>
      <c r="F109" s="831">
        <v>5</v>
      </c>
      <c r="G109" s="831">
        <v>110</v>
      </c>
      <c r="H109" s="831">
        <v>0.29891304347826086</v>
      </c>
      <c r="I109" s="831">
        <v>22</v>
      </c>
      <c r="J109" s="831">
        <v>16</v>
      </c>
      <c r="K109" s="831">
        <v>368</v>
      </c>
      <c r="L109" s="831">
        <v>1</v>
      </c>
      <c r="M109" s="831">
        <v>23</v>
      </c>
      <c r="N109" s="831">
        <v>20</v>
      </c>
      <c r="O109" s="831">
        <v>460</v>
      </c>
      <c r="P109" s="827">
        <v>1.25</v>
      </c>
      <c r="Q109" s="832">
        <v>23</v>
      </c>
    </row>
    <row r="110" spans="1:17" ht="14.45" customHeight="1" x14ac:dyDescent="0.2">
      <c r="A110" s="821" t="s">
        <v>6366</v>
      </c>
      <c r="B110" s="822" t="s">
        <v>6367</v>
      </c>
      <c r="C110" s="822" t="s">
        <v>5034</v>
      </c>
      <c r="D110" s="822" t="s">
        <v>6474</v>
      </c>
      <c r="E110" s="822" t="s">
        <v>6475</v>
      </c>
      <c r="F110" s="831"/>
      <c r="G110" s="831"/>
      <c r="H110" s="831"/>
      <c r="I110" s="831"/>
      <c r="J110" s="831"/>
      <c r="K110" s="831"/>
      <c r="L110" s="831"/>
      <c r="M110" s="831"/>
      <c r="N110" s="831">
        <v>1</v>
      </c>
      <c r="O110" s="831">
        <v>882</v>
      </c>
      <c r="P110" s="827"/>
      <c r="Q110" s="832">
        <v>882</v>
      </c>
    </row>
    <row r="111" spans="1:17" ht="14.45" customHeight="1" x14ac:dyDescent="0.2">
      <c r="A111" s="821" t="s">
        <v>6366</v>
      </c>
      <c r="B111" s="822" t="s">
        <v>6367</v>
      </c>
      <c r="C111" s="822" t="s">
        <v>5034</v>
      </c>
      <c r="D111" s="822" t="s">
        <v>6476</v>
      </c>
      <c r="E111" s="822" t="s">
        <v>6477</v>
      </c>
      <c r="F111" s="831">
        <v>611</v>
      </c>
      <c r="G111" s="831">
        <v>15275</v>
      </c>
      <c r="H111" s="831">
        <v>0.99072512647554811</v>
      </c>
      <c r="I111" s="831">
        <v>25</v>
      </c>
      <c r="J111" s="831">
        <v>593</v>
      </c>
      <c r="K111" s="831">
        <v>15418</v>
      </c>
      <c r="L111" s="831">
        <v>1</v>
      </c>
      <c r="M111" s="831">
        <v>26</v>
      </c>
      <c r="N111" s="831">
        <v>500</v>
      </c>
      <c r="O111" s="831">
        <v>13000</v>
      </c>
      <c r="P111" s="827">
        <v>0.84317032040472173</v>
      </c>
      <c r="Q111" s="832">
        <v>26</v>
      </c>
    </row>
    <row r="112" spans="1:17" ht="14.45" customHeight="1" x14ac:dyDescent="0.2">
      <c r="A112" s="821" t="s">
        <v>6366</v>
      </c>
      <c r="B112" s="822" t="s">
        <v>6367</v>
      </c>
      <c r="C112" s="822" t="s">
        <v>5034</v>
      </c>
      <c r="D112" s="822" t="s">
        <v>6478</v>
      </c>
      <c r="E112" s="822" t="s">
        <v>6479</v>
      </c>
      <c r="F112" s="831">
        <v>24</v>
      </c>
      <c r="G112" s="831">
        <v>792</v>
      </c>
      <c r="H112" s="831">
        <v>1.6</v>
      </c>
      <c r="I112" s="831">
        <v>33</v>
      </c>
      <c r="J112" s="831">
        <v>15</v>
      </c>
      <c r="K112" s="831">
        <v>495</v>
      </c>
      <c r="L112" s="831">
        <v>1</v>
      </c>
      <c r="M112" s="831">
        <v>33</v>
      </c>
      <c r="N112" s="831">
        <v>27</v>
      </c>
      <c r="O112" s="831">
        <v>891</v>
      </c>
      <c r="P112" s="827">
        <v>1.8</v>
      </c>
      <c r="Q112" s="832">
        <v>33</v>
      </c>
    </row>
    <row r="113" spans="1:17" ht="14.45" customHeight="1" x14ac:dyDescent="0.2">
      <c r="A113" s="821" t="s">
        <v>6366</v>
      </c>
      <c r="B113" s="822" t="s">
        <v>6367</v>
      </c>
      <c r="C113" s="822" t="s">
        <v>5034</v>
      </c>
      <c r="D113" s="822" t="s">
        <v>6480</v>
      </c>
      <c r="E113" s="822" t="s">
        <v>6481</v>
      </c>
      <c r="F113" s="831">
        <v>6</v>
      </c>
      <c r="G113" s="831">
        <v>180</v>
      </c>
      <c r="H113" s="831">
        <v>0.75</v>
      </c>
      <c r="I113" s="831">
        <v>30</v>
      </c>
      <c r="J113" s="831">
        <v>8</v>
      </c>
      <c r="K113" s="831">
        <v>240</v>
      </c>
      <c r="L113" s="831">
        <v>1</v>
      </c>
      <c r="M113" s="831">
        <v>30</v>
      </c>
      <c r="N113" s="831">
        <v>34</v>
      </c>
      <c r="O113" s="831">
        <v>1020</v>
      </c>
      <c r="P113" s="827">
        <v>4.25</v>
      </c>
      <c r="Q113" s="832">
        <v>30</v>
      </c>
    </row>
    <row r="114" spans="1:17" ht="14.45" customHeight="1" x14ac:dyDescent="0.2">
      <c r="A114" s="821" t="s">
        <v>6366</v>
      </c>
      <c r="B114" s="822" t="s">
        <v>6367</v>
      </c>
      <c r="C114" s="822" t="s">
        <v>5034</v>
      </c>
      <c r="D114" s="822" t="s">
        <v>6482</v>
      </c>
      <c r="E114" s="822" t="s">
        <v>6483</v>
      </c>
      <c r="F114" s="831"/>
      <c r="G114" s="831"/>
      <c r="H114" s="831"/>
      <c r="I114" s="831"/>
      <c r="J114" s="831"/>
      <c r="K114" s="831"/>
      <c r="L114" s="831"/>
      <c r="M114" s="831"/>
      <c r="N114" s="831">
        <v>1</v>
      </c>
      <c r="O114" s="831">
        <v>83</v>
      </c>
      <c r="P114" s="827"/>
      <c r="Q114" s="832">
        <v>83</v>
      </c>
    </row>
    <row r="115" spans="1:17" ht="14.45" customHeight="1" x14ac:dyDescent="0.2">
      <c r="A115" s="821" t="s">
        <v>6366</v>
      </c>
      <c r="B115" s="822" t="s">
        <v>6367</v>
      </c>
      <c r="C115" s="822" t="s">
        <v>5034</v>
      </c>
      <c r="D115" s="822" t="s">
        <v>6484</v>
      </c>
      <c r="E115" s="822" t="s">
        <v>6485</v>
      </c>
      <c r="F115" s="831">
        <v>4</v>
      </c>
      <c r="G115" s="831">
        <v>820</v>
      </c>
      <c r="H115" s="831">
        <v>4.0196078431372548</v>
      </c>
      <c r="I115" s="831">
        <v>205</v>
      </c>
      <c r="J115" s="831">
        <v>1</v>
      </c>
      <c r="K115" s="831">
        <v>204</v>
      </c>
      <c r="L115" s="831">
        <v>1</v>
      </c>
      <c r="M115" s="831">
        <v>204</v>
      </c>
      <c r="N115" s="831">
        <v>1</v>
      </c>
      <c r="O115" s="831">
        <v>204</v>
      </c>
      <c r="P115" s="827">
        <v>1</v>
      </c>
      <c r="Q115" s="832">
        <v>204</v>
      </c>
    </row>
    <row r="116" spans="1:17" ht="14.45" customHeight="1" x14ac:dyDescent="0.2">
      <c r="A116" s="821" t="s">
        <v>6366</v>
      </c>
      <c r="B116" s="822" t="s">
        <v>6367</v>
      </c>
      <c r="C116" s="822" t="s">
        <v>5034</v>
      </c>
      <c r="D116" s="822" t="s">
        <v>6486</v>
      </c>
      <c r="E116" s="822" t="s">
        <v>6487</v>
      </c>
      <c r="F116" s="831">
        <v>379</v>
      </c>
      <c r="G116" s="831">
        <v>9854</v>
      </c>
      <c r="H116" s="831">
        <v>0.96192893401015234</v>
      </c>
      <c r="I116" s="831">
        <v>26</v>
      </c>
      <c r="J116" s="831">
        <v>394</v>
      </c>
      <c r="K116" s="831">
        <v>10244</v>
      </c>
      <c r="L116" s="831">
        <v>1</v>
      </c>
      <c r="M116" s="831">
        <v>26</v>
      </c>
      <c r="N116" s="831">
        <v>336</v>
      </c>
      <c r="O116" s="831">
        <v>8736</v>
      </c>
      <c r="P116" s="827">
        <v>0.85279187817258884</v>
      </c>
      <c r="Q116" s="832">
        <v>26</v>
      </c>
    </row>
    <row r="117" spans="1:17" ht="14.45" customHeight="1" x14ac:dyDescent="0.2">
      <c r="A117" s="821" t="s">
        <v>6366</v>
      </c>
      <c r="B117" s="822" t="s">
        <v>6367</v>
      </c>
      <c r="C117" s="822" t="s">
        <v>5034</v>
      </c>
      <c r="D117" s="822" t="s">
        <v>6488</v>
      </c>
      <c r="E117" s="822" t="s">
        <v>6489</v>
      </c>
      <c r="F117" s="831">
        <v>83</v>
      </c>
      <c r="G117" s="831">
        <v>6972</v>
      </c>
      <c r="H117" s="831">
        <v>0.72173913043478266</v>
      </c>
      <c r="I117" s="831">
        <v>84</v>
      </c>
      <c r="J117" s="831">
        <v>115</v>
      </c>
      <c r="K117" s="831">
        <v>9660</v>
      </c>
      <c r="L117" s="831">
        <v>1</v>
      </c>
      <c r="M117" s="831">
        <v>84</v>
      </c>
      <c r="N117" s="831">
        <v>99</v>
      </c>
      <c r="O117" s="831">
        <v>8316</v>
      </c>
      <c r="P117" s="827">
        <v>0.86086956521739133</v>
      </c>
      <c r="Q117" s="832">
        <v>84</v>
      </c>
    </row>
    <row r="118" spans="1:17" ht="14.45" customHeight="1" x14ac:dyDescent="0.2">
      <c r="A118" s="821" t="s">
        <v>6366</v>
      </c>
      <c r="B118" s="822" t="s">
        <v>6367</v>
      </c>
      <c r="C118" s="822" t="s">
        <v>5034</v>
      </c>
      <c r="D118" s="822" t="s">
        <v>6490</v>
      </c>
      <c r="E118" s="822" t="s">
        <v>6491</v>
      </c>
      <c r="F118" s="831">
        <v>18</v>
      </c>
      <c r="G118" s="831">
        <v>3168</v>
      </c>
      <c r="H118" s="831">
        <v>1.0528414755732802</v>
      </c>
      <c r="I118" s="831">
        <v>176</v>
      </c>
      <c r="J118" s="831">
        <v>17</v>
      </c>
      <c r="K118" s="831">
        <v>3009</v>
      </c>
      <c r="L118" s="831">
        <v>1</v>
      </c>
      <c r="M118" s="831">
        <v>177</v>
      </c>
      <c r="N118" s="831">
        <v>21</v>
      </c>
      <c r="O118" s="831">
        <v>3738</v>
      </c>
      <c r="P118" s="827">
        <v>1.2422731804586242</v>
      </c>
      <c r="Q118" s="832">
        <v>178</v>
      </c>
    </row>
    <row r="119" spans="1:17" ht="14.45" customHeight="1" x14ac:dyDescent="0.2">
      <c r="A119" s="821" t="s">
        <v>6366</v>
      </c>
      <c r="B119" s="822" t="s">
        <v>6367</v>
      </c>
      <c r="C119" s="822" t="s">
        <v>5034</v>
      </c>
      <c r="D119" s="822" t="s">
        <v>6492</v>
      </c>
      <c r="E119" s="822" t="s">
        <v>6493</v>
      </c>
      <c r="F119" s="831"/>
      <c r="G119" s="831"/>
      <c r="H119" s="831"/>
      <c r="I119" s="831"/>
      <c r="J119" s="831">
        <v>1</v>
      </c>
      <c r="K119" s="831">
        <v>254</v>
      </c>
      <c r="L119" s="831">
        <v>1</v>
      </c>
      <c r="M119" s="831">
        <v>254</v>
      </c>
      <c r="N119" s="831">
        <v>3</v>
      </c>
      <c r="O119" s="831">
        <v>765</v>
      </c>
      <c r="P119" s="827">
        <v>3.0118110236220472</v>
      </c>
      <c r="Q119" s="832">
        <v>255</v>
      </c>
    </row>
    <row r="120" spans="1:17" ht="14.45" customHeight="1" x14ac:dyDescent="0.2">
      <c r="A120" s="821" t="s">
        <v>6366</v>
      </c>
      <c r="B120" s="822" t="s">
        <v>6367</v>
      </c>
      <c r="C120" s="822" t="s">
        <v>5034</v>
      </c>
      <c r="D120" s="822" t="s">
        <v>6494</v>
      </c>
      <c r="E120" s="822" t="s">
        <v>6495</v>
      </c>
      <c r="F120" s="831">
        <v>301</v>
      </c>
      <c r="G120" s="831">
        <v>4515</v>
      </c>
      <c r="H120" s="831">
        <v>0.55989583333333337</v>
      </c>
      <c r="I120" s="831">
        <v>15</v>
      </c>
      <c r="J120" s="831">
        <v>504</v>
      </c>
      <c r="K120" s="831">
        <v>8064</v>
      </c>
      <c r="L120" s="831">
        <v>1</v>
      </c>
      <c r="M120" s="831">
        <v>16</v>
      </c>
      <c r="N120" s="831">
        <v>582</v>
      </c>
      <c r="O120" s="831">
        <v>9312</v>
      </c>
      <c r="P120" s="827">
        <v>1.1547619047619047</v>
      </c>
      <c r="Q120" s="832">
        <v>16</v>
      </c>
    </row>
    <row r="121" spans="1:17" ht="14.45" customHeight="1" x14ac:dyDescent="0.2">
      <c r="A121" s="821" t="s">
        <v>6366</v>
      </c>
      <c r="B121" s="822" t="s">
        <v>6367</v>
      </c>
      <c r="C121" s="822" t="s">
        <v>5034</v>
      </c>
      <c r="D121" s="822" t="s">
        <v>6496</v>
      </c>
      <c r="E121" s="822" t="s">
        <v>6497</v>
      </c>
      <c r="F121" s="831">
        <v>147</v>
      </c>
      <c r="G121" s="831">
        <v>3381</v>
      </c>
      <c r="H121" s="831">
        <v>0.71014492753623193</v>
      </c>
      <c r="I121" s="831">
        <v>23</v>
      </c>
      <c r="J121" s="831">
        <v>207</v>
      </c>
      <c r="K121" s="831">
        <v>4761</v>
      </c>
      <c r="L121" s="831">
        <v>1</v>
      </c>
      <c r="M121" s="831">
        <v>23</v>
      </c>
      <c r="N121" s="831">
        <v>228</v>
      </c>
      <c r="O121" s="831">
        <v>5244</v>
      </c>
      <c r="P121" s="827">
        <v>1.1014492753623188</v>
      </c>
      <c r="Q121" s="832">
        <v>23</v>
      </c>
    </row>
    <row r="122" spans="1:17" ht="14.45" customHeight="1" x14ac:dyDescent="0.2">
      <c r="A122" s="821" t="s">
        <v>6366</v>
      </c>
      <c r="B122" s="822" t="s">
        <v>6367</v>
      </c>
      <c r="C122" s="822" t="s">
        <v>5034</v>
      </c>
      <c r="D122" s="822" t="s">
        <v>6498</v>
      </c>
      <c r="E122" s="822" t="s">
        <v>6499</v>
      </c>
      <c r="F122" s="831"/>
      <c r="G122" s="831"/>
      <c r="H122" s="831"/>
      <c r="I122" s="831"/>
      <c r="J122" s="831">
        <v>1</v>
      </c>
      <c r="K122" s="831">
        <v>253</v>
      </c>
      <c r="L122" s="831">
        <v>1</v>
      </c>
      <c r="M122" s="831">
        <v>253</v>
      </c>
      <c r="N122" s="831">
        <v>3</v>
      </c>
      <c r="O122" s="831">
        <v>762</v>
      </c>
      <c r="P122" s="827">
        <v>3.0118577075098814</v>
      </c>
      <c r="Q122" s="832">
        <v>254</v>
      </c>
    </row>
    <row r="123" spans="1:17" ht="14.45" customHeight="1" x14ac:dyDescent="0.2">
      <c r="A123" s="821" t="s">
        <v>6366</v>
      </c>
      <c r="B123" s="822" t="s">
        <v>6367</v>
      </c>
      <c r="C123" s="822" t="s">
        <v>5034</v>
      </c>
      <c r="D123" s="822" t="s">
        <v>6500</v>
      </c>
      <c r="E123" s="822" t="s">
        <v>6501</v>
      </c>
      <c r="F123" s="831">
        <v>195</v>
      </c>
      <c r="G123" s="831">
        <v>7215</v>
      </c>
      <c r="H123" s="831">
        <v>0.7142857142857143</v>
      </c>
      <c r="I123" s="831">
        <v>37</v>
      </c>
      <c r="J123" s="831">
        <v>273</v>
      </c>
      <c r="K123" s="831">
        <v>10101</v>
      </c>
      <c r="L123" s="831">
        <v>1</v>
      </c>
      <c r="M123" s="831">
        <v>37</v>
      </c>
      <c r="N123" s="831">
        <v>356</v>
      </c>
      <c r="O123" s="831">
        <v>13172</v>
      </c>
      <c r="P123" s="827">
        <v>1.3040293040293041</v>
      </c>
      <c r="Q123" s="832">
        <v>37</v>
      </c>
    </row>
    <row r="124" spans="1:17" ht="14.45" customHeight="1" x14ac:dyDescent="0.2">
      <c r="A124" s="821" t="s">
        <v>6366</v>
      </c>
      <c r="B124" s="822" t="s">
        <v>6367</v>
      </c>
      <c r="C124" s="822" t="s">
        <v>5034</v>
      </c>
      <c r="D124" s="822" t="s">
        <v>6502</v>
      </c>
      <c r="E124" s="822" t="s">
        <v>6503</v>
      </c>
      <c r="F124" s="831">
        <v>7447</v>
      </c>
      <c r="G124" s="831">
        <v>171281</v>
      </c>
      <c r="H124" s="831">
        <v>1.0109964702688026</v>
      </c>
      <c r="I124" s="831">
        <v>23</v>
      </c>
      <c r="J124" s="831">
        <v>7366</v>
      </c>
      <c r="K124" s="831">
        <v>169418</v>
      </c>
      <c r="L124" s="831">
        <v>1</v>
      </c>
      <c r="M124" s="831">
        <v>23</v>
      </c>
      <c r="N124" s="831">
        <v>7256</v>
      </c>
      <c r="O124" s="831">
        <v>166888</v>
      </c>
      <c r="P124" s="827">
        <v>0.98506652185718169</v>
      </c>
      <c r="Q124" s="832">
        <v>23</v>
      </c>
    </row>
    <row r="125" spans="1:17" ht="14.45" customHeight="1" x14ac:dyDescent="0.2">
      <c r="A125" s="821" t="s">
        <v>6366</v>
      </c>
      <c r="B125" s="822" t="s">
        <v>6367</v>
      </c>
      <c r="C125" s="822" t="s">
        <v>5034</v>
      </c>
      <c r="D125" s="822" t="s">
        <v>6504</v>
      </c>
      <c r="E125" s="822" t="s">
        <v>6505</v>
      </c>
      <c r="F125" s="831"/>
      <c r="G125" s="831"/>
      <c r="H125" s="831"/>
      <c r="I125" s="831"/>
      <c r="J125" s="831">
        <v>1</v>
      </c>
      <c r="K125" s="831">
        <v>402</v>
      </c>
      <c r="L125" s="831">
        <v>1</v>
      </c>
      <c r="M125" s="831">
        <v>402</v>
      </c>
      <c r="N125" s="831"/>
      <c r="O125" s="831"/>
      <c r="P125" s="827"/>
      <c r="Q125" s="832"/>
    </row>
    <row r="126" spans="1:17" ht="14.45" customHeight="1" x14ac:dyDescent="0.2">
      <c r="A126" s="821" t="s">
        <v>6366</v>
      </c>
      <c r="B126" s="822" t="s">
        <v>6367</v>
      </c>
      <c r="C126" s="822" t="s">
        <v>5034</v>
      </c>
      <c r="D126" s="822" t="s">
        <v>6506</v>
      </c>
      <c r="E126" s="822" t="s">
        <v>6507</v>
      </c>
      <c r="F126" s="831">
        <v>1</v>
      </c>
      <c r="G126" s="831">
        <v>171</v>
      </c>
      <c r="H126" s="831"/>
      <c r="I126" s="831">
        <v>171</v>
      </c>
      <c r="J126" s="831"/>
      <c r="K126" s="831"/>
      <c r="L126" s="831"/>
      <c r="M126" s="831"/>
      <c r="N126" s="831">
        <v>6</v>
      </c>
      <c r="O126" s="831">
        <v>1026</v>
      </c>
      <c r="P126" s="827"/>
      <c r="Q126" s="832">
        <v>171</v>
      </c>
    </row>
    <row r="127" spans="1:17" ht="14.45" customHeight="1" x14ac:dyDescent="0.2">
      <c r="A127" s="821" t="s">
        <v>6366</v>
      </c>
      <c r="B127" s="822" t="s">
        <v>6367</v>
      </c>
      <c r="C127" s="822" t="s">
        <v>5034</v>
      </c>
      <c r="D127" s="822" t="s">
        <v>6508</v>
      </c>
      <c r="E127" s="822" t="s">
        <v>6509</v>
      </c>
      <c r="F127" s="831">
        <v>1</v>
      </c>
      <c r="G127" s="831">
        <v>588</v>
      </c>
      <c r="H127" s="831"/>
      <c r="I127" s="831">
        <v>588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6366</v>
      </c>
      <c r="B128" s="822" t="s">
        <v>6367</v>
      </c>
      <c r="C128" s="822" t="s">
        <v>5034</v>
      </c>
      <c r="D128" s="822" t="s">
        <v>6510</v>
      </c>
      <c r="E128" s="822" t="s">
        <v>6511</v>
      </c>
      <c r="F128" s="831"/>
      <c r="G128" s="831"/>
      <c r="H128" s="831"/>
      <c r="I128" s="831"/>
      <c r="J128" s="831"/>
      <c r="K128" s="831"/>
      <c r="L128" s="831"/>
      <c r="M128" s="831"/>
      <c r="N128" s="831">
        <v>2</v>
      </c>
      <c r="O128" s="831">
        <v>658</v>
      </c>
      <c r="P128" s="827"/>
      <c r="Q128" s="832">
        <v>329</v>
      </c>
    </row>
    <row r="129" spans="1:17" ht="14.45" customHeight="1" x14ac:dyDescent="0.2">
      <c r="A129" s="821" t="s">
        <v>6366</v>
      </c>
      <c r="B129" s="822" t="s">
        <v>6367</v>
      </c>
      <c r="C129" s="822" t="s">
        <v>5034</v>
      </c>
      <c r="D129" s="822" t="s">
        <v>6512</v>
      </c>
      <c r="E129" s="822" t="s">
        <v>6513</v>
      </c>
      <c r="F129" s="831"/>
      <c r="G129" s="831"/>
      <c r="H129" s="831"/>
      <c r="I129" s="831"/>
      <c r="J129" s="831">
        <v>1</v>
      </c>
      <c r="K129" s="831">
        <v>331</v>
      </c>
      <c r="L129" s="831">
        <v>1</v>
      </c>
      <c r="M129" s="831">
        <v>331</v>
      </c>
      <c r="N129" s="831"/>
      <c r="O129" s="831"/>
      <c r="P129" s="827"/>
      <c r="Q129" s="832"/>
    </row>
    <row r="130" spans="1:17" ht="14.45" customHeight="1" x14ac:dyDescent="0.2">
      <c r="A130" s="821" t="s">
        <v>6366</v>
      </c>
      <c r="B130" s="822" t="s">
        <v>6367</v>
      </c>
      <c r="C130" s="822" t="s">
        <v>5034</v>
      </c>
      <c r="D130" s="822" t="s">
        <v>6514</v>
      </c>
      <c r="E130" s="822" t="s">
        <v>6515</v>
      </c>
      <c r="F130" s="831"/>
      <c r="G130" s="831"/>
      <c r="H130" s="831"/>
      <c r="I130" s="831"/>
      <c r="J130" s="831">
        <v>1</v>
      </c>
      <c r="K130" s="831">
        <v>277</v>
      </c>
      <c r="L130" s="831">
        <v>1</v>
      </c>
      <c r="M130" s="831">
        <v>277</v>
      </c>
      <c r="N130" s="831"/>
      <c r="O130" s="831"/>
      <c r="P130" s="827"/>
      <c r="Q130" s="832"/>
    </row>
    <row r="131" spans="1:17" ht="14.45" customHeight="1" x14ac:dyDescent="0.2">
      <c r="A131" s="821" t="s">
        <v>6366</v>
      </c>
      <c r="B131" s="822" t="s">
        <v>6367</v>
      </c>
      <c r="C131" s="822" t="s">
        <v>5034</v>
      </c>
      <c r="D131" s="822" t="s">
        <v>6516</v>
      </c>
      <c r="E131" s="822" t="s">
        <v>6517</v>
      </c>
      <c r="F131" s="831">
        <v>398</v>
      </c>
      <c r="G131" s="831">
        <v>11542</v>
      </c>
      <c r="H131" s="831">
        <v>0.93867924528301883</v>
      </c>
      <c r="I131" s="831">
        <v>29</v>
      </c>
      <c r="J131" s="831">
        <v>424</v>
      </c>
      <c r="K131" s="831">
        <v>12296</v>
      </c>
      <c r="L131" s="831">
        <v>1</v>
      </c>
      <c r="M131" s="831">
        <v>29</v>
      </c>
      <c r="N131" s="831">
        <v>375</v>
      </c>
      <c r="O131" s="831">
        <v>10875</v>
      </c>
      <c r="P131" s="827">
        <v>0.88443396226415094</v>
      </c>
      <c r="Q131" s="832">
        <v>29</v>
      </c>
    </row>
    <row r="132" spans="1:17" ht="14.45" customHeight="1" x14ac:dyDescent="0.2">
      <c r="A132" s="821" t="s">
        <v>6366</v>
      </c>
      <c r="B132" s="822" t="s">
        <v>6367</v>
      </c>
      <c r="C132" s="822" t="s">
        <v>5034</v>
      </c>
      <c r="D132" s="822" t="s">
        <v>6518</v>
      </c>
      <c r="E132" s="822" t="s">
        <v>6519</v>
      </c>
      <c r="F132" s="831">
        <v>67</v>
      </c>
      <c r="G132" s="831">
        <v>11926</v>
      </c>
      <c r="H132" s="831">
        <v>0.39191587249424908</v>
      </c>
      <c r="I132" s="831">
        <v>178</v>
      </c>
      <c r="J132" s="831">
        <v>170</v>
      </c>
      <c r="K132" s="831">
        <v>30430</v>
      </c>
      <c r="L132" s="831">
        <v>1</v>
      </c>
      <c r="M132" s="831">
        <v>179</v>
      </c>
      <c r="N132" s="831">
        <v>320</v>
      </c>
      <c r="O132" s="831">
        <v>57280</v>
      </c>
      <c r="P132" s="827">
        <v>1.8823529411764706</v>
      </c>
      <c r="Q132" s="832">
        <v>179</v>
      </c>
    </row>
    <row r="133" spans="1:17" ht="14.45" customHeight="1" x14ac:dyDescent="0.2">
      <c r="A133" s="821" t="s">
        <v>6366</v>
      </c>
      <c r="B133" s="822" t="s">
        <v>6367</v>
      </c>
      <c r="C133" s="822" t="s">
        <v>5034</v>
      </c>
      <c r="D133" s="822" t="s">
        <v>6520</v>
      </c>
      <c r="E133" s="822" t="s">
        <v>6521</v>
      </c>
      <c r="F133" s="831">
        <v>14</v>
      </c>
      <c r="G133" s="831">
        <v>210</v>
      </c>
      <c r="H133" s="831">
        <v>0.52500000000000002</v>
      </c>
      <c r="I133" s="831">
        <v>15</v>
      </c>
      <c r="J133" s="831">
        <v>25</v>
      </c>
      <c r="K133" s="831">
        <v>400</v>
      </c>
      <c r="L133" s="831">
        <v>1</v>
      </c>
      <c r="M133" s="831">
        <v>16</v>
      </c>
      <c r="N133" s="831">
        <v>5</v>
      </c>
      <c r="O133" s="831">
        <v>80</v>
      </c>
      <c r="P133" s="827">
        <v>0.2</v>
      </c>
      <c r="Q133" s="832">
        <v>16</v>
      </c>
    </row>
    <row r="134" spans="1:17" ht="14.45" customHeight="1" x14ac:dyDescent="0.2">
      <c r="A134" s="821" t="s">
        <v>6366</v>
      </c>
      <c r="B134" s="822" t="s">
        <v>6367</v>
      </c>
      <c r="C134" s="822" t="s">
        <v>5034</v>
      </c>
      <c r="D134" s="822" t="s">
        <v>6522</v>
      </c>
      <c r="E134" s="822" t="s">
        <v>6523</v>
      </c>
      <c r="F134" s="831">
        <v>621</v>
      </c>
      <c r="G134" s="831">
        <v>11799</v>
      </c>
      <c r="H134" s="831">
        <v>0.77319790301441682</v>
      </c>
      <c r="I134" s="831">
        <v>19</v>
      </c>
      <c r="J134" s="831">
        <v>763</v>
      </c>
      <c r="K134" s="831">
        <v>15260</v>
      </c>
      <c r="L134" s="831">
        <v>1</v>
      </c>
      <c r="M134" s="831">
        <v>20</v>
      </c>
      <c r="N134" s="831">
        <v>793</v>
      </c>
      <c r="O134" s="831">
        <v>15860</v>
      </c>
      <c r="P134" s="827">
        <v>1.0393184796854522</v>
      </c>
      <c r="Q134" s="832">
        <v>20</v>
      </c>
    </row>
    <row r="135" spans="1:17" ht="14.45" customHeight="1" x14ac:dyDescent="0.2">
      <c r="A135" s="821" t="s">
        <v>6366</v>
      </c>
      <c r="B135" s="822" t="s">
        <v>6367</v>
      </c>
      <c r="C135" s="822" t="s">
        <v>5034</v>
      </c>
      <c r="D135" s="822" t="s">
        <v>6524</v>
      </c>
      <c r="E135" s="822" t="s">
        <v>6525</v>
      </c>
      <c r="F135" s="831">
        <v>1012</v>
      </c>
      <c r="G135" s="831">
        <v>20240</v>
      </c>
      <c r="H135" s="831">
        <v>0.91007194244604317</v>
      </c>
      <c r="I135" s="831">
        <v>20</v>
      </c>
      <c r="J135" s="831">
        <v>1112</v>
      </c>
      <c r="K135" s="831">
        <v>22240</v>
      </c>
      <c r="L135" s="831">
        <v>1</v>
      </c>
      <c r="M135" s="831">
        <v>20</v>
      </c>
      <c r="N135" s="831">
        <v>1125</v>
      </c>
      <c r="O135" s="831">
        <v>22500</v>
      </c>
      <c r="P135" s="827">
        <v>1.0116906474820144</v>
      </c>
      <c r="Q135" s="832">
        <v>20</v>
      </c>
    </row>
    <row r="136" spans="1:17" ht="14.45" customHeight="1" x14ac:dyDescent="0.2">
      <c r="A136" s="821" t="s">
        <v>6366</v>
      </c>
      <c r="B136" s="822" t="s">
        <v>6367</v>
      </c>
      <c r="C136" s="822" t="s">
        <v>5034</v>
      </c>
      <c r="D136" s="822" t="s">
        <v>6526</v>
      </c>
      <c r="E136" s="822" t="s">
        <v>6527</v>
      </c>
      <c r="F136" s="831"/>
      <c r="G136" s="831"/>
      <c r="H136" s="831"/>
      <c r="I136" s="831"/>
      <c r="J136" s="831">
        <v>1</v>
      </c>
      <c r="K136" s="831">
        <v>187</v>
      </c>
      <c r="L136" s="831">
        <v>1</v>
      </c>
      <c r="M136" s="831">
        <v>187</v>
      </c>
      <c r="N136" s="831"/>
      <c r="O136" s="831"/>
      <c r="P136" s="827"/>
      <c r="Q136" s="832"/>
    </row>
    <row r="137" spans="1:17" ht="14.45" customHeight="1" x14ac:dyDescent="0.2">
      <c r="A137" s="821" t="s">
        <v>6366</v>
      </c>
      <c r="B137" s="822" t="s">
        <v>6367</v>
      </c>
      <c r="C137" s="822" t="s">
        <v>5034</v>
      </c>
      <c r="D137" s="822" t="s">
        <v>6528</v>
      </c>
      <c r="E137" s="822" t="s">
        <v>6529</v>
      </c>
      <c r="F137" s="831">
        <v>1</v>
      </c>
      <c r="G137" s="831">
        <v>189</v>
      </c>
      <c r="H137" s="831"/>
      <c r="I137" s="831">
        <v>189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6366</v>
      </c>
      <c r="B138" s="822" t="s">
        <v>6367</v>
      </c>
      <c r="C138" s="822" t="s">
        <v>5034</v>
      </c>
      <c r="D138" s="822" t="s">
        <v>6530</v>
      </c>
      <c r="E138" s="822" t="s">
        <v>6531</v>
      </c>
      <c r="F138" s="831"/>
      <c r="G138" s="831"/>
      <c r="H138" s="831"/>
      <c r="I138" s="831"/>
      <c r="J138" s="831"/>
      <c r="K138" s="831"/>
      <c r="L138" s="831"/>
      <c r="M138" s="831"/>
      <c r="N138" s="831">
        <v>6</v>
      </c>
      <c r="O138" s="831">
        <v>1044</v>
      </c>
      <c r="P138" s="827"/>
      <c r="Q138" s="832">
        <v>174</v>
      </c>
    </row>
    <row r="139" spans="1:17" ht="14.45" customHeight="1" x14ac:dyDescent="0.2">
      <c r="A139" s="821" t="s">
        <v>6366</v>
      </c>
      <c r="B139" s="822" t="s">
        <v>6367</v>
      </c>
      <c r="C139" s="822" t="s">
        <v>5034</v>
      </c>
      <c r="D139" s="822" t="s">
        <v>6532</v>
      </c>
      <c r="E139" s="822" t="s">
        <v>6533</v>
      </c>
      <c r="F139" s="831">
        <v>140</v>
      </c>
      <c r="G139" s="831">
        <v>11760</v>
      </c>
      <c r="H139" s="831">
        <v>0.93959731543624159</v>
      </c>
      <c r="I139" s="831">
        <v>84</v>
      </c>
      <c r="J139" s="831">
        <v>149</v>
      </c>
      <c r="K139" s="831">
        <v>12516</v>
      </c>
      <c r="L139" s="831">
        <v>1</v>
      </c>
      <c r="M139" s="831">
        <v>84</v>
      </c>
      <c r="N139" s="831">
        <v>136</v>
      </c>
      <c r="O139" s="831">
        <v>11424</v>
      </c>
      <c r="P139" s="827">
        <v>0.91275167785234901</v>
      </c>
      <c r="Q139" s="832">
        <v>84</v>
      </c>
    </row>
    <row r="140" spans="1:17" ht="14.45" customHeight="1" x14ac:dyDescent="0.2">
      <c r="A140" s="821" t="s">
        <v>6366</v>
      </c>
      <c r="B140" s="822" t="s">
        <v>6367</v>
      </c>
      <c r="C140" s="822" t="s">
        <v>5034</v>
      </c>
      <c r="D140" s="822" t="s">
        <v>6534</v>
      </c>
      <c r="E140" s="822" t="s">
        <v>6535</v>
      </c>
      <c r="F140" s="831"/>
      <c r="G140" s="831"/>
      <c r="H140" s="831"/>
      <c r="I140" s="831"/>
      <c r="J140" s="831"/>
      <c r="K140" s="831"/>
      <c r="L140" s="831"/>
      <c r="M140" s="831"/>
      <c r="N140" s="831">
        <v>3</v>
      </c>
      <c r="O140" s="831">
        <v>237</v>
      </c>
      <c r="P140" s="827"/>
      <c r="Q140" s="832">
        <v>79</v>
      </c>
    </row>
    <row r="141" spans="1:17" ht="14.45" customHeight="1" x14ac:dyDescent="0.2">
      <c r="A141" s="821" t="s">
        <v>6366</v>
      </c>
      <c r="B141" s="822" t="s">
        <v>6367</v>
      </c>
      <c r="C141" s="822" t="s">
        <v>5034</v>
      </c>
      <c r="D141" s="822" t="s">
        <v>6536</v>
      </c>
      <c r="E141" s="822" t="s">
        <v>6537</v>
      </c>
      <c r="F141" s="831">
        <v>1</v>
      </c>
      <c r="G141" s="831">
        <v>301</v>
      </c>
      <c r="H141" s="831">
        <v>0.99668874172185429</v>
      </c>
      <c r="I141" s="831">
        <v>301</v>
      </c>
      <c r="J141" s="831">
        <v>1</v>
      </c>
      <c r="K141" s="831">
        <v>302</v>
      </c>
      <c r="L141" s="831">
        <v>1</v>
      </c>
      <c r="M141" s="831">
        <v>302</v>
      </c>
      <c r="N141" s="831">
        <v>1</v>
      </c>
      <c r="O141" s="831">
        <v>303</v>
      </c>
      <c r="P141" s="827">
        <v>1.0033112582781456</v>
      </c>
      <c r="Q141" s="832">
        <v>303</v>
      </c>
    </row>
    <row r="142" spans="1:17" ht="14.45" customHeight="1" x14ac:dyDescent="0.2">
      <c r="A142" s="821" t="s">
        <v>6366</v>
      </c>
      <c r="B142" s="822" t="s">
        <v>6367</v>
      </c>
      <c r="C142" s="822" t="s">
        <v>5034</v>
      </c>
      <c r="D142" s="822" t="s">
        <v>6538</v>
      </c>
      <c r="E142" s="822" t="s">
        <v>6539</v>
      </c>
      <c r="F142" s="831">
        <v>1</v>
      </c>
      <c r="G142" s="831">
        <v>21</v>
      </c>
      <c r="H142" s="831">
        <v>0.15909090909090909</v>
      </c>
      <c r="I142" s="831">
        <v>21</v>
      </c>
      <c r="J142" s="831">
        <v>6</v>
      </c>
      <c r="K142" s="831">
        <v>132</v>
      </c>
      <c r="L142" s="831">
        <v>1</v>
      </c>
      <c r="M142" s="831">
        <v>22</v>
      </c>
      <c r="N142" s="831">
        <v>6</v>
      </c>
      <c r="O142" s="831">
        <v>132</v>
      </c>
      <c r="P142" s="827">
        <v>1</v>
      </c>
      <c r="Q142" s="832">
        <v>22</v>
      </c>
    </row>
    <row r="143" spans="1:17" ht="14.45" customHeight="1" x14ac:dyDescent="0.2">
      <c r="A143" s="821" t="s">
        <v>6366</v>
      </c>
      <c r="B143" s="822" t="s">
        <v>6367</v>
      </c>
      <c r="C143" s="822" t="s">
        <v>5034</v>
      </c>
      <c r="D143" s="822" t="s">
        <v>6540</v>
      </c>
      <c r="E143" s="822" t="s">
        <v>6541</v>
      </c>
      <c r="F143" s="831">
        <v>105</v>
      </c>
      <c r="G143" s="831">
        <v>2310</v>
      </c>
      <c r="H143" s="831">
        <v>0.86776859504132231</v>
      </c>
      <c r="I143" s="831">
        <v>22</v>
      </c>
      <c r="J143" s="831">
        <v>121</v>
      </c>
      <c r="K143" s="831">
        <v>2662</v>
      </c>
      <c r="L143" s="831">
        <v>1</v>
      </c>
      <c r="M143" s="831">
        <v>22</v>
      </c>
      <c r="N143" s="831">
        <v>106</v>
      </c>
      <c r="O143" s="831">
        <v>2332</v>
      </c>
      <c r="P143" s="827">
        <v>0.87603305785123964</v>
      </c>
      <c r="Q143" s="832">
        <v>22</v>
      </c>
    </row>
    <row r="144" spans="1:17" ht="14.45" customHeight="1" x14ac:dyDescent="0.2">
      <c r="A144" s="821" t="s">
        <v>6366</v>
      </c>
      <c r="B144" s="822" t="s">
        <v>6367</v>
      </c>
      <c r="C144" s="822" t="s">
        <v>5034</v>
      </c>
      <c r="D144" s="822" t="s">
        <v>6542</v>
      </c>
      <c r="E144" s="822" t="s">
        <v>6543</v>
      </c>
      <c r="F144" s="831"/>
      <c r="G144" s="831"/>
      <c r="H144" s="831"/>
      <c r="I144" s="831"/>
      <c r="J144" s="831"/>
      <c r="K144" s="831"/>
      <c r="L144" s="831"/>
      <c r="M144" s="831"/>
      <c r="N144" s="831">
        <v>1</v>
      </c>
      <c r="O144" s="831">
        <v>174</v>
      </c>
      <c r="P144" s="827"/>
      <c r="Q144" s="832">
        <v>174</v>
      </c>
    </row>
    <row r="145" spans="1:17" ht="14.45" customHeight="1" x14ac:dyDescent="0.2">
      <c r="A145" s="821" t="s">
        <v>6366</v>
      </c>
      <c r="B145" s="822" t="s">
        <v>6367</v>
      </c>
      <c r="C145" s="822" t="s">
        <v>5034</v>
      </c>
      <c r="D145" s="822" t="s">
        <v>6544</v>
      </c>
      <c r="E145" s="822" t="s">
        <v>6545</v>
      </c>
      <c r="F145" s="831"/>
      <c r="G145" s="831"/>
      <c r="H145" s="831"/>
      <c r="I145" s="831"/>
      <c r="J145" s="831">
        <v>2</v>
      </c>
      <c r="K145" s="831">
        <v>990</v>
      </c>
      <c r="L145" s="831">
        <v>1</v>
      </c>
      <c r="M145" s="831">
        <v>495</v>
      </c>
      <c r="N145" s="831"/>
      <c r="O145" s="831"/>
      <c r="P145" s="827"/>
      <c r="Q145" s="832"/>
    </row>
    <row r="146" spans="1:17" ht="14.45" customHeight="1" x14ac:dyDescent="0.2">
      <c r="A146" s="821" t="s">
        <v>6366</v>
      </c>
      <c r="B146" s="822" t="s">
        <v>6367</v>
      </c>
      <c r="C146" s="822" t="s">
        <v>5034</v>
      </c>
      <c r="D146" s="822" t="s">
        <v>6546</v>
      </c>
      <c r="E146" s="822" t="s">
        <v>6547</v>
      </c>
      <c r="F146" s="831">
        <v>1</v>
      </c>
      <c r="G146" s="831">
        <v>192</v>
      </c>
      <c r="H146" s="831">
        <v>0.5</v>
      </c>
      <c r="I146" s="831">
        <v>192</v>
      </c>
      <c r="J146" s="831">
        <v>2</v>
      </c>
      <c r="K146" s="831">
        <v>384</v>
      </c>
      <c r="L146" s="831">
        <v>1</v>
      </c>
      <c r="M146" s="831">
        <v>192</v>
      </c>
      <c r="N146" s="831">
        <v>1</v>
      </c>
      <c r="O146" s="831">
        <v>193</v>
      </c>
      <c r="P146" s="827">
        <v>0.50260416666666663</v>
      </c>
      <c r="Q146" s="832">
        <v>193</v>
      </c>
    </row>
    <row r="147" spans="1:17" ht="14.45" customHeight="1" x14ac:dyDescent="0.2">
      <c r="A147" s="821" t="s">
        <v>6366</v>
      </c>
      <c r="B147" s="822" t="s">
        <v>6367</v>
      </c>
      <c r="C147" s="822" t="s">
        <v>5034</v>
      </c>
      <c r="D147" s="822" t="s">
        <v>6548</v>
      </c>
      <c r="E147" s="822" t="s">
        <v>6549</v>
      </c>
      <c r="F147" s="831">
        <v>5</v>
      </c>
      <c r="G147" s="831">
        <v>1025</v>
      </c>
      <c r="H147" s="831"/>
      <c r="I147" s="831">
        <v>205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6366</v>
      </c>
      <c r="B148" s="822" t="s">
        <v>6367</v>
      </c>
      <c r="C148" s="822" t="s">
        <v>5034</v>
      </c>
      <c r="D148" s="822" t="s">
        <v>6550</v>
      </c>
      <c r="E148" s="822" t="s">
        <v>6551</v>
      </c>
      <c r="F148" s="831">
        <v>12</v>
      </c>
      <c r="G148" s="831">
        <v>2016</v>
      </c>
      <c r="H148" s="831">
        <v>2.4</v>
      </c>
      <c r="I148" s="831">
        <v>168</v>
      </c>
      <c r="J148" s="831">
        <v>5</v>
      </c>
      <c r="K148" s="831">
        <v>840</v>
      </c>
      <c r="L148" s="831">
        <v>1</v>
      </c>
      <c r="M148" s="831">
        <v>168</v>
      </c>
      <c r="N148" s="831">
        <v>4</v>
      </c>
      <c r="O148" s="831">
        <v>672</v>
      </c>
      <c r="P148" s="827">
        <v>0.8</v>
      </c>
      <c r="Q148" s="832">
        <v>168</v>
      </c>
    </row>
    <row r="149" spans="1:17" ht="14.45" customHeight="1" x14ac:dyDescent="0.2">
      <c r="A149" s="821" t="s">
        <v>6366</v>
      </c>
      <c r="B149" s="822" t="s">
        <v>6367</v>
      </c>
      <c r="C149" s="822" t="s">
        <v>5034</v>
      </c>
      <c r="D149" s="822" t="s">
        <v>6552</v>
      </c>
      <c r="E149" s="822" t="s">
        <v>6553</v>
      </c>
      <c r="F149" s="831"/>
      <c r="G149" s="831"/>
      <c r="H149" s="831"/>
      <c r="I149" s="831"/>
      <c r="J149" s="831">
        <v>6</v>
      </c>
      <c r="K149" s="831">
        <v>762</v>
      </c>
      <c r="L149" s="831">
        <v>1</v>
      </c>
      <c r="M149" s="831">
        <v>127</v>
      </c>
      <c r="N149" s="831">
        <v>4</v>
      </c>
      <c r="O149" s="831">
        <v>508</v>
      </c>
      <c r="P149" s="827">
        <v>0.66666666666666663</v>
      </c>
      <c r="Q149" s="832">
        <v>127</v>
      </c>
    </row>
    <row r="150" spans="1:17" ht="14.45" customHeight="1" x14ac:dyDescent="0.2">
      <c r="A150" s="821" t="s">
        <v>6366</v>
      </c>
      <c r="B150" s="822" t="s">
        <v>6367</v>
      </c>
      <c r="C150" s="822" t="s">
        <v>5034</v>
      </c>
      <c r="D150" s="822" t="s">
        <v>6554</v>
      </c>
      <c r="E150" s="822" t="s">
        <v>6555</v>
      </c>
      <c r="F150" s="831"/>
      <c r="G150" s="831"/>
      <c r="H150" s="831"/>
      <c r="I150" s="831"/>
      <c r="J150" s="831">
        <v>1</v>
      </c>
      <c r="K150" s="831">
        <v>310</v>
      </c>
      <c r="L150" s="831">
        <v>1</v>
      </c>
      <c r="M150" s="831">
        <v>310</v>
      </c>
      <c r="N150" s="831"/>
      <c r="O150" s="831"/>
      <c r="P150" s="827"/>
      <c r="Q150" s="832"/>
    </row>
    <row r="151" spans="1:17" ht="14.45" customHeight="1" x14ac:dyDescent="0.2">
      <c r="A151" s="821" t="s">
        <v>6366</v>
      </c>
      <c r="B151" s="822" t="s">
        <v>6367</v>
      </c>
      <c r="C151" s="822" t="s">
        <v>5034</v>
      </c>
      <c r="D151" s="822" t="s">
        <v>6556</v>
      </c>
      <c r="E151" s="822" t="s">
        <v>6557</v>
      </c>
      <c r="F151" s="831">
        <v>11</v>
      </c>
      <c r="G151" s="831">
        <v>253</v>
      </c>
      <c r="H151" s="831">
        <v>0.52380952380952384</v>
      </c>
      <c r="I151" s="831">
        <v>23</v>
      </c>
      <c r="J151" s="831">
        <v>21</v>
      </c>
      <c r="K151" s="831">
        <v>483</v>
      </c>
      <c r="L151" s="831">
        <v>1</v>
      </c>
      <c r="M151" s="831">
        <v>23</v>
      </c>
      <c r="N151" s="831">
        <v>9</v>
      </c>
      <c r="O151" s="831">
        <v>207</v>
      </c>
      <c r="P151" s="827">
        <v>0.42857142857142855</v>
      </c>
      <c r="Q151" s="832">
        <v>23</v>
      </c>
    </row>
    <row r="152" spans="1:17" ht="14.45" customHeight="1" x14ac:dyDescent="0.2">
      <c r="A152" s="821" t="s">
        <v>6366</v>
      </c>
      <c r="B152" s="822" t="s">
        <v>6367</v>
      </c>
      <c r="C152" s="822" t="s">
        <v>5034</v>
      </c>
      <c r="D152" s="822" t="s">
        <v>6558</v>
      </c>
      <c r="E152" s="822" t="s">
        <v>6559</v>
      </c>
      <c r="F152" s="831">
        <v>30</v>
      </c>
      <c r="G152" s="831">
        <v>510</v>
      </c>
      <c r="H152" s="831">
        <v>1.1538461538461537</v>
      </c>
      <c r="I152" s="831">
        <v>17</v>
      </c>
      <c r="J152" s="831">
        <v>26</v>
      </c>
      <c r="K152" s="831">
        <v>442</v>
      </c>
      <c r="L152" s="831">
        <v>1</v>
      </c>
      <c r="M152" s="831">
        <v>17</v>
      </c>
      <c r="N152" s="831">
        <v>9</v>
      </c>
      <c r="O152" s="831">
        <v>153</v>
      </c>
      <c r="P152" s="827">
        <v>0.34615384615384615</v>
      </c>
      <c r="Q152" s="832">
        <v>17</v>
      </c>
    </row>
    <row r="153" spans="1:17" ht="14.45" customHeight="1" x14ac:dyDescent="0.2">
      <c r="A153" s="821" t="s">
        <v>6366</v>
      </c>
      <c r="B153" s="822" t="s">
        <v>6367</v>
      </c>
      <c r="C153" s="822" t="s">
        <v>5034</v>
      </c>
      <c r="D153" s="822" t="s">
        <v>6560</v>
      </c>
      <c r="E153" s="822" t="s">
        <v>6561</v>
      </c>
      <c r="F153" s="831">
        <v>3</v>
      </c>
      <c r="G153" s="831">
        <v>399</v>
      </c>
      <c r="H153" s="831">
        <v>0.9925373134328358</v>
      </c>
      <c r="I153" s="831">
        <v>133</v>
      </c>
      <c r="J153" s="831">
        <v>3</v>
      </c>
      <c r="K153" s="831">
        <v>402</v>
      </c>
      <c r="L153" s="831">
        <v>1</v>
      </c>
      <c r="M153" s="831">
        <v>134</v>
      </c>
      <c r="N153" s="831">
        <v>1</v>
      </c>
      <c r="O153" s="831">
        <v>135</v>
      </c>
      <c r="P153" s="827">
        <v>0.33582089552238809</v>
      </c>
      <c r="Q153" s="832">
        <v>135</v>
      </c>
    </row>
    <row r="154" spans="1:17" ht="14.45" customHeight="1" x14ac:dyDescent="0.2">
      <c r="A154" s="821" t="s">
        <v>6366</v>
      </c>
      <c r="B154" s="822" t="s">
        <v>6367</v>
      </c>
      <c r="C154" s="822" t="s">
        <v>5034</v>
      </c>
      <c r="D154" s="822" t="s">
        <v>6562</v>
      </c>
      <c r="E154" s="822" t="s">
        <v>6563</v>
      </c>
      <c r="F154" s="831">
        <v>280</v>
      </c>
      <c r="G154" s="831">
        <v>82600</v>
      </c>
      <c r="H154" s="831">
        <v>0.85337631209190845</v>
      </c>
      <c r="I154" s="831">
        <v>295</v>
      </c>
      <c r="J154" s="831">
        <v>327</v>
      </c>
      <c r="K154" s="831">
        <v>96792</v>
      </c>
      <c r="L154" s="831">
        <v>1</v>
      </c>
      <c r="M154" s="831">
        <v>296</v>
      </c>
      <c r="N154" s="831">
        <v>317</v>
      </c>
      <c r="O154" s="831">
        <v>93832</v>
      </c>
      <c r="P154" s="827">
        <v>0.96941896024464835</v>
      </c>
      <c r="Q154" s="832">
        <v>296</v>
      </c>
    </row>
    <row r="155" spans="1:17" ht="14.45" customHeight="1" x14ac:dyDescent="0.2">
      <c r="A155" s="821" t="s">
        <v>6366</v>
      </c>
      <c r="B155" s="822" t="s">
        <v>6367</v>
      </c>
      <c r="C155" s="822" t="s">
        <v>5034</v>
      </c>
      <c r="D155" s="822" t="s">
        <v>6564</v>
      </c>
      <c r="E155" s="822" t="s">
        <v>6565</v>
      </c>
      <c r="F155" s="831"/>
      <c r="G155" s="831"/>
      <c r="H155" s="831"/>
      <c r="I155" s="831"/>
      <c r="J155" s="831"/>
      <c r="K155" s="831"/>
      <c r="L155" s="831"/>
      <c r="M155" s="831"/>
      <c r="N155" s="831">
        <v>1</v>
      </c>
      <c r="O155" s="831">
        <v>29</v>
      </c>
      <c r="P155" s="827"/>
      <c r="Q155" s="832">
        <v>29</v>
      </c>
    </row>
    <row r="156" spans="1:17" ht="14.45" customHeight="1" x14ac:dyDescent="0.2">
      <c r="A156" s="821" t="s">
        <v>6366</v>
      </c>
      <c r="B156" s="822" t="s">
        <v>6367</v>
      </c>
      <c r="C156" s="822" t="s">
        <v>5034</v>
      </c>
      <c r="D156" s="822" t="s">
        <v>6566</v>
      </c>
      <c r="E156" s="822" t="s">
        <v>6567</v>
      </c>
      <c r="F156" s="831">
        <v>12</v>
      </c>
      <c r="G156" s="831">
        <v>540</v>
      </c>
      <c r="H156" s="831">
        <v>1</v>
      </c>
      <c r="I156" s="831">
        <v>45</v>
      </c>
      <c r="J156" s="831">
        <v>12</v>
      </c>
      <c r="K156" s="831">
        <v>540</v>
      </c>
      <c r="L156" s="831">
        <v>1</v>
      </c>
      <c r="M156" s="831">
        <v>45</v>
      </c>
      <c r="N156" s="831">
        <v>32</v>
      </c>
      <c r="O156" s="831">
        <v>1440</v>
      </c>
      <c r="P156" s="827">
        <v>2.6666666666666665</v>
      </c>
      <c r="Q156" s="832">
        <v>45</v>
      </c>
    </row>
    <row r="157" spans="1:17" ht="14.45" customHeight="1" x14ac:dyDescent="0.2">
      <c r="A157" s="821" t="s">
        <v>6366</v>
      </c>
      <c r="B157" s="822" t="s">
        <v>6367</v>
      </c>
      <c r="C157" s="822" t="s">
        <v>5034</v>
      </c>
      <c r="D157" s="822" t="s">
        <v>6568</v>
      </c>
      <c r="E157" s="822" t="s">
        <v>6569</v>
      </c>
      <c r="F157" s="831"/>
      <c r="G157" s="831"/>
      <c r="H157" s="831"/>
      <c r="I157" s="831"/>
      <c r="J157" s="831">
        <v>2</v>
      </c>
      <c r="K157" s="831">
        <v>2220</v>
      </c>
      <c r="L157" s="831">
        <v>1</v>
      </c>
      <c r="M157" s="831">
        <v>1110</v>
      </c>
      <c r="N157" s="831"/>
      <c r="O157" s="831"/>
      <c r="P157" s="827"/>
      <c r="Q157" s="832"/>
    </row>
    <row r="158" spans="1:17" ht="14.45" customHeight="1" x14ac:dyDescent="0.2">
      <c r="A158" s="821" t="s">
        <v>6366</v>
      </c>
      <c r="B158" s="822" t="s">
        <v>6367</v>
      </c>
      <c r="C158" s="822" t="s">
        <v>5034</v>
      </c>
      <c r="D158" s="822" t="s">
        <v>6570</v>
      </c>
      <c r="E158" s="822" t="s">
        <v>6571</v>
      </c>
      <c r="F158" s="831">
        <v>23</v>
      </c>
      <c r="G158" s="831">
        <v>1058</v>
      </c>
      <c r="H158" s="831">
        <v>0.76666666666666672</v>
      </c>
      <c r="I158" s="831">
        <v>46</v>
      </c>
      <c r="J158" s="831">
        <v>30</v>
      </c>
      <c r="K158" s="831">
        <v>1380</v>
      </c>
      <c r="L158" s="831">
        <v>1</v>
      </c>
      <c r="M158" s="831">
        <v>46</v>
      </c>
      <c r="N158" s="831">
        <v>18</v>
      </c>
      <c r="O158" s="831">
        <v>828</v>
      </c>
      <c r="P158" s="827">
        <v>0.6</v>
      </c>
      <c r="Q158" s="832">
        <v>46</v>
      </c>
    </row>
    <row r="159" spans="1:17" ht="14.45" customHeight="1" x14ac:dyDescent="0.2">
      <c r="A159" s="821" t="s">
        <v>6366</v>
      </c>
      <c r="B159" s="822" t="s">
        <v>6367</v>
      </c>
      <c r="C159" s="822" t="s">
        <v>5034</v>
      </c>
      <c r="D159" s="822" t="s">
        <v>6572</v>
      </c>
      <c r="E159" s="822" t="s">
        <v>6573</v>
      </c>
      <c r="F159" s="831">
        <v>1</v>
      </c>
      <c r="G159" s="831">
        <v>310</v>
      </c>
      <c r="H159" s="831"/>
      <c r="I159" s="831">
        <v>310</v>
      </c>
      <c r="J159" s="831"/>
      <c r="K159" s="831"/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6366</v>
      </c>
      <c r="B160" s="822" t="s">
        <v>6367</v>
      </c>
      <c r="C160" s="822" t="s">
        <v>5034</v>
      </c>
      <c r="D160" s="822" t="s">
        <v>6574</v>
      </c>
      <c r="E160" s="822" t="s">
        <v>6575</v>
      </c>
      <c r="F160" s="831">
        <v>2</v>
      </c>
      <c r="G160" s="831">
        <v>62</v>
      </c>
      <c r="H160" s="831"/>
      <c r="I160" s="831">
        <v>31</v>
      </c>
      <c r="J160" s="831"/>
      <c r="K160" s="831"/>
      <c r="L160" s="831"/>
      <c r="M160" s="831"/>
      <c r="N160" s="831">
        <v>5</v>
      </c>
      <c r="O160" s="831">
        <v>160</v>
      </c>
      <c r="P160" s="827"/>
      <c r="Q160" s="832">
        <v>32</v>
      </c>
    </row>
    <row r="161" spans="1:17" ht="14.45" customHeight="1" x14ac:dyDescent="0.2">
      <c r="A161" s="821" t="s">
        <v>6366</v>
      </c>
      <c r="B161" s="822" t="s">
        <v>6367</v>
      </c>
      <c r="C161" s="822" t="s">
        <v>5034</v>
      </c>
      <c r="D161" s="822" t="s">
        <v>6576</v>
      </c>
      <c r="E161" s="822" t="s">
        <v>6577</v>
      </c>
      <c r="F161" s="831">
        <v>4</v>
      </c>
      <c r="G161" s="831">
        <v>104</v>
      </c>
      <c r="H161" s="831">
        <v>0.30769230769230771</v>
      </c>
      <c r="I161" s="831">
        <v>26</v>
      </c>
      <c r="J161" s="831">
        <v>13</v>
      </c>
      <c r="K161" s="831">
        <v>338</v>
      </c>
      <c r="L161" s="831">
        <v>1</v>
      </c>
      <c r="M161" s="831">
        <v>26</v>
      </c>
      <c r="N161" s="831">
        <v>1</v>
      </c>
      <c r="O161" s="831">
        <v>26</v>
      </c>
      <c r="P161" s="827">
        <v>7.6923076923076927E-2</v>
      </c>
      <c r="Q161" s="832">
        <v>26</v>
      </c>
    </row>
    <row r="162" spans="1:17" ht="14.45" customHeight="1" x14ac:dyDescent="0.2">
      <c r="A162" s="821" t="s">
        <v>6366</v>
      </c>
      <c r="B162" s="822" t="s">
        <v>6367</v>
      </c>
      <c r="C162" s="822" t="s">
        <v>5034</v>
      </c>
      <c r="D162" s="822" t="s">
        <v>6578</v>
      </c>
      <c r="E162" s="822" t="s">
        <v>6579</v>
      </c>
      <c r="F162" s="831"/>
      <c r="G162" s="831"/>
      <c r="H162" s="831"/>
      <c r="I162" s="831"/>
      <c r="J162" s="831"/>
      <c r="K162" s="831"/>
      <c r="L162" s="831"/>
      <c r="M162" s="831"/>
      <c r="N162" s="831">
        <v>1</v>
      </c>
      <c r="O162" s="831">
        <v>1779</v>
      </c>
      <c r="P162" s="827"/>
      <c r="Q162" s="832">
        <v>1779</v>
      </c>
    </row>
    <row r="163" spans="1:17" ht="14.45" customHeight="1" x14ac:dyDescent="0.2">
      <c r="A163" s="821" t="s">
        <v>6366</v>
      </c>
      <c r="B163" s="822" t="s">
        <v>6367</v>
      </c>
      <c r="C163" s="822" t="s">
        <v>5034</v>
      </c>
      <c r="D163" s="822" t="s">
        <v>6580</v>
      </c>
      <c r="E163" s="822" t="s">
        <v>6581</v>
      </c>
      <c r="F163" s="831"/>
      <c r="G163" s="831"/>
      <c r="H163" s="831"/>
      <c r="I163" s="831"/>
      <c r="J163" s="831">
        <v>1</v>
      </c>
      <c r="K163" s="831">
        <v>136</v>
      </c>
      <c r="L163" s="831">
        <v>1</v>
      </c>
      <c r="M163" s="831">
        <v>136</v>
      </c>
      <c r="N163" s="831"/>
      <c r="O163" s="831"/>
      <c r="P163" s="827"/>
      <c r="Q163" s="832"/>
    </row>
    <row r="164" spans="1:17" ht="14.45" customHeight="1" x14ac:dyDescent="0.2">
      <c r="A164" s="821" t="s">
        <v>6366</v>
      </c>
      <c r="B164" s="822" t="s">
        <v>6367</v>
      </c>
      <c r="C164" s="822" t="s">
        <v>5034</v>
      </c>
      <c r="D164" s="822" t="s">
        <v>6582</v>
      </c>
      <c r="E164" s="822" t="s">
        <v>6583</v>
      </c>
      <c r="F164" s="831"/>
      <c r="G164" s="831"/>
      <c r="H164" s="831"/>
      <c r="I164" s="831"/>
      <c r="J164" s="831"/>
      <c r="K164" s="831"/>
      <c r="L164" s="831"/>
      <c r="M164" s="831"/>
      <c r="N164" s="831">
        <v>1</v>
      </c>
      <c r="O164" s="831">
        <v>409</v>
      </c>
      <c r="P164" s="827"/>
      <c r="Q164" s="832">
        <v>409</v>
      </c>
    </row>
    <row r="165" spans="1:17" ht="14.45" customHeight="1" x14ac:dyDescent="0.2">
      <c r="A165" s="821" t="s">
        <v>6366</v>
      </c>
      <c r="B165" s="822" t="s">
        <v>6367</v>
      </c>
      <c r="C165" s="822" t="s">
        <v>5034</v>
      </c>
      <c r="D165" s="822" t="s">
        <v>6584</v>
      </c>
      <c r="E165" s="822" t="s">
        <v>6585</v>
      </c>
      <c r="F165" s="831"/>
      <c r="G165" s="831"/>
      <c r="H165" s="831"/>
      <c r="I165" s="831"/>
      <c r="J165" s="831">
        <v>1</v>
      </c>
      <c r="K165" s="831">
        <v>119</v>
      </c>
      <c r="L165" s="831">
        <v>1</v>
      </c>
      <c r="M165" s="831">
        <v>119</v>
      </c>
      <c r="N165" s="831"/>
      <c r="O165" s="831"/>
      <c r="P165" s="827"/>
      <c r="Q165" s="832"/>
    </row>
    <row r="166" spans="1:17" ht="14.45" customHeight="1" x14ac:dyDescent="0.2">
      <c r="A166" s="821" t="s">
        <v>6366</v>
      </c>
      <c r="B166" s="822" t="s">
        <v>6367</v>
      </c>
      <c r="C166" s="822" t="s">
        <v>5034</v>
      </c>
      <c r="D166" s="822" t="s">
        <v>6586</v>
      </c>
      <c r="E166" s="822" t="s">
        <v>6587</v>
      </c>
      <c r="F166" s="831"/>
      <c r="G166" s="831"/>
      <c r="H166" s="831"/>
      <c r="I166" s="831"/>
      <c r="J166" s="831"/>
      <c r="K166" s="831"/>
      <c r="L166" s="831"/>
      <c r="M166" s="831"/>
      <c r="N166" s="831">
        <v>2</v>
      </c>
      <c r="O166" s="831">
        <v>380</v>
      </c>
      <c r="P166" s="827"/>
      <c r="Q166" s="832">
        <v>190</v>
      </c>
    </row>
    <row r="167" spans="1:17" ht="14.45" customHeight="1" x14ac:dyDescent="0.2">
      <c r="A167" s="821" t="s">
        <v>6366</v>
      </c>
      <c r="B167" s="822" t="s">
        <v>6367</v>
      </c>
      <c r="C167" s="822" t="s">
        <v>5034</v>
      </c>
      <c r="D167" s="822" t="s">
        <v>6588</v>
      </c>
      <c r="E167" s="822" t="s">
        <v>6589</v>
      </c>
      <c r="F167" s="831">
        <v>25</v>
      </c>
      <c r="G167" s="831">
        <v>3325</v>
      </c>
      <c r="H167" s="831">
        <v>1.4705882352941178</v>
      </c>
      <c r="I167" s="831">
        <v>133</v>
      </c>
      <c r="J167" s="831">
        <v>17</v>
      </c>
      <c r="K167" s="831">
        <v>2261</v>
      </c>
      <c r="L167" s="831">
        <v>1</v>
      </c>
      <c r="M167" s="831">
        <v>133</v>
      </c>
      <c r="N167" s="831">
        <v>36</v>
      </c>
      <c r="O167" s="831">
        <v>4788</v>
      </c>
      <c r="P167" s="827">
        <v>2.1176470588235294</v>
      </c>
      <c r="Q167" s="832">
        <v>133</v>
      </c>
    </row>
    <row r="168" spans="1:17" ht="14.45" customHeight="1" x14ac:dyDescent="0.2">
      <c r="A168" s="821" t="s">
        <v>6366</v>
      </c>
      <c r="B168" s="822" t="s">
        <v>6367</v>
      </c>
      <c r="C168" s="822" t="s">
        <v>5034</v>
      </c>
      <c r="D168" s="822" t="s">
        <v>6590</v>
      </c>
      <c r="E168" s="822" t="s">
        <v>6591</v>
      </c>
      <c r="F168" s="831">
        <v>539</v>
      </c>
      <c r="G168" s="831">
        <v>19943</v>
      </c>
      <c r="H168" s="831">
        <v>0.82668711656441718</v>
      </c>
      <c r="I168" s="831">
        <v>37</v>
      </c>
      <c r="J168" s="831">
        <v>652</v>
      </c>
      <c r="K168" s="831">
        <v>24124</v>
      </c>
      <c r="L168" s="831">
        <v>1</v>
      </c>
      <c r="M168" s="831">
        <v>37</v>
      </c>
      <c r="N168" s="831">
        <v>677</v>
      </c>
      <c r="O168" s="831">
        <v>25049</v>
      </c>
      <c r="P168" s="827">
        <v>1.0383435582822085</v>
      </c>
      <c r="Q168" s="832">
        <v>37</v>
      </c>
    </row>
    <row r="169" spans="1:17" ht="14.45" customHeight="1" x14ac:dyDescent="0.2">
      <c r="A169" s="821" t="s">
        <v>6366</v>
      </c>
      <c r="B169" s="822" t="s">
        <v>6367</v>
      </c>
      <c r="C169" s="822" t="s">
        <v>5034</v>
      </c>
      <c r="D169" s="822" t="s">
        <v>6592</v>
      </c>
      <c r="E169" s="822" t="s">
        <v>6593</v>
      </c>
      <c r="F169" s="831"/>
      <c r="G169" s="831"/>
      <c r="H169" s="831"/>
      <c r="I169" s="831"/>
      <c r="J169" s="831">
        <v>1</v>
      </c>
      <c r="K169" s="831">
        <v>475</v>
      </c>
      <c r="L169" s="831">
        <v>1</v>
      </c>
      <c r="M169" s="831">
        <v>475</v>
      </c>
      <c r="N169" s="831"/>
      <c r="O169" s="831"/>
      <c r="P169" s="827"/>
      <c r="Q169" s="832"/>
    </row>
    <row r="170" spans="1:17" ht="14.45" customHeight="1" x14ac:dyDescent="0.2">
      <c r="A170" s="821" t="s">
        <v>6366</v>
      </c>
      <c r="B170" s="822" t="s">
        <v>6367</v>
      </c>
      <c r="C170" s="822" t="s">
        <v>5034</v>
      </c>
      <c r="D170" s="822" t="s">
        <v>6594</v>
      </c>
      <c r="E170" s="822" t="s">
        <v>6595</v>
      </c>
      <c r="F170" s="831"/>
      <c r="G170" s="831"/>
      <c r="H170" s="831"/>
      <c r="I170" s="831"/>
      <c r="J170" s="831"/>
      <c r="K170" s="831"/>
      <c r="L170" s="831"/>
      <c r="M170" s="831"/>
      <c r="N170" s="831">
        <v>1</v>
      </c>
      <c r="O170" s="831">
        <v>171</v>
      </c>
      <c r="P170" s="827"/>
      <c r="Q170" s="832">
        <v>171</v>
      </c>
    </row>
    <row r="171" spans="1:17" ht="14.45" customHeight="1" x14ac:dyDescent="0.2">
      <c r="A171" s="821" t="s">
        <v>6366</v>
      </c>
      <c r="B171" s="822" t="s">
        <v>6367</v>
      </c>
      <c r="C171" s="822" t="s">
        <v>5034</v>
      </c>
      <c r="D171" s="822" t="s">
        <v>6596</v>
      </c>
      <c r="E171" s="822" t="s">
        <v>6597</v>
      </c>
      <c r="F171" s="831">
        <v>13</v>
      </c>
      <c r="G171" s="831">
        <v>1209</v>
      </c>
      <c r="H171" s="831">
        <v>1.1692456479690523</v>
      </c>
      <c r="I171" s="831">
        <v>93</v>
      </c>
      <c r="J171" s="831">
        <v>11</v>
      </c>
      <c r="K171" s="831">
        <v>1034</v>
      </c>
      <c r="L171" s="831">
        <v>1</v>
      </c>
      <c r="M171" s="831">
        <v>94</v>
      </c>
      <c r="N171" s="831">
        <v>39</v>
      </c>
      <c r="O171" s="831">
        <v>3666</v>
      </c>
      <c r="P171" s="827">
        <v>3.5454545454545454</v>
      </c>
      <c r="Q171" s="832">
        <v>94</v>
      </c>
    </row>
    <row r="172" spans="1:17" ht="14.45" customHeight="1" x14ac:dyDescent="0.2">
      <c r="A172" s="821" t="s">
        <v>6366</v>
      </c>
      <c r="B172" s="822" t="s">
        <v>6367</v>
      </c>
      <c r="C172" s="822" t="s">
        <v>5034</v>
      </c>
      <c r="D172" s="822" t="s">
        <v>6598</v>
      </c>
      <c r="E172" s="822" t="s">
        <v>6599</v>
      </c>
      <c r="F172" s="831"/>
      <c r="G172" s="831"/>
      <c r="H172" s="831"/>
      <c r="I172" s="831"/>
      <c r="J172" s="831"/>
      <c r="K172" s="831"/>
      <c r="L172" s="831"/>
      <c r="M172" s="831"/>
      <c r="N172" s="831">
        <v>3</v>
      </c>
      <c r="O172" s="831">
        <v>282</v>
      </c>
      <c r="P172" s="827"/>
      <c r="Q172" s="832">
        <v>94</v>
      </c>
    </row>
    <row r="173" spans="1:17" ht="14.45" customHeight="1" x14ac:dyDescent="0.2">
      <c r="A173" s="821" t="s">
        <v>6366</v>
      </c>
      <c r="B173" s="822" t="s">
        <v>6367</v>
      </c>
      <c r="C173" s="822" t="s">
        <v>5034</v>
      </c>
      <c r="D173" s="822" t="s">
        <v>6600</v>
      </c>
      <c r="E173" s="822" t="s">
        <v>6601</v>
      </c>
      <c r="F173" s="831"/>
      <c r="G173" s="831"/>
      <c r="H173" s="831"/>
      <c r="I173" s="831"/>
      <c r="J173" s="831">
        <v>2</v>
      </c>
      <c r="K173" s="831">
        <v>1066</v>
      </c>
      <c r="L173" s="831">
        <v>1</v>
      </c>
      <c r="M173" s="831">
        <v>533</v>
      </c>
      <c r="N173" s="831">
        <v>26</v>
      </c>
      <c r="O173" s="831">
        <v>13884</v>
      </c>
      <c r="P173" s="827">
        <v>13.024390243902438</v>
      </c>
      <c r="Q173" s="832">
        <v>534</v>
      </c>
    </row>
    <row r="174" spans="1:17" ht="14.45" customHeight="1" x14ac:dyDescent="0.2">
      <c r="A174" s="821" t="s">
        <v>6366</v>
      </c>
      <c r="B174" s="822" t="s">
        <v>6367</v>
      </c>
      <c r="C174" s="822" t="s">
        <v>5034</v>
      </c>
      <c r="D174" s="822" t="s">
        <v>6602</v>
      </c>
      <c r="E174" s="822" t="s">
        <v>6603</v>
      </c>
      <c r="F174" s="831"/>
      <c r="G174" s="831"/>
      <c r="H174" s="831"/>
      <c r="I174" s="831"/>
      <c r="J174" s="831">
        <v>1</v>
      </c>
      <c r="K174" s="831">
        <v>51</v>
      </c>
      <c r="L174" s="831">
        <v>1</v>
      </c>
      <c r="M174" s="831">
        <v>51</v>
      </c>
      <c r="N174" s="831"/>
      <c r="O174" s="831"/>
      <c r="P174" s="827"/>
      <c r="Q174" s="832"/>
    </row>
    <row r="175" spans="1:17" ht="14.45" customHeight="1" x14ac:dyDescent="0.2">
      <c r="A175" s="821" t="s">
        <v>6366</v>
      </c>
      <c r="B175" s="822" t="s">
        <v>6367</v>
      </c>
      <c r="C175" s="822" t="s">
        <v>5034</v>
      </c>
      <c r="D175" s="822" t="s">
        <v>6604</v>
      </c>
      <c r="E175" s="822" t="s">
        <v>6605</v>
      </c>
      <c r="F175" s="831"/>
      <c r="G175" s="831"/>
      <c r="H175" s="831"/>
      <c r="I175" s="831"/>
      <c r="J175" s="831"/>
      <c r="K175" s="831"/>
      <c r="L175" s="831"/>
      <c r="M175" s="831"/>
      <c r="N175" s="831">
        <v>28</v>
      </c>
      <c r="O175" s="831">
        <v>21644</v>
      </c>
      <c r="P175" s="827"/>
      <c r="Q175" s="832">
        <v>773</v>
      </c>
    </row>
    <row r="176" spans="1:17" ht="14.45" customHeight="1" x14ac:dyDescent="0.2">
      <c r="A176" s="821" t="s">
        <v>6366</v>
      </c>
      <c r="B176" s="822" t="s">
        <v>6606</v>
      </c>
      <c r="C176" s="822" t="s">
        <v>5034</v>
      </c>
      <c r="D176" s="822" t="s">
        <v>6607</v>
      </c>
      <c r="E176" s="822" t="s">
        <v>6608</v>
      </c>
      <c r="F176" s="831">
        <v>67</v>
      </c>
      <c r="G176" s="831">
        <v>69546</v>
      </c>
      <c r="H176" s="831">
        <v>6.6935514918190568</v>
      </c>
      <c r="I176" s="831">
        <v>1038</v>
      </c>
      <c r="J176" s="831">
        <v>10</v>
      </c>
      <c r="K176" s="831">
        <v>10390</v>
      </c>
      <c r="L176" s="831">
        <v>1</v>
      </c>
      <c r="M176" s="831">
        <v>1039</v>
      </c>
      <c r="N176" s="831">
        <v>61</v>
      </c>
      <c r="O176" s="831">
        <v>63440</v>
      </c>
      <c r="P176" s="827">
        <v>6.105871029836381</v>
      </c>
      <c r="Q176" s="832">
        <v>1040</v>
      </c>
    </row>
    <row r="177" spans="1:17" ht="14.45" customHeight="1" x14ac:dyDescent="0.2">
      <c r="A177" s="821" t="s">
        <v>6609</v>
      </c>
      <c r="B177" s="822" t="s">
        <v>6610</v>
      </c>
      <c r="C177" s="822" t="s">
        <v>5038</v>
      </c>
      <c r="D177" s="822" t="s">
        <v>5568</v>
      </c>
      <c r="E177" s="822" t="s">
        <v>5569</v>
      </c>
      <c r="F177" s="831">
        <v>0.15</v>
      </c>
      <c r="G177" s="831">
        <v>716.87</v>
      </c>
      <c r="H177" s="831">
        <v>0.199202489787979</v>
      </c>
      <c r="I177" s="831">
        <v>4779.1333333333332</v>
      </c>
      <c r="J177" s="831">
        <v>0.74</v>
      </c>
      <c r="K177" s="831">
        <v>3598.7</v>
      </c>
      <c r="L177" s="831">
        <v>1</v>
      </c>
      <c r="M177" s="831">
        <v>4863.1081081081084</v>
      </c>
      <c r="N177" s="831">
        <v>0.54</v>
      </c>
      <c r="O177" s="831">
        <v>2488.63</v>
      </c>
      <c r="P177" s="827">
        <v>0.69153583238391647</v>
      </c>
      <c r="Q177" s="832">
        <v>4608.5740740740739</v>
      </c>
    </row>
    <row r="178" spans="1:17" ht="14.45" customHeight="1" x14ac:dyDescent="0.2">
      <c r="A178" s="821" t="s">
        <v>6609</v>
      </c>
      <c r="B178" s="822" t="s">
        <v>6610</v>
      </c>
      <c r="C178" s="822" t="s">
        <v>5038</v>
      </c>
      <c r="D178" s="822" t="s">
        <v>6611</v>
      </c>
      <c r="E178" s="822" t="s">
        <v>5569</v>
      </c>
      <c r="F178" s="831">
        <v>1.3300000000000003</v>
      </c>
      <c r="G178" s="831">
        <v>12661.19</v>
      </c>
      <c r="H178" s="831">
        <v>0.66381887522112093</v>
      </c>
      <c r="I178" s="831">
        <v>9519.6917293233073</v>
      </c>
      <c r="J178" s="831">
        <v>2.1800000000000002</v>
      </c>
      <c r="K178" s="831">
        <v>19073.260000000006</v>
      </c>
      <c r="L178" s="831">
        <v>1</v>
      </c>
      <c r="M178" s="831">
        <v>8749.2018348623878</v>
      </c>
      <c r="N178" s="831">
        <v>3.0100000000000002</v>
      </c>
      <c r="O178" s="831">
        <v>26019.649999999998</v>
      </c>
      <c r="P178" s="827">
        <v>1.3641952136131941</v>
      </c>
      <c r="Q178" s="832">
        <v>8644.401993355481</v>
      </c>
    </row>
    <row r="179" spans="1:17" ht="14.45" customHeight="1" x14ac:dyDescent="0.2">
      <c r="A179" s="821" t="s">
        <v>6609</v>
      </c>
      <c r="B179" s="822" t="s">
        <v>6610</v>
      </c>
      <c r="C179" s="822" t="s">
        <v>5038</v>
      </c>
      <c r="D179" s="822" t="s">
        <v>6612</v>
      </c>
      <c r="E179" s="822" t="s">
        <v>5569</v>
      </c>
      <c r="F179" s="831"/>
      <c r="G179" s="831"/>
      <c r="H179" s="831"/>
      <c r="I179" s="831"/>
      <c r="J179" s="831"/>
      <c r="K179" s="831"/>
      <c r="L179" s="831"/>
      <c r="M179" s="831"/>
      <c r="N179" s="831">
        <v>7.0000000000000007E-2</v>
      </c>
      <c r="O179" s="831">
        <v>1353.62</v>
      </c>
      <c r="P179" s="827"/>
      <c r="Q179" s="832">
        <v>19337.428571428569</v>
      </c>
    </row>
    <row r="180" spans="1:17" ht="14.45" customHeight="1" x14ac:dyDescent="0.2">
      <c r="A180" s="821" t="s">
        <v>6609</v>
      </c>
      <c r="B180" s="822" t="s">
        <v>6610</v>
      </c>
      <c r="C180" s="822" t="s">
        <v>5038</v>
      </c>
      <c r="D180" s="822" t="s">
        <v>6613</v>
      </c>
      <c r="E180" s="822" t="s">
        <v>6614</v>
      </c>
      <c r="F180" s="831"/>
      <c r="G180" s="831"/>
      <c r="H180" s="831"/>
      <c r="I180" s="831"/>
      <c r="J180" s="831">
        <v>1</v>
      </c>
      <c r="K180" s="831">
        <v>5170</v>
      </c>
      <c r="L180" s="831">
        <v>1</v>
      </c>
      <c r="M180" s="831">
        <v>5170</v>
      </c>
      <c r="N180" s="831"/>
      <c r="O180" s="831"/>
      <c r="P180" s="827"/>
      <c r="Q180" s="832"/>
    </row>
    <row r="181" spans="1:17" ht="14.45" customHeight="1" x14ac:dyDescent="0.2">
      <c r="A181" s="821" t="s">
        <v>6609</v>
      </c>
      <c r="B181" s="822" t="s">
        <v>6610</v>
      </c>
      <c r="C181" s="822" t="s">
        <v>5038</v>
      </c>
      <c r="D181" s="822" t="s">
        <v>6615</v>
      </c>
      <c r="E181" s="822" t="s">
        <v>6616</v>
      </c>
      <c r="F181" s="831"/>
      <c r="G181" s="831"/>
      <c r="H181" s="831"/>
      <c r="I181" s="831"/>
      <c r="J181" s="831"/>
      <c r="K181" s="831"/>
      <c r="L181" s="831"/>
      <c r="M181" s="831"/>
      <c r="N181" s="831">
        <v>2.5</v>
      </c>
      <c r="O181" s="831">
        <v>1292.5</v>
      </c>
      <c r="P181" s="827"/>
      <c r="Q181" s="832">
        <v>517</v>
      </c>
    </row>
    <row r="182" spans="1:17" ht="14.45" customHeight="1" x14ac:dyDescent="0.2">
      <c r="A182" s="821" t="s">
        <v>6609</v>
      </c>
      <c r="B182" s="822" t="s">
        <v>6610</v>
      </c>
      <c r="C182" s="822" t="s">
        <v>5038</v>
      </c>
      <c r="D182" s="822" t="s">
        <v>5853</v>
      </c>
      <c r="E182" s="822" t="s">
        <v>6277</v>
      </c>
      <c r="F182" s="831">
        <v>0.82000000000000006</v>
      </c>
      <c r="G182" s="831">
        <v>1925.9799999999998</v>
      </c>
      <c r="H182" s="831"/>
      <c r="I182" s="831">
        <v>2348.7560975609754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6609</v>
      </c>
      <c r="B183" s="822" t="s">
        <v>6610</v>
      </c>
      <c r="C183" s="822" t="s">
        <v>5038</v>
      </c>
      <c r="D183" s="822" t="s">
        <v>6617</v>
      </c>
      <c r="E183" s="822" t="s">
        <v>6277</v>
      </c>
      <c r="F183" s="831">
        <v>0.1</v>
      </c>
      <c r="G183" s="831">
        <v>909.52</v>
      </c>
      <c r="H183" s="831"/>
      <c r="I183" s="831">
        <v>9095.1999999999989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6609</v>
      </c>
      <c r="B184" s="822" t="s">
        <v>6610</v>
      </c>
      <c r="C184" s="822" t="s">
        <v>5038</v>
      </c>
      <c r="D184" s="822" t="s">
        <v>6618</v>
      </c>
      <c r="E184" s="822" t="s">
        <v>6619</v>
      </c>
      <c r="F184" s="831">
        <v>0.4</v>
      </c>
      <c r="G184" s="831">
        <v>638.02</v>
      </c>
      <c r="H184" s="831"/>
      <c r="I184" s="831">
        <v>1595.05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6609</v>
      </c>
      <c r="B185" s="822" t="s">
        <v>6610</v>
      </c>
      <c r="C185" s="822" t="s">
        <v>5038</v>
      </c>
      <c r="D185" s="822" t="s">
        <v>6620</v>
      </c>
      <c r="E185" s="822" t="s">
        <v>6277</v>
      </c>
      <c r="F185" s="831">
        <v>14.210000000000003</v>
      </c>
      <c r="G185" s="831">
        <v>20016.03</v>
      </c>
      <c r="H185" s="831"/>
      <c r="I185" s="831">
        <v>1408.587614356087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6609</v>
      </c>
      <c r="B186" s="822" t="s">
        <v>6610</v>
      </c>
      <c r="C186" s="822" t="s">
        <v>5038</v>
      </c>
      <c r="D186" s="822" t="s">
        <v>6621</v>
      </c>
      <c r="E186" s="822" t="s">
        <v>6622</v>
      </c>
      <c r="F186" s="831">
        <v>0.15</v>
      </c>
      <c r="G186" s="831">
        <v>77.64</v>
      </c>
      <c r="H186" s="831">
        <v>1.1248913358446828</v>
      </c>
      <c r="I186" s="831">
        <v>517.6</v>
      </c>
      <c r="J186" s="831">
        <v>0.14000000000000001</v>
      </c>
      <c r="K186" s="831">
        <v>69.02</v>
      </c>
      <c r="L186" s="831">
        <v>1</v>
      </c>
      <c r="M186" s="831">
        <v>492.99999999999994</v>
      </c>
      <c r="N186" s="831">
        <v>0.15</v>
      </c>
      <c r="O186" s="831">
        <v>76.23</v>
      </c>
      <c r="P186" s="827">
        <v>1.1044624746450304</v>
      </c>
      <c r="Q186" s="832">
        <v>508.20000000000005</v>
      </c>
    </row>
    <row r="187" spans="1:17" ht="14.45" customHeight="1" x14ac:dyDescent="0.2">
      <c r="A187" s="821" t="s">
        <v>6609</v>
      </c>
      <c r="B187" s="822" t="s">
        <v>6610</v>
      </c>
      <c r="C187" s="822" t="s">
        <v>5038</v>
      </c>
      <c r="D187" s="822" t="s">
        <v>6623</v>
      </c>
      <c r="E187" s="822" t="s">
        <v>6277</v>
      </c>
      <c r="F187" s="831">
        <v>0.35</v>
      </c>
      <c r="G187" s="831">
        <v>10629.769999999999</v>
      </c>
      <c r="H187" s="831"/>
      <c r="I187" s="831">
        <v>30370.771428571428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6609</v>
      </c>
      <c r="B188" s="822" t="s">
        <v>6610</v>
      </c>
      <c r="C188" s="822" t="s">
        <v>5038</v>
      </c>
      <c r="D188" s="822" t="s">
        <v>6276</v>
      </c>
      <c r="E188" s="822" t="s">
        <v>6277</v>
      </c>
      <c r="F188" s="831"/>
      <c r="G188" s="831"/>
      <c r="H188" s="831"/>
      <c r="I188" s="831"/>
      <c r="J188" s="831">
        <v>23.820000000000007</v>
      </c>
      <c r="K188" s="831">
        <v>15611.189999999997</v>
      </c>
      <c r="L188" s="831">
        <v>1</v>
      </c>
      <c r="M188" s="831">
        <v>655.38161209067971</v>
      </c>
      <c r="N188" s="831">
        <v>9.2499999999999982</v>
      </c>
      <c r="O188" s="831">
        <v>6063.5800000000017</v>
      </c>
      <c r="P188" s="827">
        <v>0.38841241442836855</v>
      </c>
      <c r="Q188" s="832">
        <v>655.52216216216243</v>
      </c>
    </row>
    <row r="189" spans="1:17" ht="14.45" customHeight="1" x14ac:dyDescent="0.2">
      <c r="A189" s="821" t="s">
        <v>6609</v>
      </c>
      <c r="B189" s="822" t="s">
        <v>6610</v>
      </c>
      <c r="C189" s="822" t="s">
        <v>5038</v>
      </c>
      <c r="D189" s="822" t="s">
        <v>6624</v>
      </c>
      <c r="E189" s="822" t="s">
        <v>6277</v>
      </c>
      <c r="F189" s="831"/>
      <c r="G189" s="831"/>
      <c r="H189" s="831"/>
      <c r="I189" s="831"/>
      <c r="J189" s="831">
        <v>0.27</v>
      </c>
      <c r="K189" s="831">
        <v>3379.3199999999997</v>
      </c>
      <c r="L189" s="831">
        <v>1</v>
      </c>
      <c r="M189" s="831">
        <v>12515.999999999998</v>
      </c>
      <c r="N189" s="831">
        <v>0.87000000000000022</v>
      </c>
      <c r="O189" s="831">
        <v>10948.160000000002</v>
      </c>
      <c r="P189" s="827">
        <v>3.2397523762177012</v>
      </c>
      <c r="Q189" s="832">
        <v>12584.091954022988</v>
      </c>
    </row>
    <row r="190" spans="1:17" ht="14.45" customHeight="1" x14ac:dyDescent="0.2">
      <c r="A190" s="821" t="s">
        <v>6609</v>
      </c>
      <c r="B190" s="822" t="s">
        <v>6610</v>
      </c>
      <c r="C190" s="822" t="s">
        <v>5038</v>
      </c>
      <c r="D190" s="822" t="s">
        <v>6625</v>
      </c>
      <c r="E190" s="822" t="s">
        <v>6277</v>
      </c>
      <c r="F190" s="831"/>
      <c r="G190" s="831"/>
      <c r="H190" s="831"/>
      <c r="I190" s="831"/>
      <c r="J190" s="831">
        <v>0.43000000000000005</v>
      </c>
      <c r="K190" s="831">
        <v>704.95999999999992</v>
      </c>
      <c r="L190" s="831">
        <v>1</v>
      </c>
      <c r="M190" s="831">
        <v>1639.441860465116</v>
      </c>
      <c r="N190" s="831"/>
      <c r="O190" s="831"/>
      <c r="P190" s="827"/>
      <c r="Q190" s="832"/>
    </row>
    <row r="191" spans="1:17" ht="14.45" customHeight="1" x14ac:dyDescent="0.2">
      <c r="A191" s="821" t="s">
        <v>6609</v>
      </c>
      <c r="B191" s="822" t="s">
        <v>6610</v>
      </c>
      <c r="C191" s="822" t="s">
        <v>5038</v>
      </c>
      <c r="D191" s="822" t="s">
        <v>6626</v>
      </c>
      <c r="E191" s="822" t="s">
        <v>6627</v>
      </c>
      <c r="F191" s="831"/>
      <c r="G191" s="831"/>
      <c r="H191" s="831"/>
      <c r="I191" s="831"/>
      <c r="J191" s="831"/>
      <c r="K191" s="831"/>
      <c r="L191" s="831"/>
      <c r="M191" s="831"/>
      <c r="N191" s="831">
        <v>0.33</v>
      </c>
      <c r="O191" s="831">
        <v>480.67</v>
      </c>
      <c r="P191" s="827"/>
      <c r="Q191" s="832">
        <v>1456.5757575757575</v>
      </c>
    </row>
    <row r="192" spans="1:17" ht="14.45" customHeight="1" x14ac:dyDescent="0.2">
      <c r="A192" s="821" t="s">
        <v>6609</v>
      </c>
      <c r="B192" s="822" t="s">
        <v>6610</v>
      </c>
      <c r="C192" s="822" t="s">
        <v>5038</v>
      </c>
      <c r="D192" s="822" t="s">
        <v>6628</v>
      </c>
      <c r="E192" s="822" t="s">
        <v>6627</v>
      </c>
      <c r="F192" s="831"/>
      <c r="G192" s="831"/>
      <c r="H192" s="831"/>
      <c r="I192" s="831"/>
      <c r="J192" s="831">
        <v>0.2</v>
      </c>
      <c r="K192" s="831">
        <v>1295.26</v>
      </c>
      <c r="L192" s="831">
        <v>1</v>
      </c>
      <c r="M192" s="831">
        <v>6476.2999999999993</v>
      </c>
      <c r="N192" s="831"/>
      <c r="O192" s="831"/>
      <c r="P192" s="827"/>
      <c r="Q192" s="832"/>
    </row>
    <row r="193" spans="1:17" ht="14.45" customHeight="1" x14ac:dyDescent="0.2">
      <c r="A193" s="821" t="s">
        <v>6609</v>
      </c>
      <c r="B193" s="822" t="s">
        <v>6610</v>
      </c>
      <c r="C193" s="822" t="s">
        <v>5038</v>
      </c>
      <c r="D193" s="822" t="s">
        <v>6629</v>
      </c>
      <c r="E193" s="822" t="s">
        <v>6619</v>
      </c>
      <c r="F193" s="831"/>
      <c r="G193" s="831"/>
      <c r="H193" s="831"/>
      <c r="I193" s="831"/>
      <c r="J193" s="831">
        <v>0.7</v>
      </c>
      <c r="K193" s="831">
        <v>372.62</v>
      </c>
      <c r="L193" s="831">
        <v>1</v>
      </c>
      <c r="M193" s="831">
        <v>532.3142857142858</v>
      </c>
      <c r="N193" s="831">
        <v>0.4</v>
      </c>
      <c r="O193" s="831">
        <v>212.92</v>
      </c>
      <c r="P193" s="827">
        <v>0.57141323600450855</v>
      </c>
      <c r="Q193" s="832">
        <v>532.29999999999995</v>
      </c>
    </row>
    <row r="194" spans="1:17" ht="14.45" customHeight="1" x14ac:dyDescent="0.2">
      <c r="A194" s="821" t="s">
        <v>6609</v>
      </c>
      <c r="B194" s="822" t="s">
        <v>6610</v>
      </c>
      <c r="C194" s="822" t="s">
        <v>5038</v>
      </c>
      <c r="D194" s="822" t="s">
        <v>6630</v>
      </c>
      <c r="E194" s="822" t="s">
        <v>6277</v>
      </c>
      <c r="F194" s="831"/>
      <c r="G194" s="831"/>
      <c r="H194" s="831"/>
      <c r="I194" s="831"/>
      <c r="J194" s="831">
        <v>0.1</v>
      </c>
      <c r="K194" s="831">
        <v>327.58999999999997</v>
      </c>
      <c r="L194" s="831">
        <v>1</v>
      </c>
      <c r="M194" s="831">
        <v>3275.8999999999996</v>
      </c>
      <c r="N194" s="831"/>
      <c r="O194" s="831"/>
      <c r="P194" s="827"/>
      <c r="Q194" s="832"/>
    </row>
    <row r="195" spans="1:17" ht="14.45" customHeight="1" x14ac:dyDescent="0.2">
      <c r="A195" s="821" t="s">
        <v>6609</v>
      </c>
      <c r="B195" s="822" t="s">
        <v>6610</v>
      </c>
      <c r="C195" s="822" t="s">
        <v>5061</v>
      </c>
      <c r="D195" s="822" t="s">
        <v>6631</v>
      </c>
      <c r="E195" s="822" t="s">
        <v>5783</v>
      </c>
      <c r="F195" s="831"/>
      <c r="G195" s="831"/>
      <c r="H195" s="831"/>
      <c r="I195" s="831"/>
      <c r="J195" s="831">
        <v>2</v>
      </c>
      <c r="K195" s="831">
        <v>1944.64</v>
      </c>
      <c r="L195" s="831">
        <v>1</v>
      </c>
      <c r="M195" s="831">
        <v>972.32</v>
      </c>
      <c r="N195" s="831">
        <v>6</v>
      </c>
      <c r="O195" s="831">
        <v>4295.1900000000005</v>
      </c>
      <c r="P195" s="827">
        <v>2.2087327217376997</v>
      </c>
      <c r="Q195" s="832">
        <v>715.86500000000012</v>
      </c>
    </row>
    <row r="196" spans="1:17" ht="14.45" customHeight="1" x14ac:dyDescent="0.2">
      <c r="A196" s="821" t="s">
        <v>6609</v>
      </c>
      <c r="B196" s="822" t="s">
        <v>6610</v>
      </c>
      <c r="C196" s="822" t="s">
        <v>5061</v>
      </c>
      <c r="D196" s="822" t="s">
        <v>6632</v>
      </c>
      <c r="E196" s="822" t="s">
        <v>5783</v>
      </c>
      <c r="F196" s="831"/>
      <c r="G196" s="831"/>
      <c r="H196" s="831"/>
      <c r="I196" s="831"/>
      <c r="J196" s="831">
        <v>1</v>
      </c>
      <c r="K196" s="831">
        <v>1408.42</v>
      </c>
      <c r="L196" s="831">
        <v>1</v>
      </c>
      <c r="M196" s="831">
        <v>1408.42</v>
      </c>
      <c r="N196" s="831">
        <v>1</v>
      </c>
      <c r="O196" s="831">
        <v>1408.42</v>
      </c>
      <c r="P196" s="827">
        <v>1</v>
      </c>
      <c r="Q196" s="832">
        <v>1408.42</v>
      </c>
    </row>
    <row r="197" spans="1:17" ht="14.45" customHeight="1" x14ac:dyDescent="0.2">
      <c r="A197" s="821" t="s">
        <v>6609</v>
      </c>
      <c r="B197" s="822" t="s">
        <v>6610</v>
      </c>
      <c r="C197" s="822" t="s">
        <v>5061</v>
      </c>
      <c r="D197" s="822" t="s">
        <v>5782</v>
      </c>
      <c r="E197" s="822" t="s">
        <v>5783</v>
      </c>
      <c r="F197" s="831">
        <v>2</v>
      </c>
      <c r="G197" s="831">
        <v>3203.9</v>
      </c>
      <c r="H197" s="831">
        <v>0.50435261707988988</v>
      </c>
      <c r="I197" s="831">
        <v>1601.95</v>
      </c>
      <c r="J197" s="831">
        <v>7</v>
      </c>
      <c r="K197" s="831">
        <v>6352.5</v>
      </c>
      <c r="L197" s="831">
        <v>1</v>
      </c>
      <c r="M197" s="831">
        <v>907.5</v>
      </c>
      <c r="N197" s="831">
        <v>9</v>
      </c>
      <c r="O197" s="831">
        <v>8167</v>
      </c>
      <c r="P197" s="827">
        <v>1.2856355765446674</v>
      </c>
      <c r="Q197" s="832">
        <v>907.44444444444446</v>
      </c>
    </row>
    <row r="198" spans="1:17" ht="14.45" customHeight="1" x14ac:dyDescent="0.2">
      <c r="A198" s="821" t="s">
        <v>6609</v>
      </c>
      <c r="B198" s="822" t="s">
        <v>6610</v>
      </c>
      <c r="C198" s="822" t="s">
        <v>5061</v>
      </c>
      <c r="D198" s="822" t="s">
        <v>6633</v>
      </c>
      <c r="E198" s="822" t="s">
        <v>5783</v>
      </c>
      <c r="F198" s="831">
        <v>3</v>
      </c>
      <c r="G198" s="831">
        <v>5858.1</v>
      </c>
      <c r="H198" s="831">
        <v>4.4690005568990641</v>
      </c>
      <c r="I198" s="831">
        <v>1952.7</v>
      </c>
      <c r="J198" s="831">
        <v>1</v>
      </c>
      <c r="K198" s="831">
        <v>1310.83</v>
      </c>
      <c r="L198" s="831">
        <v>1</v>
      </c>
      <c r="M198" s="831">
        <v>1310.83</v>
      </c>
      <c r="N198" s="831">
        <v>1</v>
      </c>
      <c r="O198" s="831">
        <v>1310.46</v>
      </c>
      <c r="P198" s="827">
        <v>0.99971773609087378</v>
      </c>
      <c r="Q198" s="832">
        <v>1310.46</v>
      </c>
    </row>
    <row r="199" spans="1:17" ht="14.45" customHeight="1" x14ac:dyDescent="0.2">
      <c r="A199" s="821" t="s">
        <v>6609</v>
      </c>
      <c r="B199" s="822" t="s">
        <v>6610</v>
      </c>
      <c r="C199" s="822" t="s">
        <v>5061</v>
      </c>
      <c r="D199" s="822" t="s">
        <v>6634</v>
      </c>
      <c r="E199" s="822" t="s">
        <v>6635</v>
      </c>
      <c r="F199" s="831">
        <v>3</v>
      </c>
      <c r="G199" s="831">
        <v>2817.42</v>
      </c>
      <c r="H199" s="831">
        <v>0.375</v>
      </c>
      <c r="I199" s="831">
        <v>939.14</v>
      </c>
      <c r="J199" s="831">
        <v>8</v>
      </c>
      <c r="K199" s="831">
        <v>7513.12</v>
      </c>
      <c r="L199" s="831">
        <v>1</v>
      </c>
      <c r="M199" s="831">
        <v>939.14</v>
      </c>
      <c r="N199" s="831">
        <v>8</v>
      </c>
      <c r="O199" s="831">
        <v>4313.75</v>
      </c>
      <c r="P199" s="827">
        <v>0.57416226547692573</v>
      </c>
      <c r="Q199" s="832">
        <v>539.21875</v>
      </c>
    </row>
    <row r="200" spans="1:17" ht="14.45" customHeight="1" x14ac:dyDescent="0.2">
      <c r="A200" s="821" t="s">
        <v>6609</v>
      </c>
      <c r="B200" s="822" t="s">
        <v>6610</v>
      </c>
      <c r="C200" s="822" t="s">
        <v>5061</v>
      </c>
      <c r="D200" s="822" t="s">
        <v>6636</v>
      </c>
      <c r="E200" s="822" t="s">
        <v>6635</v>
      </c>
      <c r="F200" s="831">
        <v>2</v>
      </c>
      <c r="G200" s="831">
        <v>4062.4</v>
      </c>
      <c r="H200" s="831">
        <v>4.069521662910093</v>
      </c>
      <c r="I200" s="831">
        <v>2031.2</v>
      </c>
      <c r="J200" s="831">
        <v>1</v>
      </c>
      <c r="K200" s="831">
        <v>998.25</v>
      </c>
      <c r="L200" s="831">
        <v>1</v>
      </c>
      <c r="M200" s="831">
        <v>998.25</v>
      </c>
      <c r="N200" s="831">
        <v>1</v>
      </c>
      <c r="O200" s="831">
        <v>948.34</v>
      </c>
      <c r="P200" s="827">
        <v>0.95000250438266975</v>
      </c>
      <c r="Q200" s="832">
        <v>948.34</v>
      </c>
    </row>
    <row r="201" spans="1:17" ht="14.45" customHeight="1" x14ac:dyDescent="0.2">
      <c r="A201" s="821" t="s">
        <v>6609</v>
      </c>
      <c r="B201" s="822" t="s">
        <v>6610</v>
      </c>
      <c r="C201" s="822" t="s">
        <v>5061</v>
      </c>
      <c r="D201" s="822" t="s">
        <v>6637</v>
      </c>
      <c r="E201" s="822" t="s">
        <v>6638</v>
      </c>
      <c r="F201" s="831">
        <v>2</v>
      </c>
      <c r="G201" s="831">
        <v>31270.74</v>
      </c>
      <c r="H201" s="831"/>
      <c r="I201" s="831">
        <v>15635.37</v>
      </c>
      <c r="J201" s="831"/>
      <c r="K201" s="831"/>
      <c r="L201" s="831"/>
      <c r="M201" s="831"/>
      <c r="N201" s="831">
        <v>1</v>
      </c>
      <c r="O201" s="831">
        <v>11918.1</v>
      </c>
      <c r="P201" s="827"/>
      <c r="Q201" s="832">
        <v>11918.1</v>
      </c>
    </row>
    <row r="202" spans="1:17" ht="14.45" customHeight="1" x14ac:dyDescent="0.2">
      <c r="A202" s="821" t="s">
        <v>6609</v>
      </c>
      <c r="B202" s="822" t="s">
        <v>6610</v>
      </c>
      <c r="C202" s="822" t="s">
        <v>5061</v>
      </c>
      <c r="D202" s="822" t="s">
        <v>6639</v>
      </c>
      <c r="E202" s="822" t="s">
        <v>6640</v>
      </c>
      <c r="F202" s="831">
        <v>1</v>
      </c>
      <c r="G202" s="831">
        <v>11000.14</v>
      </c>
      <c r="H202" s="831">
        <v>0.45794247399856536</v>
      </c>
      <c r="I202" s="831">
        <v>11000.14</v>
      </c>
      <c r="J202" s="831">
        <v>3</v>
      </c>
      <c r="K202" s="831">
        <v>24020.79</v>
      </c>
      <c r="L202" s="831">
        <v>1</v>
      </c>
      <c r="M202" s="831">
        <v>8006.93</v>
      </c>
      <c r="N202" s="831">
        <v>1</v>
      </c>
      <c r="O202" s="831">
        <v>8183.18</v>
      </c>
      <c r="P202" s="827">
        <v>0.34067072731579601</v>
      </c>
      <c r="Q202" s="832">
        <v>8183.18</v>
      </c>
    </row>
    <row r="203" spans="1:17" ht="14.45" customHeight="1" x14ac:dyDescent="0.2">
      <c r="A203" s="821" t="s">
        <v>6609</v>
      </c>
      <c r="B203" s="822" t="s">
        <v>6610</v>
      </c>
      <c r="C203" s="822" t="s">
        <v>5061</v>
      </c>
      <c r="D203" s="822" t="s">
        <v>6641</v>
      </c>
      <c r="E203" s="822" t="s">
        <v>6642</v>
      </c>
      <c r="F203" s="831"/>
      <c r="G203" s="831"/>
      <c r="H203" s="831"/>
      <c r="I203" s="831"/>
      <c r="J203" s="831"/>
      <c r="K203" s="831"/>
      <c r="L203" s="831"/>
      <c r="M203" s="831"/>
      <c r="N203" s="831">
        <v>1</v>
      </c>
      <c r="O203" s="831">
        <v>128800</v>
      </c>
      <c r="P203" s="827"/>
      <c r="Q203" s="832">
        <v>128800</v>
      </c>
    </row>
    <row r="204" spans="1:17" ht="14.45" customHeight="1" x14ac:dyDescent="0.2">
      <c r="A204" s="821" t="s">
        <v>6609</v>
      </c>
      <c r="B204" s="822" t="s">
        <v>6610</v>
      </c>
      <c r="C204" s="822" t="s">
        <v>5061</v>
      </c>
      <c r="D204" s="822" t="s">
        <v>6643</v>
      </c>
      <c r="E204" s="822" t="s">
        <v>6644</v>
      </c>
      <c r="F204" s="831"/>
      <c r="G204" s="831"/>
      <c r="H204" s="831"/>
      <c r="I204" s="831"/>
      <c r="J204" s="831">
        <v>1</v>
      </c>
      <c r="K204" s="831">
        <v>4137.8900000000003</v>
      </c>
      <c r="L204" s="831">
        <v>1</v>
      </c>
      <c r="M204" s="831">
        <v>4137.8900000000003</v>
      </c>
      <c r="N204" s="831"/>
      <c r="O204" s="831"/>
      <c r="P204" s="827"/>
      <c r="Q204" s="832"/>
    </row>
    <row r="205" spans="1:17" ht="14.45" customHeight="1" x14ac:dyDescent="0.2">
      <c r="A205" s="821" t="s">
        <v>6609</v>
      </c>
      <c r="B205" s="822" t="s">
        <v>6610</v>
      </c>
      <c r="C205" s="822" t="s">
        <v>5061</v>
      </c>
      <c r="D205" s="822" t="s">
        <v>6645</v>
      </c>
      <c r="E205" s="822" t="s">
        <v>6646</v>
      </c>
      <c r="F205" s="831">
        <v>2</v>
      </c>
      <c r="G205" s="831">
        <v>1886.5</v>
      </c>
      <c r="H205" s="831">
        <v>0.35114660114660118</v>
      </c>
      <c r="I205" s="831">
        <v>943.25</v>
      </c>
      <c r="J205" s="831">
        <v>6</v>
      </c>
      <c r="K205" s="831">
        <v>5372.4</v>
      </c>
      <c r="L205" s="831">
        <v>1</v>
      </c>
      <c r="M205" s="831">
        <v>895.4</v>
      </c>
      <c r="N205" s="831">
        <v>15</v>
      </c>
      <c r="O205" s="831">
        <v>10164</v>
      </c>
      <c r="P205" s="827">
        <v>1.8918918918918921</v>
      </c>
      <c r="Q205" s="832">
        <v>677.6</v>
      </c>
    </row>
    <row r="206" spans="1:17" ht="14.45" customHeight="1" x14ac:dyDescent="0.2">
      <c r="A206" s="821" t="s">
        <v>6609</v>
      </c>
      <c r="B206" s="822" t="s">
        <v>6610</v>
      </c>
      <c r="C206" s="822" t="s">
        <v>5061</v>
      </c>
      <c r="D206" s="822" t="s">
        <v>6647</v>
      </c>
      <c r="E206" s="822" t="s">
        <v>6648</v>
      </c>
      <c r="F206" s="831"/>
      <c r="G206" s="831"/>
      <c r="H206" s="831"/>
      <c r="I206" s="831"/>
      <c r="J206" s="831">
        <v>1</v>
      </c>
      <c r="K206" s="831">
        <v>4946.4799999999996</v>
      </c>
      <c r="L206" s="831">
        <v>1</v>
      </c>
      <c r="M206" s="831">
        <v>4946.4799999999996</v>
      </c>
      <c r="N206" s="831"/>
      <c r="O206" s="831"/>
      <c r="P206" s="827"/>
      <c r="Q206" s="832"/>
    </row>
    <row r="207" spans="1:17" ht="14.45" customHeight="1" x14ac:dyDescent="0.2">
      <c r="A207" s="821" t="s">
        <v>6609</v>
      </c>
      <c r="B207" s="822" t="s">
        <v>6610</v>
      </c>
      <c r="C207" s="822" t="s">
        <v>5061</v>
      </c>
      <c r="D207" s="822" t="s">
        <v>6649</v>
      </c>
      <c r="E207" s="822" t="s">
        <v>6650</v>
      </c>
      <c r="F207" s="831"/>
      <c r="G207" s="831"/>
      <c r="H207" s="831"/>
      <c r="I207" s="831"/>
      <c r="J207" s="831">
        <v>1</v>
      </c>
      <c r="K207" s="831">
        <v>9370.39</v>
      </c>
      <c r="L207" s="831">
        <v>1</v>
      </c>
      <c r="M207" s="831">
        <v>9370.39</v>
      </c>
      <c r="N207" s="831"/>
      <c r="O207" s="831"/>
      <c r="P207" s="827"/>
      <c r="Q207" s="832"/>
    </row>
    <row r="208" spans="1:17" ht="14.45" customHeight="1" x14ac:dyDescent="0.2">
      <c r="A208" s="821" t="s">
        <v>6609</v>
      </c>
      <c r="B208" s="822" t="s">
        <v>6610</v>
      </c>
      <c r="C208" s="822" t="s">
        <v>5061</v>
      </c>
      <c r="D208" s="822" t="s">
        <v>6651</v>
      </c>
      <c r="E208" s="822" t="s">
        <v>6652</v>
      </c>
      <c r="F208" s="831"/>
      <c r="G208" s="831"/>
      <c r="H208" s="831"/>
      <c r="I208" s="831"/>
      <c r="J208" s="831">
        <v>3</v>
      </c>
      <c r="K208" s="831">
        <v>8814.92</v>
      </c>
      <c r="L208" s="831">
        <v>1</v>
      </c>
      <c r="M208" s="831">
        <v>2938.3066666666668</v>
      </c>
      <c r="N208" s="831">
        <v>1</v>
      </c>
      <c r="O208" s="831">
        <v>2971.23</v>
      </c>
      <c r="P208" s="827">
        <v>0.33706828876495759</v>
      </c>
      <c r="Q208" s="832">
        <v>2971.23</v>
      </c>
    </row>
    <row r="209" spans="1:17" ht="14.45" customHeight="1" x14ac:dyDescent="0.2">
      <c r="A209" s="821" t="s">
        <v>6609</v>
      </c>
      <c r="B209" s="822" t="s">
        <v>6610</v>
      </c>
      <c r="C209" s="822" t="s">
        <v>5061</v>
      </c>
      <c r="D209" s="822" t="s">
        <v>6653</v>
      </c>
      <c r="E209" s="822" t="s">
        <v>6654</v>
      </c>
      <c r="F209" s="831"/>
      <c r="G209" s="831"/>
      <c r="H209" s="831"/>
      <c r="I209" s="831"/>
      <c r="J209" s="831">
        <v>1</v>
      </c>
      <c r="K209" s="831">
        <v>750.76</v>
      </c>
      <c r="L209" s="831">
        <v>1</v>
      </c>
      <c r="M209" s="831">
        <v>750.76</v>
      </c>
      <c r="N209" s="831"/>
      <c r="O209" s="831"/>
      <c r="P209" s="827"/>
      <c r="Q209" s="832"/>
    </row>
    <row r="210" spans="1:17" ht="14.45" customHeight="1" x14ac:dyDescent="0.2">
      <c r="A210" s="821" t="s">
        <v>6609</v>
      </c>
      <c r="B210" s="822" t="s">
        <v>6610</v>
      </c>
      <c r="C210" s="822" t="s">
        <v>5061</v>
      </c>
      <c r="D210" s="822" t="s">
        <v>6655</v>
      </c>
      <c r="E210" s="822" t="s">
        <v>6656</v>
      </c>
      <c r="F210" s="831"/>
      <c r="G210" s="831"/>
      <c r="H210" s="831"/>
      <c r="I210" s="831"/>
      <c r="J210" s="831">
        <v>2</v>
      </c>
      <c r="K210" s="831">
        <v>20145.88</v>
      </c>
      <c r="L210" s="831">
        <v>1</v>
      </c>
      <c r="M210" s="831">
        <v>10072.94</v>
      </c>
      <c r="N210" s="831">
        <v>1</v>
      </c>
      <c r="O210" s="831">
        <v>9425.9</v>
      </c>
      <c r="P210" s="827">
        <v>0.46788226674635208</v>
      </c>
      <c r="Q210" s="832">
        <v>9425.9</v>
      </c>
    </row>
    <row r="211" spans="1:17" ht="14.45" customHeight="1" x14ac:dyDescent="0.2">
      <c r="A211" s="821" t="s">
        <v>6609</v>
      </c>
      <c r="B211" s="822" t="s">
        <v>6610</v>
      </c>
      <c r="C211" s="822" t="s">
        <v>5061</v>
      </c>
      <c r="D211" s="822" t="s">
        <v>6657</v>
      </c>
      <c r="E211" s="822" t="s">
        <v>6658</v>
      </c>
      <c r="F211" s="831"/>
      <c r="G211" s="831"/>
      <c r="H211" s="831"/>
      <c r="I211" s="831"/>
      <c r="J211" s="831">
        <v>3</v>
      </c>
      <c r="K211" s="831">
        <v>8923.08</v>
      </c>
      <c r="L211" s="831">
        <v>1</v>
      </c>
      <c r="M211" s="831">
        <v>2974.36</v>
      </c>
      <c r="N211" s="831">
        <v>1</v>
      </c>
      <c r="O211" s="831">
        <v>2524.06</v>
      </c>
      <c r="P211" s="827">
        <v>0.28286869556251876</v>
      </c>
      <c r="Q211" s="832">
        <v>2524.06</v>
      </c>
    </row>
    <row r="212" spans="1:17" ht="14.45" customHeight="1" x14ac:dyDescent="0.2">
      <c r="A212" s="821" t="s">
        <v>6609</v>
      </c>
      <c r="B212" s="822" t="s">
        <v>6610</v>
      </c>
      <c r="C212" s="822" t="s">
        <v>5061</v>
      </c>
      <c r="D212" s="822" t="s">
        <v>5818</v>
      </c>
      <c r="E212" s="822" t="s">
        <v>5816</v>
      </c>
      <c r="F212" s="831"/>
      <c r="G212" s="831"/>
      <c r="H212" s="831"/>
      <c r="I212" s="831"/>
      <c r="J212" s="831"/>
      <c r="K212" s="831"/>
      <c r="L212" s="831"/>
      <c r="M212" s="831"/>
      <c r="N212" s="831">
        <v>2</v>
      </c>
      <c r="O212" s="831">
        <v>4365.68</v>
      </c>
      <c r="P212" s="827"/>
      <c r="Q212" s="832">
        <v>2182.84</v>
      </c>
    </row>
    <row r="213" spans="1:17" ht="14.45" customHeight="1" x14ac:dyDescent="0.2">
      <c r="A213" s="821" t="s">
        <v>6609</v>
      </c>
      <c r="B213" s="822" t="s">
        <v>6610</v>
      </c>
      <c r="C213" s="822" t="s">
        <v>5061</v>
      </c>
      <c r="D213" s="822" t="s">
        <v>6659</v>
      </c>
      <c r="E213" s="822" t="s">
        <v>6660</v>
      </c>
      <c r="F213" s="831"/>
      <c r="G213" s="831"/>
      <c r="H213" s="831"/>
      <c r="I213" s="831"/>
      <c r="J213" s="831">
        <v>5</v>
      </c>
      <c r="K213" s="831">
        <v>14123.66</v>
      </c>
      <c r="L213" s="831">
        <v>1</v>
      </c>
      <c r="M213" s="831">
        <v>2824.732</v>
      </c>
      <c r="N213" s="831">
        <v>8</v>
      </c>
      <c r="O213" s="831">
        <v>24981.54</v>
      </c>
      <c r="P213" s="827">
        <v>1.7687724003551488</v>
      </c>
      <c r="Q213" s="832">
        <v>3122.6925000000001</v>
      </c>
    </row>
    <row r="214" spans="1:17" ht="14.45" customHeight="1" x14ac:dyDescent="0.2">
      <c r="A214" s="821" t="s">
        <v>6609</v>
      </c>
      <c r="B214" s="822" t="s">
        <v>6610</v>
      </c>
      <c r="C214" s="822" t="s">
        <v>5061</v>
      </c>
      <c r="D214" s="822" t="s">
        <v>6661</v>
      </c>
      <c r="E214" s="822" t="s">
        <v>6662</v>
      </c>
      <c r="F214" s="831">
        <v>1</v>
      </c>
      <c r="G214" s="831">
        <v>550.72</v>
      </c>
      <c r="H214" s="831">
        <v>1</v>
      </c>
      <c r="I214" s="831">
        <v>550.72</v>
      </c>
      <c r="J214" s="831">
        <v>1</v>
      </c>
      <c r="K214" s="831">
        <v>550.72</v>
      </c>
      <c r="L214" s="831">
        <v>1</v>
      </c>
      <c r="M214" s="831">
        <v>550.72</v>
      </c>
      <c r="N214" s="831">
        <v>2</v>
      </c>
      <c r="O214" s="831">
        <v>765.86</v>
      </c>
      <c r="P214" s="827">
        <v>1.39065223707147</v>
      </c>
      <c r="Q214" s="832">
        <v>382.93</v>
      </c>
    </row>
    <row r="215" spans="1:17" ht="14.45" customHeight="1" x14ac:dyDescent="0.2">
      <c r="A215" s="821" t="s">
        <v>6609</v>
      </c>
      <c r="B215" s="822" t="s">
        <v>6610</v>
      </c>
      <c r="C215" s="822" t="s">
        <v>5061</v>
      </c>
      <c r="D215" s="822" t="s">
        <v>6663</v>
      </c>
      <c r="E215" s="822" t="s">
        <v>6664</v>
      </c>
      <c r="F215" s="831"/>
      <c r="G215" s="831"/>
      <c r="H215" s="831"/>
      <c r="I215" s="831"/>
      <c r="J215" s="831">
        <v>1</v>
      </c>
      <c r="K215" s="831">
        <v>11538.9</v>
      </c>
      <c r="L215" s="831">
        <v>1</v>
      </c>
      <c r="M215" s="831">
        <v>11538.9</v>
      </c>
      <c r="N215" s="831">
        <v>2</v>
      </c>
      <c r="O215" s="831">
        <v>23077.200000000001</v>
      </c>
      <c r="P215" s="827">
        <v>1.999948001975925</v>
      </c>
      <c r="Q215" s="832">
        <v>11538.6</v>
      </c>
    </row>
    <row r="216" spans="1:17" ht="14.45" customHeight="1" x14ac:dyDescent="0.2">
      <c r="A216" s="821" t="s">
        <v>6609</v>
      </c>
      <c r="B216" s="822" t="s">
        <v>6610</v>
      </c>
      <c r="C216" s="822" t="s">
        <v>5061</v>
      </c>
      <c r="D216" s="822" t="s">
        <v>6665</v>
      </c>
      <c r="E216" s="822" t="s">
        <v>6666</v>
      </c>
      <c r="F216" s="831">
        <v>2</v>
      </c>
      <c r="G216" s="831">
        <v>1662.32</v>
      </c>
      <c r="H216" s="831">
        <v>0.1818181818181818</v>
      </c>
      <c r="I216" s="831">
        <v>831.16</v>
      </c>
      <c r="J216" s="831">
        <v>11</v>
      </c>
      <c r="K216" s="831">
        <v>9142.76</v>
      </c>
      <c r="L216" s="831">
        <v>1</v>
      </c>
      <c r="M216" s="831">
        <v>831.16</v>
      </c>
      <c r="N216" s="831">
        <v>7</v>
      </c>
      <c r="O216" s="831">
        <v>4810.12</v>
      </c>
      <c r="P216" s="827">
        <v>0.52611246494494002</v>
      </c>
      <c r="Q216" s="832">
        <v>687.16</v>
      </c>
    </row>
    <row r="217" spans="1:17" ht="14.45" customHeight="1" x14ac:dyDescent="0.2">
      <c r="A217" s="821" t="s">
        <v>6609</v>
      </c>
      <c r="B217" s="822" t="s">
        <v>6610</v>
      </c>
      <c r="C217" s="822" t="s">
        <v>5061</v>
      </c>
      <c r="D217" s="822" t="s">
        <v>6667</v>
      </c>
      <c r="E217" s="822" t="s">
        <v>6666</v>
      </c>
      <c r="F217" s="831"/>
      <c r="G217" s="831"/>
      <c r="H217" s="831"/>
      <c r="I217" s="831"/>
      <c r="J217" s="831"/>
      <c r="K217" s="831"/>
      <c r="L217" s="831"/>
      <c r="M217" s="831"/>
      <c r="N217" s="831">
        <v>1</v>
      </c>
      <c r="O217" s="831">
        <v>687.17</v>
      </c>
      <c r="P217" s="827"/>
      <c r="Q217" s="832">
        <v>687.17</v>
      </c>
    </row>
    <row r="218" spans="1:17" ht="14.45" customHeight="1" x14ac:dyDescent="0.2">
      <c r="A218" s="821" t="s">
        <v>6609</v>
      </c>
      <c r="B218" s="822" t="s">
        <v>6610</v>
      </c>
      <c r="C218" s="822" t="s">
        <v>5061</v>
      </c>
      <c r="D218" s="822" t="s">
        <v>6668</v>
      </c>
      <c r="E218" s="822" t="s">
        <v>6669</v>
      </c>
      <c r="F218" s="831"/>
      <c r="G218" s="831"/>
      <c r="H218" s="831"/>
      <c r="I218" s="831"/>
      <c r="J218" s="831">
        <v>1</v>
      </c>
      <c r="K218" s="831">
        <v>831.16</v>
      </c>
      <c r="L218" s="831">
        <v>1</v>
      </c>
      <c r="M218" s="831">
        <v>831.16</v>
      </c>
      <c r="N218" s="831"/>
      <c r="O218" s="831"/>
      <c r="P218" s="827"/>
      <c r="Q218" s="832"/>
    </row>
    <row r="219" spans="1:17" ht="14.45" customHeight="1" x14ac:dyDescent="0.2">
      <c r="A219" s="821" t="s">
        <v>6609</v>
      </c>
      <c r="B219" s="822" t="s">
        <v>6610</v>
      </c>
      <c r="C219" s="822" t="s">
        <v>5061</v>
      </c>
      <c r="D219" s="822" t="s">
        <v>6670</v>
      </c>
      <c r="E219" s="822" t="s">
        <v>6671</v>
      </c>
      <c r="F219" s="831"/>
      <c r="G219" s="831"/>
      <c r="H219" s="831"/>
      <c r="I219" s="831"/>
      <c r="J219" s="831"/>
      <c r="K219" s="831"/>
      <c r="L219" s="831"/>
      <c r="M219" s="831"/>
      <c r="N219" s="831">
        <v>2</v>
      </c>
      <c r="O219" s="831">
        <v>6216.9</v>
      </c>
      <c r="P219" s="827"/>
      <c r="Q219" s="832">
        <v>3108.45</v>
      </c>
    </row>
    <row r="220" spans="1:17" ht="14.45" customHeight="1" x14ac:dyDescent="0.2">
      <c r="A220" s="821" t="s">
        <v>6609</v>
      </c>
      <c r="B220" s="822" t="s">
        <v>6610</v>
      </c>
      <c r="C220" s="822" t="s">
        <v>5061</v>
      </c>
      <c r="D220" s="822" t="s">
        <v>6672</v>
      </c>
      <c r="E220" s="822" t="s">
        <v>6673</v>
      </c>
      <c r="F220" s="831">
        <v>4</v>
      </c>
      <c r="G220" s="831">
        <v>80995.679999999993</v>
      </c>
      <c r="H220" s="831"/>
      <c r="I220" s="831">
        <v>20248.919999999998</v>
      </c>
      <c r="J220" s="831"/>
      <c r="K220" s="831"/>
      <c r="L220" s="831"/>
      <c r="M220" s="831"/>
      <c r="N220" s="831">
        <v>1</v>
      </c>
      <c r="O220" s="831">
        <v>7297.91</v>
      </c>
      <c r="P220" s="827"/>
      <c r="Q220" s="832">
        <v>7297.91</v>
      </c>
    </row>
    <row r="221" spans="1:17" ht="14.45" customHeight="1" x14ac:dyDescent="0.2">
      <c r="A221" s="821" t="s">
        <v>6609</v>
      </c>
      <c r="B221" s="822" t="s">
        <v>6610</v>
      </c>
      <c r="C221" s="822" t="s">
        <v>5061</v>
      </c>
      <c r="D221" s="822" t="s">
        <v>6674</v>
      </c>
      <c r="E221" s="822" t="s">
        <v>6675</v>
      </c>
      <c r="F221" s="831"/>
      <c r="G221" s="831"/>
      <c r="H221" s="831"/>
      <c r="I221" s="831"/>
      <c r="J221" s="831">
        <v>5</v>
      </c>
      <c r="K221" s="831">
        <v>6560.7</v>
      </c>
      <c r="L221" s="831">
        <v>1</v>
      </c>
      <c r="M221" s="831">
        <v>1312.1399999999999</v>
      </c>
      <c r="N221" s="831">
        <v>4</v>
      </c>
      <c r="O221" s="831">
        <v>4228.21</v>
      </c>
      <c r="P221" s="827">
        <v>0.64447543707226362</v>
      </c>
      <c r="Q221" s="832">
        <v>1057.0525</v>
      </c>
    </row>
    <row r="222" spans="1:17" ht="14.45" customHeight="1" x14ac:dyDescent="0.2">
      <c r="A222" s="821" t="s">
        <v>6609</v>
      </c>
      <c r="B222" s="822" t="s">
        <v>6610</v>
      </c>
      <c r="C222" s="822" t="s">
        <v>5061</v>
      </c>
      <c r="D222" s="822" t="s">
        <v>6676</v>
      </c>
      <c r="E222" s="822" t="s">
        <v>6677</v>
      </c>
      <c r="F222" s="831"/>
      <c r="G222" s="831"/>
      <c r="H222" s="831"/>
      <c r="I222" s="831"/>
      <c r="J222" s="831">
        <v>14</v>
      </c>
      <c r="K222" s="831">
        <v>45801.84</v>
      </c>
      <c r="L222" s="831">
        <v>1</v>
      </c>
      <c r="M222" s="831">
        <v>3271.56</v>
      </c>
      <c r="N222" s="831">
        <v>18</v>
      </c>
      <c r="O222" s="831">
        <v>56839.48</v>
      </c>
      <c r="P222" s="827">
        <v>1.2409868249834506</v>
      </c>
      <c r="Q222" s="832">
        <v>3157.7488888888893</v>
      </c>
    </row>
    <row r="223" spans="1:17" ht="14.45" customHeight="1" x14ac:dyDescent="0.2">
      <c r="A223" s="821" t="s">
        <v>6609</v>
      </c>
      <c r="B223" s="822" t="s">
        <v>6610</v>
      </c>
      <c r="C223" s="822" t="s">
        <v>5061</v>
      </c>
      <c r="D223" s="822" t="s">
        <v>6678</v>
      </c>
      <c r="E223" s="822" t="s">
        <v>6679</v>
      </c>
      <c r="F223" s="831"/>
      <c r="G223" s="831"/>
      <c r="H223" s="831"/>
      <c r="I223" s="831"/>
      <c r="J223" s="831">
        <v>3</v>
      </c>
      <c r="K223" s="831">
        <v>3258.51</v>
      </c>
      <c r="L223" s="831">
        <v>1</v>
      </c>
      <c r="M223" s="831">
        <v>1086.17</v>
      </c>
      <c r="N223" s="831"/>
      <c r="O223" s="831"/>
      <c r="P223" s="827"/>
      <c r="Q223" s="832"/>
    </row>
    <row r="224" spans="1:17" ht="14.45" customHeight="1" x14ac:dyDescent="0.2">
      <c r="A224" s="821" t="s">
        <v>6609</v>
      </c>
      <c r="B224" s="822" t="s">
        <v>6610</v>
      </c>
      <c r="C224" s="822" t="s">
        <v>5061</v>
      </c>
      <c r="D224" s="822" t="s">
        <v>6680</v>
      </c>
      <c r="E224" s="822" t="s">
        <v>6681</v>
      </c>
      <c r="F224" s="831">
        <v>2</v>
      </c>
      <c r="G224" s="831">
        <v>45158.720000000001</v>
      </c>
      <c r="H224" s="831"/>
      <c r="I224" s="831">
        <v>22579.360000000001</v>
      </c>
      <c r="J224" s="831"/>
      <c r="K224" s="831"/>
      <c r="L224" s="831"/>
      <c r="M224" s="831"/>
      <c r="N224" s="831">
        <v>1</v>
      </c>
      <c r="O224" s="831">
        <v>15847.9</v>
      </c>
      <c r="P224" s="827"/>
      <c r="Q224" s="832">
        <v>15847.9</v>
      </c>
    </row>
    <row r="225" spans="1:17" ht="14.45" customHeight="1" x14ac:dyDescent="0.2">
      <c r="A225" s="821" t="s">
        <v>6609</v>
      </c>
      <c r="B225" s="822" t="s">
        <v>6610</v>
      </c>
      <c r="C225" s="822" t="s">
        <v>5061</v>
      </c>
      <c r="D225" s="822" t="s">
        <v>6682</v>
      </c>
      <c r="E225" s="822" t="s">
        <v>6683</v>
      </c>
      <c r="F225" s="831"/>
      <c r="G225" s="831"/>
      <c r="H225" s="831"/>
      <c r="I225" s="831"/>
      <c r="J225" s="831">
        <v>1</v>
      </c>
      <c r="K225" s="831">
        <v>79999.8</v>
      </c>
      <c r="L225" s="831">
        <v>1</v>
      </c>
      <c r="M225" s="831">
        <v>79999.8</v>
      </c>
      <c r="N225" s="831"/>
      <c r="O225" s="831"/>
      <c r="P225" s="827"/>
      <c r="Q225" s="832"/>
    </row>
    <row r="226" spans="1:17" ht="14.45" customHeight="1" x14ac:dyDescent="0.2">
      <c r="A226" s="821" t="s">
        <v>6609</v>
      </c>
      <c r="B226" s="822" t="s">
        <v>6610</v>
      </c>
      <c r="C226" s="822" t="s">
        <v>5061</v>
      </c>
      <c r="D226" s="822" t="s">
        <v>6684</v>
      </c>
      <c r="E226" s="822" t="s">
        <v>6685</v>
      </c>
      <c r="F226" s="831">
        <v>1</v>
      </c>
      <c r="G226" s="831">
        <v>359.1</v>
      </c>
      <c r="H226" s="831">
        <v>0.25</v>
      </c>
      <c r="I226" s="831">
        <v>359.1</v>
      </c>
      <c r="J226" s="831">
        <v>4</v>
      </c>
      <c r="K226" s="831">
        <v>1436.4</v>
      </c>
      <c r="L226" s="831">
        <v>1</v>
      </c>
      <c r="M226" s="831">
        <v>359.1</v>
      </c>
      <c r="N226" s="831"/>
      <c r="O226" s="831"/>
      <c r="P226" s="827"/>
      <c r="Q226" s="832"/>
    </row>
    <row r="227" spans="1:17" ht="14.45" customHeight="1" x14ac:dyDescent="0.2">
      <c r="A227" s="821" t="s">
        <v>6609</v>
      </c>
      <c r="B227" s="822" t="s">
        <v>6610</v>
      </c>
      <c r="C227" s="822" t="s">
        <v>5061</v>
      </c>
      <c r="D227" s="822" t="s">
        <v>6686</v>
      </c>
      <c r="E227" s="822" t="s">
        <v>6687</v>
      </c>
      <c r="F227" s="831">
        <v>1</v>
      </c>
      <c r="G227" s="831">
        <v>12294.26</v>
      </c>
      <c r="H227" s="831"/>
      <c r="I227" s="831">
        <v>12294.26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6609</v>
      </c>
      <c r="B228" s="822" t="s">
        <v>6610</v>
      </c>
      <c r="C228" s="822" t="s">
        <v>5061</v>
      </c>
      <c r="D228" s="822" t="s">
        <v>6688</v>
      </c>
      <c r="E228" s="822" t="s">
        <v>6689</v>
      </c>
      <c r="F228" s="831"/>
      <c r="G228" s="831"/>
      <c r="H228" s="831"/>
      <c r="I228" s="831"/>
      <c r="J228" s="831">
        <v>1</v>
      </c>
      <c r="K228" s="831">
        <v>34960</v>
      </c>
      <c r="L228" s="831">
        <v>1</v>
      </c>
      <c r="M228" s="831">
        <v>34960</v>
      </c>
      <c r="N228" s="831"/>
      <c r="O228" s="831"/>
      <c r="P228" s="827"/>
      <c r="Q228" s="832"/>
    </row>
    <row r="229" spans="1:17" ht="14.45" customHeight="1" x14ac:dyDescent="0.2">
      <c r="A229" s="821" t="s">
        <v>6609</v>
      </c>
      <c r="B229" s="822" t="s">
        <v>6610</v>
      </c>
      <c r="C229" s="822" t="s">
        <v>5061</v>
      </c>
      <c r="D229" s="822" t="s">
        <v>6690</v>
      </c>
      <c r="E229" s="822" t="s">
        <v>6691</v>
      </c>
      <c r="F229" s="831"/>
      <c r="G229" s="831"/>
      <c r="H229" s="831"/>
      <c r="I229" s="831"/>
      <c r="J229" s="831">
        <v>4</v>
      </c>
      <c r="K229" s="831">
        <v>57042.8</v>
      </c>
      <c r="L229" s="831">
        <v>1</v>
      </c>
      <c r="M229" s="831">
        <v>14260.7</v>
      </c>
      <c r="N229" s="831">
        <v>4</v>
      </c>
      <c r="O229" s="831">
        <v>57037.5</v>
      </c>
      <c r="P229" s="827">
        <v>0.99990708730987954</v>
      </c>
      <c r="Q229" s="832">
        <v>14259.375</v>
      </c>
    </row>
    <row r="230" spans="1:17" ht="14.45" customHeight="1" x14ac:dyDescent="0.2">
      <c r="A230" s="821" t="s">
        <v>6609</v>
      </c>
      <c r="B230" s="822" t="s">
        <v>6610</v>
      </c>
      <c r="C230" s="822" t="s">
        <v>5061</v>
      </c>
      <c r="D230" s="822" t="s">
        <v>6692</v>
      </c>
      <c r="E230" s="822" t="s">
        <v>6693</v>
      </c>
      <c r="F230" s="831"/>
      <c r="G230" s="831"/>
      <c r="H230" s="831"/>
      <c r="I230" s="831"/>
      <c r="J230" s="831">
        <v>1</v>
      </c>
      <c r="K230" s="831">
        <v>10645.01</v>
      </c>
      <c r="L230" s="831">
        <v>1</v>
      </c>
      <c r="M230" s="831">
        <v>10645.01</v>
      </c>
      <c r="N230" s="831"/>
      <c r="O230" s="831"/>
      <c r="P230" s="827"/>
      <c r="Q230" s="832"/>
    </row>
    <row r="231" spans="1:17" ht="14.45" customHeight="1" x14ac:dyDescent="0.2">
      <c r="A231" s="821" t="s">
        <v>6609</v>
      </c>
      <c r="B231" s="822" t="s">
        <v>6610</v>
      </c>
      <c r="C231" s="822" t="s">
        <v>5061</v>
      </c>
      <c r="D231" s="822" t="s">
        <v>6694</v>
      </c>
      <c r="E231" s="822" t="s">
        <v>6695</v>
      </c>
      <c r="F231" s="831">
        <v>2</v>
      </c>
      <c r="G231" s="831">
        <v>12190.78</v>
      </c>
      <c r="H231" s="831">
        <v>0.86904990194408083</v>
      </c>
      <c r="I231" s="831">
        <v>6095.39</v>
      </c>
      <c r="J231" s="831">
        <v>4</v>
      </c>
      <c r="K231" s="831">
        <v>14027.71</v>
      </c>
      <c r="L231" s="831">
        <v>1</v>
      </c>
      <c r="M231" s="831">
        <v>3506.9274999999998</v>
      </c>
      <c r="N231" s="831">
        <v>9</v>
      </c>
      <c r="O231" s="831">
        <v>31524.04</v>
      </c>
      <c r="P231" s="827">
        <v>2.2472691551222548</v>
      </c>
      <c r="Q231" s="832">
        <v>3502.6711111111113</v>
      </c>
    </row>
    <row r="232" spans="1:17" ht="14.45" customHeight="1" x14ac:dyDescent="0.2">
      <c r="A232" s="821" t="s">
        <v>6609</v>
      </c>
      <c r="B232" s="822" t="s">
        <v>6610</v>
      </c>
      <c r="C232" s="822" t="s">
        <v>5061</v>
      </c>
      <c r="D232" s="822" t="s">
        <v>6696</v>
      </c>
      <c r="E232" s="822" t="s">
        <v>6697</v>
      </c>
      <c r="F232" s="831">
        <v>1</v>
      </c>
      <c r="G232" s="831">
        <v>1726.4</v>
      </c>
      <c r="H232" s="831">
        <v>0.14285714285714288</v>
      </c>
      <c r="I232" s="831">
        <v>1726.4</v>
      </c>
      <c r="J232" s="831">
        <v>7</v>
      </c>
      <c r="K232" s="831">
        <v>12084.8</v>
      </c>
      <c r="L232" s="831">
        <v>1</v>
      </c>
      <c r="M232" s="831">
        <v>1726.3999999999999</v>
      </c>
      <c r="N232" s="831">
        <v>2</v>
      </c>
      <c r="O232" s="831">
        <v>3452.8</v>
      </c>
      <c r="P232" s="827">
        <v>0.28571428571428575</v>
      </c>
      <c r="Q232" s="832">
        <v>1726.4</v>
      </c>
    </row>
    <row r="233" spans="1:17" ht="14.45" customHeight="1" x14ac:dyDescent="0.2">
      <c r="A233" s="821" t="s">
        <v>6609</v>
      </c>
      <c r="B233" s="822" t="s">
        <v>6610</v>
      </c>
      <c r="C233" s="822" t="s">
        <v>5061</v>
      </c>
      <c r="D233" s="822" t="s">
        <v>6698</v>
      </c>
      <c r="E233" s="822" t="s">
        <v>6699</v>
      </c>
      <c r="F233" s="831"/>
      <c r="G233" s="831"/>
      <c r="H233" s="831"/>
      <c r="I233" s="831"/>
      <c r="J233" s="831">
        <v>1</v>
      </c>
      <c r="K233" s="831">
        <v>67923.600000000006</v>
      </c>
      <c r="L233" s="831">
        <v>1</v>
      </c>
      <c r="M233" s="831">
        <v>67923.600000000006</v>
      </c>
      <c r="N233" s="831">
        <v>1</v>
      </c>
      <c r="O233" s="831">
        <v>67919</v>
      </c>
      <c r="P233" s="827">
        <v>0.99993227685222796</v>
      </c>
      <c r="Q233" s="832">
        <v>67919</v>
      </c>
    </row>
    <row r="234" spans="1:17" ht="14.45" customHeight="1" x14ac:dyDescent="0.2">
      <c r="A234" s="821" t="s">
        <v>6609</v>
      </c>
      <c r="B234" s="822" t="s">
        <v>6610</v>
      </c>
      <c r="C234" s="822" t="s">
        <v>5061</v>
      </c>
      <c r="D234" s="822" t="s">
        <v>6700</v>
      </c>
      <c r="E234" s="822" t="s">
        <v>6701</v>
      </c>
      <c r="F234" s="831"/>
      <c r="G234" s="831"/>
      <c r="H234" s="831"/>
      <c r="I234" s="831"/>
      <c r="J234" s="831">
        <v>1</v>
      </c>
      <c r="K234" s="831">
        <v>104233</v>
      </c>
      <c r="L234" s="831">
        <v>1</v>
      </c>
      <c r="M234" s="831">
        <v>104233</v>
      </c>
      <c r="N234" s="831"/>
      <c r="O234" s="831"/>
      <c r="P234" s="827"/>
      <c r="Q234" s="832"/>
    </row>
    <row r="235" spans="1:17" ht="14.45" customHeight="1" x14ac:dyDescent="0.2">
      <c r="A235" s="821" t="s">
        <v>6609</v>
      </c>
      <c r="B235" s="822" t="s">
        <v>6610</v>
      </c>
      <c r="C235" s="822" t="s">
        <v>5061</v>
      </c>
      <c r="D235" s="822" t="s">
        <v>6702</v>
      </c>
      <c r="E235" s="822" t="s">
        <v>6703</v>
      </c>
      <c r="F235" s="831"/>
      <c r="G235" s="831"/>
      <c r="H235" s="831"/>
      <c r="I235" s="831"/>
      <c r="J235" s="831">
        <v>9</v>
      </c>
      <c r="K235" s="831">
        <v>569244.15</v>
      </c>
      <c r="L235" s="831">
        <v>1</v>
      </c>
      <c r="M235" s="831">
        <v>63249.350000000006</v>
      </c>
      <c r="N235" s="831">
        <v>1</v>
      </c>
      <c r="O235" s="831">
        <v>39343.1</v>
      </c>
      <c r="P235" s="827">
        <v>6.9114632095911746E-2</v>
      </c>
      <c r="Q235" s="832">
        <v>39343.1</v>
      </c>
    </row>
    <row r="236" spans="1:17" ht="14.45" customHeight="1" x14ac:dyDescent="0.2">
      <c r="A236" s="821" t="s">
        <v>6609</v>
      </c>
      <c r="B236" s="822" t="s">
        <v>6610</v>
      </c>
      <c r="C236" s="822" t="s">
        <v>5061</v>
      </c>
      <c r="D236" s="822" t="s">
        <v>6704</v>
      </c>
      <c r="E236" s="822" t="s">
        <v>6705</v>
      </c>
      <c r="F236" s="831"/>
      <c r="G236" s="831"/>
      <c r="H236" s="831"/>
      <c r="I236" s="831"/>
      <c r="J236" s="831"/>
      <c r="K236" s="831"/>
      <c r="L236" s="831"/>
      <c r="M236" s="831"/>
      <c r="N236" s="831">
        <v>2</v>
      </c>
      <c r="O236" s="831">
        <v>43658</v>
      </c>
      <c r="P236" s="827"/>
      <c r="Q236" s="832">
        <v>21829</v>
      </c>
    </row>
    <row r="237" spans="1:17" ht="14.45" customHeight="1" x14ac:dyDescent="0.2">
      <c r="A237" s="821" t="s">
        <v>6609</v>
      </c>
      <c r="B237" s="822" t="s">
        <v>6610</v>
      </c>
      <c r="C237" s="822" t="s">
        <v>5061</v>
      </c>
      <c r="D237" s="822" t="s">
        <v>6706</v>
      </c>
      <c r="E237" s="822" t="s">
        <v>6707</v>
      </c>
      <c r="F237" s="831">
        <v>2</v>
      </c>
      <c r="G237" s="831">
        <v>7980.78</v>
      </c>
      <c r="H237" s="831"/>
      <c r="I237" s="831">
        <v>3990.39</v>
      </c>
      <c r="J237" s="831"/>
      <c r="K237" s="831"/>
      <c r="L237" s="831"/>
      <c r="M237" s="831"/>
      <c r="N237" s="831">
        <v>2</v>
      </c>
      <c r="O237" s="831">
        <v>6714.42</v>
      </c>
      <c r="P237" s="827"/>
      <c r="Q237" s="832">
        <v>3357.21</v>
      </c>
    </row>
    <row r="238" spans="1:17" ht="14.45" customHeight="1" x14ac:dyDescent="0.2">
      <c r="A238" s="821" t="s">
        <v>6609</v>
      </c>
      <c r="B238" s="822" t="s">
        <v>6610</v>
      </c>
      <c r="C238" s="822" t="s">
        <v>5061</v>
      </c>
      <c r="D238" s="822" t="s">
        <v>6708</v>
      </c>
      <c r="E238" s="822" t="s">
        <v>6709</v>
      </c>
      <c r="F238" s="831"/>
      <c r="G238" s="831"/>
      <c r="H238" s="831"/>
      <c r="I238" s="831"/>
      <c r="J238" s="831">
        <v>1</v>
      </c>
      <c r="K238" s="831">
        <v>380.86</v>
      </c>
      <c r="L238" s="831">
        <v>1</v>
      </c>
      <c r="M238" s="831">
        <v>380.86</v>
      </c>
      <c r="N238" s="831"/>
      <c r="O238" s="831"/>
      <c r="P238" s="827"/>
      <c r="Q238" s="832"/>
    </row>
    <row r="239" spans="1:17" ht="14.45" customHeight="1" x14ac:dyDescent="0.2">
      <c r="A239" s="821" t="s">
        <v>6609</v>
      </c>
      <c r="B239" s="822" t="s">
        <v>6610</v>
      </c>
      <c r="C239" s="822" t="s">
        <v>5061</v>
      </c>
      <c r="D239" s="822" t="s">
        <v>6710</v>
      </c>
      <c r="E239" s="822" t="s">
        <v>6711</v>
      </c>
      <c r="F239" s="831"/>
      <c r="G239" s="831"/>
      <c r="H239" s="831"/>
      <c r="I239" s="831"/>
      <c r="J239" s="831">
        <v>1</v>
      </c>
      <c r="K239" s="831">
        <v>28560</v>
      </c>
      <c r="L239" s="831">
        <v>1</v>
      </c>
      <c r="M239" s="831">
        <v>28560</v>
      </c>
      <c r="N239" s="831"/>
      <c r="O239" s="831"/>
      <c r="P239" s="827"/>
      <c r="Q239" s="832"/>
    </row>
    <row r="240" spans="1:17" ht="14.45" customHeight="1" x14ac:dyDescent="0.2">
      <c r="A240" s="821" t="s">
        <v>6609</v>
      </c>
      <c r="B240" s="822" t="s">
        <v>6610</v>
      </c>
      <c r="C240" s="822" t="s">
        <v>5061</v>
      </c>
      <c r="D240" s="822" t="s">
        <v>6712</v>
      </c>
      <c r="E240" s="822" t="s">
        <v>6713</v>
      </c>
      <c r="F240" s="831"/>
      <c r="G240" s="831"/>
      <c r="H240" s="831"/>
      <c r="I240" s="831"/>
      <c r="J240" s="831"/>
      <c r="K240" s="831"/>
      <c r="L240" s="831"/>
      <c r="M240" s="831"/>
      <c r="N240" s="831">
        <v>3</v>
      </c>
      <c r="O240" s="831">
        <v>9535.89</v>
      </c>
      <c r="P240" s="827"/>
      <c r="Q240" s="832">
        <v>3178.6299999999997</v>
      </c>
    </row>
    <row r="241" spans="1:17" ht="14.45" customHeight="1" x14ac:dyDescent="0.2">
      <c r="A241" s="821" t="s">
        <v>6609</v>
      </c>
      <c r="B241" s="822" t="s">
        <v>6610</v>
      </c>
      <c r="C241" s="822" t="s">
        <v>5061</v>
      </c>
      <c r="D241" s="822" t="s">
        <v>6714</v>
      </c>
      <c r="E241" s="822" t="s">
        <v>6715</v>
      </c>
      <c r="F241" s="831"/>
      <c r="G241" s="831"/>
      <c r="H241" s="831"/>
      <c r="I241" s="831"/>
      <c r="J241" s="831">
        <v>1</v>
      </c>
      <c r="K241" s="831">
        <v>58880</v>
      </c>
      <c r="L241" s="831">
        <v>1</v>
      </c>
      <c r="M241" s="831">
        <v>58880</v>
      </c>
      <c r="N241" s="831"/>
      <c r="O241" s="831"/>
      <c r="P241" s="827"/>
      <c r="Q241" s="832"/>
    </row>
    <row r="242" spans="1:17" ht="14.45" customHeight="1" x14ac:dyDescent="0.2">
      <c r="A242" s="821" t="s">
        <v>6609</v>
      </c>
      <c r="B242" s="822" t="s">
        <v>6610</v>
      </c>
      <c r="C242" s="822" t="s">
        <v>5061</v>
      </c>
      <c r="D242" s="822" t="s">
        <v>6716</v>
      </c>
      <c r="E242" s="822" t="s">
        <v>6717</v>
      </c>
      <c r="F242" s="831"/>
      <c r="G242" s="831"/>
      <c r="H242" s="831"/>
      <c r="I242" s="831"/>
      <c r="J242" s="831">
        <v>1</v>
      </c>
      <c r="K242" s="831">
        <v>18270.72</v>
      </c>
      <c r="L242" s="831">
        <v>1</v>
      </c>
      <c r="M242" s="831">
        <v>18270.72</v>
      </c>
      <c r="N242" s="831">
        <v>1</v>
      </c>
      <c r="O242" s="831">
        <v>9053.5300000000007</v>
      </c>
      <c r="P242" s="827">
        <v>0.49552124929942554</v>
      </c>
      <c r="Q242" s="832">
        <v>9053.5300000000007</v>
      </c>
    </row>
    <row r="243" spans="1:17" ht="14.45" customHeight="1" x14ac:dyDescent="0.2">
      <c r="A243" s="821" t="s">
        <v>6609</v>
      </c>
      <c r="B243" s="822" t="s">
        <v>6610</v>
      </c>
      <c r="C243" s="822" t="s">
        <v>5061</v>
      </c>
      <c r="D243" s="822" t="s">
        <v>6718</v>
      </c>
      <c r="E243" s="822" t="s">
        <v>6719</v>
      </c>
      <c r="F243" s="831"/>
      <c r="G243" s="831"/>
      <c r="H243" s="831"/>
      <c r="I243" s="831"/>
      <c r="J243" s="831">
        <v>2</v>
      </c>
      <c r="K243" s="831">
        <v>22031</v>
      </c>
      <c r="L243" s="831">
        <v>1</v>
      </c>
      <c r="M243" s="831">
        <v>11015.5</v>
      </c>
      <c r="N243" s="831"/>
      <c r="O243" s="831"/>
      <c r="P243" s="827"/>
      <c r="Q243" s="832"/>
    </row>
    <row r="244" spans="1:17" ht="14.45" customHeight="1" x14ac:dyDescent="0.2">
      <c r="A244" s="821" t="s">
        <v>6609</v>
      </c>
      <c r="B244" s="822" t="s">
        <v>6610</v>
      </c>
      <c r="C244" s="822" t="s">
        <v>5061</v>
      </c>
      <c r="D244" s="822" t="s">
        <v>6720</v>
      </c>
      <c r="E244" s="822" t="s">
        <v>6721</v>
      </c>
      <c r="F244" s="831">
        <v>1</v>
      </c>
      <c r="G244" s="831">
        <v>510.57</v>
      </c>
      <c r="H244" s="831"/>
      <c r="I244" s="831">
        <v>510.57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6609</v>
      </c>
      <c r="B245" s="822" t="s">
        <v>6610</v>
      </c>
      <c r="C245" s="822" t="s">
        <v>5061</v>
      </c>
      <c r="D245" s="822" t="s">
        <v>6722</v>
      </c>
      <c r="E245" s="822" t="s">
        <v>6723</v>
      </c>
      <c r="F245" s="831"/>
      <c r="G245" s="831"/>
      <c r="H245" s="831"/>
      <c r="I245" s="831"/>
      <c r="J245" s="831">
        <v>1</v>
      </c>
      <c r="K245" s="831">
        <v>4135.09</v>
      </c>
      <c r="L245" s="831">
        <v>1</v>
      </c>
      <c r="M245" s="831">
        <v>4135.09</v>
      </c>
      <c r="N245" s="831"/>
      <c r="O245" s="831"/>
      <c r="P245" s="827"/>
      <c r="Q245" s="832"/>
    </row>
    <row r="246" spans="1:17" ht="14.45" customHeight="1" x14ac:dyDescent="0.2">
      <c r="A246" s="821" t="s">
        <v>6609</v>
      </c>
      <c r="B246" s="822" t="s">
        <v>6610</v>
      </c>
      <c r="C246" s="822" t="s">
        <v>5061</v>
      </c>
      <c r="D246" s="822" t="s">
        <v>6724</v>
      </c>
      <c r="E246" s="822" t="s">
        <v>6725</v>
      </c>
      <c r="F246" s="831"/>
      <c r="G246" s="831"/>
      <c r="H246" s="831"/>
      <c r="I246" s="831"/>
      <c r="J246" s="831"/>
      <c r="K246" s="831"/>
      <c r="L246" s="831"/>
      <c r="M246" s="831"/>
      <c r="N246" s="831">
        <v>1</v>
      </c>
      <c r="O246" s="831">
        <v>1932.09</v>
      </c>
      <c r="P246" s="827"/>
      <c r="Q246" s="832">
        <v>1932.09</v>
      </c>
    </row>
    <row r="247" spans="1:17" ht="14.45" customHeight="1" x14ac:dyDescent="0.2">
      <c r="A247" s="821" t="s">
        <v>6609</v>
      </c>
      <c r="B247" s="822" t="s">
        <v>6610</v>
      </c>
      <c r="C247" s="822" t="s">
        <v>5061</v>
      </c>
      <c r="D247" s="822" t="s">
        <v>6726</v>
      </c>
      <c r="E247" s="822" t="s">
        <v>6727</v>
      </c>
      <c r="F247" s="831"/>
      <c r="G247" s="831"/>
      <c r="H247" s="831"/>
      <c r="I247" s="831"/>
      <c r="J247" s="831"/>
      <c r="K247" s="831"/>
      <c r="L247" s="831"/>
      <c r="M247" s="831"/>
      <c r="N247" s="831">
        <v>1</v>
      </c>
      <c r="O247" s="831">
        <v>7840.8</v>
      </c>
      <c r="P247" s="827"/>
      <c r="Q247" s="832">
        <v>7840.8</v>
      </c>
    </row>
    <row r="248" spans="1:17" ht="14.45" customHeight="1" x14ac:dyDescent="0.2">
      <c r="A248" s="821" t="s">
        <v>6609</v>
      </c>
      <c r="B248" s="822" t="s">
        <v>6610</v>
      </c>
      <c r="C248" s="822" t="s">
        <v>5061</v>
      </c>
      <c r="D248" s="822" t="s">
        <v>6728</v>
      </c>
      <c r="E248" s="822" t="s">
        <v>6729</v>
      </c>
      <c r="F248" s="831"/>
      <c r="G248" s="831"/>
      <c r="H248" s="831"/>
      <c r="I248" s="831"/>
      <c r="J248" s="831">
        <v>1</v>
      </c>
      <c r="K248" s="831">
        <v>7840.8</v>
      </c>
      <c r="L248" s="831">
        <v>1</v>
      </c>
      <c r="M248" s="831">
        <v>7840.8</v>
      </c>
      <c r="N248" s="831"/>
      <c r="O248" s="831"/>
      <c r="P248" s="827"/>
      <c r="Q248" s="832"/>
    </row>
    <row r="249" spans="1:17" ht="14.45" customHeight="1" x14ac:dyDescent="0.2">
      <c r="A249" s="821" t="s">
        <v>6609</v>
      </c>
      <c r="B249" s="822" t="s">
        <v>6610</v>
      </c>
      <c r="C249" s="822" t="s">
        <v>5061</v>
      </c>
      <c r="D249" s="822" t="s">
        <v>6730</v>
      </c>
      <c r="E249" s="822" t="s">
        <v>6731</v>
      </c>
      <c r="F249" s="831"/>
      <c r="G249" s="831"/>
      <c r="H249" s="831"/>
      <c r="I249" s="831"/>
      <c r="J249" s="831">
        <v>1</v>
      </c>
      <c r="K249" s="831">
        <v>11010</v>
      </c>
      <c r="L249" s="831">
        <v>1</v>
      </c>
      <c r="M249" s="831">
        <v>11010</v>
      </c>
      <c r="N249" s="831"/>
      <c r="O249" s="831"/>
      <c r="P249" s="827"/>
      <c r="Q249" s="832"/>
    </row>
    <row r="250" spans="1:17" ht="14.45" customHeight="1" x14ac:dyDescent="0.2">
      <c r="A250" s="821" t="s">
        <v>6609</v>
      </c>
      <c r="B250" s="822" t="s">
        <v>6610</v>
      </c>
      <c r="C250" s="822" t="s">
        <v>5061</v>
      </c>
      <c r="D250" s="822" t="s">
        <v>6732</v>
      </c>
      <c r="E250" s="822" t="s">
        <v>6733</v>
      </c>
      <c r="F250" s="831"/>
      <c r="G250" s="831"/>
      <c r="H250" s="831"/>
      <c r="I250" s="831"/>
      <c r="J250" s="831">
        <v>1</v>
      </c>
      <c r="K250" s="831">
        <v>333.71</v>
      </c>
      <c r="L250" s="831">
        <v>1</v>
      </c>
      <c r="M250" s="831">
        <v>333.71</v>
      </c>
      <c r="N250" s="831"/>
      <c r="O250" s="831"/>
      <c r="P250" s="827"/>
      <c r="Q250" s="832"/>
    </row>
    <row r="251" spans="1:17" ht="14.45" customHeight="1" x14ac:dyDescent="0.2">
      <c r="A251" s="821" t="s">
        <v>6609</v>
      </c>
      <c r="B251" s="822" t="s">
        <v>6610</v>
      </c>
      <c r="C251" s="822" t="s">
        <v>5061</v>
      </c>
      <c r="D251" s="822" t="s">
        <v>6734</v>
      </c>
      <c r="E251" s="822" t="s">
        <v>6735</v>
      </c>
      <c r="F251" s="831"/>
      <c r="G251" s="831"/>
      <c r="H251" s="831"/>
      <c r="I251" s="831"/>
      <c r="J251" s="831">
        <v>3</v>
      </c>
      <c r="K251" s="831">
        <v>4069.7999999999997</v>
      </c>
      <c r="L251" s="831">
        <v>1</v>
      </c>
      <c r="M251" s="831">
        <v>1356.6</v>
      </c>
      <c r="N251" s="831"/>
      <c r="O251" s="831"/>
      <c r="P251" s="827"/>
      <c r="Q251" s="832"/>
    </row>
    <row r="252" spans="1:17" ht="14.45" customHeight="1" x14ac:dyDescent="0.2">
      <c r="A252" s="821" t="s">
        <v>6609</v>
      </c>
      <c r="B252" s="822" t="s">
        <v>6610</v>
      </c>
      <c r="C252" s="822" t="s">
        <v>5061</v>
      </c>
      <c r="D252" s="822" t="s">
        <v>6736</v>
      </c>
      <c r="E252" s="822" t="s">
        <v>6737</v>
      </c>
      <c r="F252" s="831"/>
      <c r="G252" s="831"/>
      <c r="H252" s="831"/>
      <c r="I252" s="831"/>
      <c r="J252" s="831"/>
      <c r="K252" s="831"/>
      <c r="L252" s="831"/>
      <c r="M252" s="831"/>
      <c r="N252" s="831">
        <v>1</v>
      </c>
      <c r="O252" s="831">
        <v>1897.59</v>
      </c>
      <c r="P252" s="827"/>
      <c r="Q252" s="832">
        <v>1897.59</v>
      </c>
    </row>
    <row r="253" spans="1:17" ht="14.45" customHeight="1" x14ac:dyDescent="0.2">
      <c r="A253" s="821" t="s">
        <v>6609</v>
      </c>
      <c r="B253" s="822" t="s">
        <v>6610</v>
      </c>
      <c r="C253" s="822" t="s">
        <v>5061</v>
      </c>
      <c r="D253" s="822" t="s">
        <v>6738</v>
      </c>
      <c r="E253" s="822" t="s">
        <v>6739</v>
      </c>
      <c r="F253" s="831"/>
      <c r="G253" s="831"/>
      <c r="H253" s="831"/>
      <c r="I253" s="831"/>
      <c r="J253" s="831"/>
      <c r="K253" s="831"/>
      <c r="L253" s="831"/>
      <c r="M253" s="831"/>
      <c r="N253" s="831">
        <v>2</v>
      </c>
      <c r="O253" s="831">
        <v>296700</v>
      </c>
      <c r="P253" s="827"/>
      <c r="Q253" s="832">
        <v>148350</v>
      </c>
    </row>
    <row r="254" spans="1:17" ht="14.45" customHeight="1" x14ac:dyDescent="0.2">
      <c r="A254" s="821" t="s">
        <v>6609</v>
      </c>
      <c r="B254" s="822" t="s">
        <v>6610</v>
      </c>
      <c r="C254" s="822" t="s">
        <v>5061</v>
      </c>
      <c r="D254" s="822" t="s">
        <v>6740</v>
      </c>
      <c r="E254" s="822" t="s">
        <v>6741</v>
      </c>
      <c r="F254" s="831"/>
      <c r="G254" s="831"/>
      <c r="H254" s="831"/>
      <c r="I254" s="831"/>
      <c r="J254" s="831"/>
      <c r="K254" s="831"/>
      <c r="L254" s="831"/>
      <c r="M254" s="831"/>
      <c r="N254" s="831">
        <v>1</v>
      </c>
      <c r="O254" s="831">
        <v>679.85</v>
      </c>
      <c r="P254" s="827"/>
      <c r="Q254" s="832">
        <v>679.85</v>
      </c>
    </row>
    <row r="255" spans="1:17" ht="14.45" customHeight="1" x14ac:dyDescent="0.2">
      <c r="A255" s="821" t="s">
        <v>6609</v>
      </c>
      <c r="B255" s="822" t="s">
        <v>6610</v>
      </c>
      <c r="C255" s="822" t="s">
        <v>5061</v>
      </c>
      <c r="D255" s="822" t="s">
        <v>6742</v>
      </c>
      <c r="E255" s="822" t="s">
        <v>6743</v>
      </c>
      <c r="F255" s="831"/>
      <c r="G255" s="831"/>
      <c r="H255" s="831"/>
      <c r="I255" s="831"/>
      <c r="J255" s="831"/>
      <c r="K255" s="831"/>
      <c r="L255" s="831"/>
      <c r="M255" s="831"/>
      <c r="N255" s="831">
        <v>6</v>
      </c>
      <c r="O255" s="831">
        <v>4154.34</v>
      </c>
      <c r="P255" s="827"/>
      <c r="Q255" s="832">
        <v>692.39</v>
      </c>
    </row>
    <row r="256" spans="1:17" ht="14.45" customHeight="1" x14ac:dyDescent="0.2">
      <c r="A256" s="821" t="s">
        <v>6609</v>
      </c>
      <c r="B256" s="822" t="s">
        <v>6610</v>
      </c>
      <c r="C256" s="822" t="s">
        <v>5061</v>
      </c>
      <c r="D256" s="822" t="s">
        <v>6744</v>
      </c>
      <c r="E256" s="822" t="s">
        <v>6745</v>
      </c>
      <c r="F256" s="831"/>
      <c r="G256" s="831"/>
      <c r="H256" s="831"/>
      <c r="I256" s="831"/>
      <c r="J256" s="831"/>
      <c r="K256" s="831"/>
      <c r="L256" s="831"/>
      <c r="M256" s="831"/>
      <c r="N256" s="831">
        <v>1</v>
      </c>
      <c r="O256" s="831">
        <v>859.66</v>
      </c>
      <c r="P256" s="827"/>
      <c r="Q256" s="832">
        <v>859.66</v>
      </c>
    </row>
    <row r="257" spans="1:17" ht="14.45" customHeight="1" x14ac:dyDescent="0.2">
      <c r="A257" s="821" t="s">
        <v>6609</v>
      </c>
      <c r="B257" s="822" t="s">
        <v>6610</v>
      </c>
      <c r="C257" s="822" t="s">
        <v>5061</v>
      </c>
      <c r="D257" s="822" t="s">
        <v>6746</v>
      </c>
      <c r="E257" s="822" t="s">
        <v>6747</v>
      </c>
      <c r="F257" s="831"/>
      <c r="G257" s="831"/>
      <c r="H257" s="831"/>
      <c r="I257" s="831"/>
      <c r="J257" s="831"/>
      <c r="K257" s="831"/>
      <c r="L257" s="831"/>
      <c r="M257" s="831"/>
      <c r="N257" s="831">
        <v>5</v>
      </c>
      <c r="O257" s="831">
        <v>81587</v>
      </c>
      <c r="P257" s="827"/>
      <c r="Q257" s="832">
        <v>16317.4</v>
      </c>
    </row>
    <row r="258" spans="1:17" ht="14.45" customHeight="1" x14ac:dyDescent="0.2">
      <c r="A258" s="821" t="s">
        <v>6609</v>
      </c>
      <c r="B258" s="822" t="s">
        <v>6610</v>
      </c>
      <c r="C258" s="822" t="s">
        <v>5061</v>
      </c>
      <c r="D258" s="822" t="s">
        <v>6748</v>
      </c>
      <c r="E258" s="822" t="s">
        <v>6725</v>
      </c>
      <c r="F258" s="831"/>
      <c r="G258" s="831"/>
      <c r="H258" s="831"/>
      <c r="I258" s="831"/>
      <c r="J258" s="831"/>
      <c r="K258" s="831"/>
      <c r="L258" s="831"/>
      <c r="M258" s="831"/>
      <c r="N258" s="831">
        <v>1</v>
      </c>
      <c r="O258" s="831">
        <v>1932.09</v>
      </c>
      <c r="P258" s="827"/>
      <c r="Q258" s="832">
        <v>1932.09</v>
      </c>
    </row>
    <row r="259" spans="1:17" ht="14.45" customHeight="1" x14ac:dyDescent="0.2">
      <c r="A259" s="821" t="s">
        <v>6609</v>
      </c>
      <c r="B259" s="822" t="s">
        <v>6610</v>
      </c>
      <c r="C259" s="822" t="s">
        <v>5034</v>
      </c>
      <c r="D259" s="822" t="s">
        <v>6749</v>
      </c>
      <c r="E259" s="822" t="s">
        <v>6750</v>
      </c>
      <c r="F259" s="831"/>
      <c r="G259" s="831"/>
      <c r="H259" s="831"/>
      <c r="I259" s="831"/>
      <c r="J259" s="831">
        <v>1</v>
      </c>
      <c r="K259" s="831">
        <v>215</v>
      </c>
      <c r="L259" s="831">
        <v>1</v>
      </c>
      <c r="M259" s="831">
        <v>215</v>
      </c>
      <c r="N259" s="831"/>
      <c r="O259" s="831"/>
      <c r="P259" s="827"/>
      <c r="Q259" s="832"/>
    </row>
    <row r="260" spans="1:17" ht="14.45" customHeight="1" x14ac:dyDescent="0.2">
      <c r="A260" s="821" t="s">
        <v>6609</v>
      </c>
      <c r="B260" s="822" t="s">
        <v>6610</v>
      </c>
      <c r="C260" s="822" t="s">
        <v>5034</v>
      </c>
      <c r="D260" s="822" t="s">
        <v>6751</v>
      </c>
      <c r="E260" s="822" t="s">
        <v>6752</v>
      </c>
      <c r="F260" s="831"/>
      <c r="G260" s="831"/>
      <c r="H260" s="831"/>
      <c r="I260" s="831"/>
      <c r="J260" s="831">
        <v>3</v>
      </c>
      <c r="K260" s="831">
        <v>468</v>
      </c>
      <c r="L260" s="831">
        <v>1</v>
      </c>
      <c r="M260" s="831">
        <v>156</v>
      </c>
      <c r="N260" s="831">
        <v>3</v>
      </c>
      <c r="O260" s="831">
        <v>471</v>
      </c>
      <c r="P260" s="827">
        <v>1.0064102564102564</v>
      </c>
      <c r="Q260" s="832">
        <v>157</v>
      </c>
    </row>
    <row r="261" spans="1:17" ht="14.45" customHeight="1" x14ac:dyDescent="0.2">
      <c r="A261" s="821" t="s">
        <v>6609</v>
      </c>
      <c r="B261" s="822" t="s">
        <v>6610</v>
      </c>
      <c r="C261" s="822" t="s">
        <v>5034</v>
      </c>
      <c r="D261" s="822" t="s">
        <v>6753</v>
      </c>
      <c r="E261" s="822" t="s">
        <v>6754</v>
      </c>
      <c r="F261" s="831">
        <v>3</v>
      </c>
      <c r="G261" s="831">
        <v>561</v>
      </c>
      <c r="H261" s="831">
        <v>2.9840425531914891</v>
      </c>
      <c r="I261" s="831">
        <v>187</v>
      </c>
      <c r="J261" s="831">
        <v>1</v>
      </c>
      <c r="K261" s="831">
        <v>188</v>
      </c>
      <c r="L261" s="831">
        <v>1</v>
      </c>
      <c r="M261" s="831">
        <v>188</v>
      </c>
      <c r="N261" s="831">
        <v>2</v>
      </c>
      <c r="O261" s="831">
        <v>378</v>
      </c>
      <c r="P261" s="827">
        <v>2.0106382978723403</v>
      </c>
      <c r="Q261" s="832">
        <v>189</v>
      </c>
    </row>
    <row r="262" spans="1:17" ht="14.45" customHeight="1" x14ac:dyDescent="0.2">
      <c r="A262" s="821" t="s">
        <v>6609</v>
      </c>
      <c r="B262" s="822" t="s">
        <v>6610</v>
      </c>
      <c r="C262" s="822" t="s">
        <v>5034</v>
      </c>
      <c r="D262" s="822" t="s">
        <v>6755</v>
      </c>
      <c r="E262" s="822" t="s">
        <v>6756</v>
      </c>
      <c r="F262" s="831">
        <v>19</v>
      </c>
      <c r="G262" s="831">
        <v>2432</v>
      </c>
      <c r="H262" s="831">
        <v>3.7705426356589147</v>
      </c>
      <c r="I262" s="831">
        <v>128</v>
      </c>
      <c r="J262" s="831">
        <v>5</v>
      </c>
      <c r="K262" s="831">
        <v>645</v>
      </c>
      <c r="L262" s="831">
        <v>1</v>
      </c>
      <c r="M262" s="831">
        <v>129</v>
      </c>
      <c r="N262" s="831">
        <v>24</v>
      </c>
      <c r="O262" s="831">
        <v>3120</v>
      </c>
      <c r="P262" s="827">
        <v>4.8372093023255811</v>
      </c>
      <c r="Q262" s="832">
        <v>130</v>
      </c>
    </row>
    <row r="263" spans="1:17" ht="14.45" customHeight="1" x14ac:dyDescent="0.2">
      <c r="A263" s="821" t="s">
        <v>6609</v>
      </c>
      <c r="B263" s="822" t="s">
        <v>6610</v>
      </c>
      <c r="C263" s="822" t="s">
        <v>5034</v>
      </c>
      <c r="D263" s="822" t="s">
        <v>6757</v>
      </c>
      <c r="E263" s="822" t="s">
        <v>6758</v>
      </c>
      <c r="F263" s="831">
        <v>39</v>
      </c>
      <c r="G263" s="831">
        <v>8736</v>
      </c>
      <c r="H263" s="831">
        <v>2.1570370370370369</v>
      </c>
      <c r="I263" s="831">
        <v>224</v>
      </c>
      <c r="J263" s="831">
        <v>18</v>
      </c>
      <c r="K263" s="831">
        <v>4050</v>
      </c>
      <c r="L263" s="831">
        <v>1</v>
      </c>
      <c r="M263" s="831">
        <v>225</v>
      </c>
      <c r="N263" s="831">
        <v>32</v>
      </c>
      <c r="O263" s="831">
        <v>7232</v>
      </c>
      <c r="P263" s="827">
        <v>1.7856790123456789</v>
      </c>
      <c r="Q263" s="832">
        <v>226</v>
      </c>
    </row>
    <row r="264" spans="1:17" ht="14.45" customHeight="1" x14ac:dyDescent="0.2">
      <c r="A264" s="821" t="s">
        <v>6609</v>
      </c>
      <c r="B264" s="822" t="s">
        <v>6610</v>
      </c>
      <c r="C264" s="822" t="s">
        <v>5034</v>
      </c>
      <c r="D264" s="822" t="s">
        <v>6759</v>
      </c>
      <c r="E264" s="822" t="s">
        <v>6760</v>
      </c>
      <c r="F264" s="831"/>
      <c r="G264" s="831"/>
      <c r="H264" s="831"/>
      <c r="I264" s="831"/>
      <c r="J264" s="831"/>
      <c r="K264" s="831"/>
      <c r="L264" s="831"/>
      <c r="M264" s="831"/>
      <c r="N264" s="831">
        <v>1</v>
      </c>
      <c r="O264" s="831">
        <v>226</v>
      </c>
      <c r="P264" s="827"/>
      <c r="Q264" s="832">
        <v>226</v>
      </c>
    </row>
    <row r="265" spans="1:17" ht="14.45" customHeight="1" x14ac:dyDescent="0.2">
      <c r="A265" s="821" t="s">
        <v>6609</v>
      </c>
      <c r="B265" s="822" t="s">
        <v>6610</v>
      </c>
      <c r="C265" s="822" t="s">
        <v>5034</v>
      </c>
      <c r="D265" s="822" t="s">
        <v>6761</v>
      </c>
      <c r="E265" s="822" t="s">
        <v>6762</v>
      </c>
      <c r="F265" s="831">
        <v>8</v>
      </c>
      <c r="G265" s="831">
        <v>1808</v>
      </c>
      <c r="H265" s="831">
        <v>0.49779735682819382</v>
      </c>
      <c r="I265" s="831">
        <v>226</v>
      </c>
      <c r="J265" s="831">
        <v>16</v>
      </c>
      <c r="K265" s="831">
        <v>3632</v>
      </c>
      <c r="L265" s="831">
        <v>1</v>
      </c>
      <c r="M265" s="831">
        <v>227</v>
      </c>
      <c r="N265" s="831">
        <v>11</v>
      </c>
      <c r="O265" s="831">
        <v>2508</v>
      </c>
      <c r="P265" s="827">
        <v>0.69052863436123346</v>
      </c>
      <c r="Q265" s="832">
        <v>228</v>
      </c>
    </row>
    <row r="266" spans="1:17" ht="14.45" customHeight="1" x14ac:dyDescent="0.2">
      <c r="A266" s="821" t="s">
        <v>6609</v>
      </c>
      <c r="B266" s="822" t="s">
        <v>6610</v>
      </c>
      <c r="C266" s="822" t="s">
        <v>5034</v>
      </c>
      <c r="D266" s="822" t="s">
        <v>6763</v>
      </c>
      <c r="E266" s="822" t="s">
        <v>6764</v>
      </c>
      <c r="F266" s="831">
        <v>1</v>
      </c>
      <c r="G266" s="831">
        <v>626</v>
      </c>
      <c r="H266" s="831">
        <v>0.99523052464228934</v>
      </c>
      <c r="I266" s="831">
        <v>626</v>
      </c>
      <c r="J266" s="831">
        <v>1</v>
      </c>
      <c r="K266" s="831">
        <v>629</v>
      </c>
      <c r="L266" s="831">
        <v>1</v>
      </c>
      <c r="M266" s="831">
        <v>629</v>
      </c>
      <c r="N266" s="831"/>
      <c r="O266" s="831"/>
      <c r="P266" s="827"/>
      <c r="Q266" s="832"/>
    </row>
    <row r="267" spans="1:17" ht="14.45" customHeight="1" x14ac:dyDescent="0.2">
      <c r="A267" s="821" t="s">
        <v>6609</v>
      </c>
      <c r="B267" s="822" t="s">
        <v>6610</v>
      </c>
      <c r="C267" s="822" t="s">
        <v>5034</v>
      </c>
      <c r="D267" s="822" t="s">
        <v>6765</v>
      </c>
      <c r="E267" s="822" t="s">
        <v>6766</v>
      </c>
      <c r="F267" s="831">
        <v>6</v>
      </c>
      <c r="G267" s="831">
        <v>1596</v>
      </c>
      <c r="H267" s="831">
        <v>5.9775280898876408</v>
      </c>
      <c r="I267" s="831">
        <v>266</v>
      </c>
      <c r="J267" s="831">
        <v>1</v>
      </c>
      <c r="K267" s="831">
        <v>267</v>
      </c>
      <c r="L267" s="831">
        <v>1</v>
      </c>
      <c r="M267" s="831">
        <v>267</v>
      </c>
      <c r="N267" s="831"/>
      <c r="O267" s="831"/>
      <c r="P267" s="827"/>
      <c r="Q267" s="832"/>
    </row>
    <row r="268" spans="1:17" ht="14.45" customHeight="1" x14ac:dyDescent="0.2">
      <c r="A268" s="821" t="s">
        <v>6609</v>
      </c>
      <c r="B268" s="822" t="s">
        <v>6610</v>
      </c>
      <c r="C268" s="822" t="s">
        <v>5034</v>
      </c>
      <c r="D268" s="822" t="s">
        <v>6767</v>
      </c>
      <c r="E268" s="822" t="s">
        <v>6768</v>
      </c>
      <c r="F268" s="831"/>
      <c r="G268" s="831"/>
      <c r="H268" s="831"/>
      <c r="I268" s="831"/>
      <c r="J268" s="831">
        <v>1</v>
      </c>
      <c r="K268" s="831">
        <v>13862</v>
      </c>
      <c r="L268" s="831">
        <v>1</v>
      </c>
      <c r="M268" s="831">
        <v>13862</v>
      </c>
      <c r="N268" s="831"/>
      <c r="O268" s="831"/>
      <c r="P268" s="827"/>
      <c r="Q268" s="832"/>
    </row>
    <row r="269" spans="1:17" ht="14.45" customHeight="1" x14ac:dyDescent="0.2">
      <c r="A269" s="821" t="s">
        <v>6609</v>
      </c>
      <c r="B269" s="822" t="s">
        <v>6610</v>
      </c>
      <c r="C269" s="822" t="s">
        <v>5034</v>
      </c>
      <c r="D269" s="822" t="s">
        <v>6769</v>
      </c>
      <c r="E269" s="822" t="s">
        <v>6770</v>
      </c>
      <c r="F269" s="831">
        <v>3</v>
      </c>
      <c r="G269" s="831">
        <v>12498</v>
      </c>
      <c r="H269" s="831">
        <v>0.49916127486220946</v>
      </c>
      <c r="I269" s="831">
        <v>4166</v>
      </c>
      <c r="J269" s="831">
        <v>6</v>
      </c>
      <c r="K269" s="831">
        <v>25038</v>
      </c>
      <c r="L269" s="831">
        <v>1</v>
      </c>
      <c r="M269" s="831">
        <v>4173</v>
      </c>
      <c r="N269" s="831">
        <v>11</v>
      </c>
      <c r="O269" s="831">
        <v>45969</v>
      </c>
      <c r="P269" s="827">
        <v>1.8359693266235322</v>
      </c>
      <c r="Q269" s="832">
        <v>4179</v>
      </c>
    </row>
    <row r="270" spans="1:17" ht="14.45" customHeight="1" x14ac:dyDescent="0.2">
      <c r="A270" s="821" t="s">
        <v>6609</v>
      </c>
      <c r="B270" s="822" t="s">
        <v>6610</v>
      </c>
      <c r="C270" s="822" t="s">
        <v>5034</v>
      </c>
      <c r="D270" s="822" t="s">
        <v>6771</v>
      </c>
      <c r="E270" s="822" t="s">
        <v>6772</v>
      </c>
      <c r="F270" s="831">
        <v>1</v>
      </c>
      <c r="G270" s="831">
        <v>283</v>
      </c>
      <c r="H270" s="831">
        <v>0.33215962441314556</v>
      </c>
      <c r="I270" s="831">
        <v>283</v>
      </c>
      <c r="J270" s="831">
        <v>3</v>
      </c>
      <c r="K270" s="831">
        <v>852</v>
      </c>
      <c r="L270" s="831">
        <v>1</v>
      </c>
      <c r="M270" s="831">
        <v>284</v>
      </c>
      <c r="N270" s="831">
        <v>1</v>
      </c>
      <c r="O270" s="831">
        <v>285</v>
      </c>
      <c r="P270" s="827">
        <v>0.33450704225352113</v>
      </c>
      <c r="Q270" s="832">
        <v>285</v>
      </c>
    </row>
    <row r="271" spans="1:17" ht="14.45" customHeight="1" x14ac:dyDescent="0.2">
      <c r="A271" s="821" t="s">
        <v>6609</v>
      </c>
      <c r="B271" s="822" t="s">
        <v>6610</v>
      </c>
      <c r="C271" s="822" t="s">
        <v>5034</v>
      </c>
      <c r="D271" s="822" t="s">
        <v>6773</v>
      </c>
      <c r="E271" s="822" t="s">
        <v>6774</v>
      </c>
      <c r="F271" s="831"/>
      <c r="G271" s="831"/>
      <c r="H271" s="831"/>
      <c r="I271" s="831"/>
      <c r="J271" s="831">
        <v>1</v>
      </c>
      <c r="K271" s="831">
        <v>6331</v>
      </c>
      <c r="L271" s="831">
        <v>1</v>
      </c>
      <c r="M271" s="831">
        <v>6331</v>
      </c>
      <c r="N271" s="831"/>
      <c r="O271" s="831"/>
      <c r="P271" s="827"/>
      <c r="Q271" s="832"/>
    </row>
    <row r="272" spans="1:17" ht="14.45" customHeight="1" x14ac:dyDescent="0.2">
      <c r="A272" s="821" t="s">
        <v>6609</v>
      </c>
      <c r="B272" s="822" t="s">
        <v>6610</v>
      </c>
      <c r="C272" s="822" t="s">
        <v>5034</v>
      </c>
      <c r="D272" s="822" t="s">
        <v>6775</v>
      </c>
      <c r="E272" s="822" t="s">
        <v>6776</v>
      </c>
      <c r="F272" s="831"/>
      <c r="G272" s="831"/>
      <c r="H272" s="831"/>
      <c r="I272" s="831"/>
      <c r="J272" s="831">
        <v>4</v>
      </c>
      <c r="K272" s="831">
        <v>61120</v>
      </c>
      <c r="L272" s="831">
        <v>1</v>
      </c>
      <c r="M272" s="831">
        <v>15280</v>
      </c>
      <c r="N272" s="831">
        <v>3</v>
      </c>
      <c r="O272" s="831">
        <v>45876</v>
      </c>
      <c r="P272" s="827">
        <v>0.75058900523560212</v>
      </c>
      <c r="Q272" s="832">
        <v>15292</v>
      </c>
    </row>
    <row r="273" spans="1:17" ht="14.45" customHeight="1" x14ac:dyDescent="0.2">
      <c r="A273" s="821" t="s">
        <v>6609</v>
      </c>
      <c r="B273" s="822" t="s">
        <v>6610</v>
      </c>
      <c r="C273" s="822" t="s">
        <v>5034</v>
      </c>
      <c r="D273" s="822" t="s">
        <v>6777</v>
      </c>
      <c r="E273" s="822" t="s">
        <v>6778</v>
      </c>
      <c r="F273" s="831">
        <v>6</v>
      </c>
      <c r="G273" s="831">
        <v>23172</v>
      </c>
      <c r="H273" s="831">
        <v>0.35248482635878248</v>
      </c>
      <c r="I273" s="831">
        <v>3862</v>
      </c>
      <c r="J273" s="831">
        <v>17</v>
      </c>
      <c r="K273" s="831">
        <v>65739</v>
      </c>
      <c r="L273" s="831">
        <v>1</v>
      </c>
      <c r="M273" s="831">
        <v>3867</v>
      </c>
      <c r="N273" s="831">
        <v>26</v>
      </c>
      <c r="O273" s="831">
        <v>100646</v>
      </c>
      <c r="P273" s="827">
        <v>1.5309937784268091</v>
      </c>
      <c r="Q273" s="832">
        <v>3871</v>
      </c>
    </row>
    <row r="274" spans="1:17" ht="14.45" customHeight="1" x14ac:dyDescent="0.2">
      <c r="A274" s="821" t="s">
        <v>6609</v>
      </c>
      <c r="B274" s="822" t="s">
        <v>6610</v>
      </c>
      <c r="C274" s="822" t="s">
        <v>5034</v>
      </c>
      <c r="D274" s="822" t="s">
        <v>6779</v>
      </c>
      <c r="E274" s="822" t="s">
        <v>6780</v>
      </c>
      <c r="F274" s="831">
        <v>4</v>
      </c>
      <c r="G274" s="831">
        <v>20848</v>
      </c>
      <c r="H274" s="831"/>
      <c r="I274" s="831">
        <v>5212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6609</v>
      </c>
      <c r="B275" s="822" t="s">
        <v>6610</v>
      </c>
      <c r="C275" s="822" t="s">
        <v>5034</v>
      </c>
      <c r="D275" s="822" t="s">
        <v>6781</v>
      </c>
      <c r="E275" s="822" t="s">
        <v>6782</v>
      </c>
      <c r="F275" s="831"/>
      <c r="G275" s="831"/>
      <c r="H275" s="831"/>
      <c r="I275" s="831"/>
      <c r="J275" s="831">
        <v>7</v>
      </c>
      <c r="K275" s="831">
        <v>55566</v>
      </c>
      <c r="L275" s="831">
        <v>1</v>
      </c>
      <c r="M275" s="831">
        <v>7938</v>
      </c>
      <c r="N275" s="831">
        <v>2</v>
      </c>
      <c r="O275" s="831">
        <v>15894</v>
      </c>
      <c r="P275" s="827">
        <v>0.28603822481373503</v>
      </c>
      <c r="Q275" s="832">
        <v>7947</v>
      </c>
    </row>
    <row r="276" spans="1:17" ht="14.45" customHeight="1" x14ac:dyDescent="0.2">
      <c r="A276" s="821" t="s">
        <v>6609</v>
      </c>
      <c r="B276" s="822" t="s">
        <v>6610</v>
      </c>
      <c r="C276" s="822" t="s">
        <v>5034</v>
      </c>
      <c r="D276" s="822" t="s">
        <v>6783</v>
      </c>
      <c r="E276" s="822" t="s">
        <v>6784</v>
      </c>
      <c r="F276" s="831">
        <v>17</v>
      </c>
      <c r="G276" s="831">
        <v>21998</v>
      </c>
      <c r="H276" s="831">
        <v>0.84803392444101777</v>
      </c>
      <c r="I276" s="831">
        <v>1294</v>
      </c>
      <c r="J276" s="831">
        <v>20</v>
      </c>
      <c r="K276" s="831">
        <v>25940</v>
      </c>
      <c r="L276" s="831">
        <v>1</v>
      </c>
      <c r="M276" s="831">
        <v>1297</v>
      </c>
      <c r="N276" s="831">
        <v>15</v>
      </c>
      <c r="O276" s="831">
        <v>19485</v>
      </c>
      <c r="P276" s="827">
        <v>0.75115651503469549</v>
      </c>
      <c r="Q276" s="832">
        <v>1299</v>
      </c>
    </row>
    <row r="277" spans="1:17" ht="14.45" customHeight="1" x14ac:dyDescent="0.2">
      <c r="A277" s="821" t="s">
        <v>6609</v>
      </c>
      <c r="B277" s="822" t="s">
        <v>6610</v>
      </c>
      <c r="C277" s="822" t="s">
        <v>5034</v>
      </c>
      <c r="D277" s="822" t="s">
        <v>6785</v>
      </c>
      <c r="E277" s="822" t="s">
        <v>6786</v>
      </c>
      <c r="F277" s="831">
        <v>13</v>
      </c>
      <c r="G277" s="831">
        <v>15314</v>
      </c>
      <c r="H277" s="831">
        <v>0.86519774011299433</v>
      </c>
      <c r="I277" s="831">
        <v>1178</v>
      </c>
      <c r="J277" s="831">
        <v>15</v>
      </c>
      <c r="K277" s="831">
        <v>17700</v>
      </c>
      <c r="L277" s="831">
        <v>1</v>
      </c>
      <c r="M277" s="831">
        <v>1180</v>
      </c>
      <c r="N277" s="831">
        <v>6</v>
      </c>
      <c r="O277" s="831">
        <v>7092</v>
      </c>
      <c r="P277" s="827">
        <v>0.40067796610169493</v>
      </c>
      <c r="Q277" s="832">
        <v>1182</v>
      </c>
    </row>
    <row r="278" spans="1:17" ht="14.45" customHeight="1" x14ac:dyDescent="0.2">
      <c r="A278" s="821" t="s">
        <v>6609</v>
      </c>
      <c r="B278" s="822" t="s">
        <v>6610</v>
      </c>
      <c r="C278" s="822" t="s">
        <v>5034</v>
      </c>
      <c r="D278" s="822" t="s">
        <v>6787</v>
      </c>
      <c r="E278" s="822" t="s">
        <v>6788</v>
      </c>
      <c r="F278" s="831">
        <v>6</v>
      </c>
      <c r="G278" s="831">
        <v>30948</v>
      </c>
      <c r="H278" s="831">
        <v>0.23059040920334992</v>
      </c>
      <c r="I278" s="831">
        <v>5158</v>
      </c>
      <c r="J278" s="831">
        <v>26</v>
      </c>
      <c r="K278" s="831">
        <v>134212</v>
      </c>
      <c r="L278" s="831">
        <v>1</v>
      </c>
      <c r="M278" s="831">
        <v>5162</v>
      </c>
      <c r="N278" s="831">
        <v>23</v>
      </c>
      <c r="O278" s="831">
        <v>118818</v>
      </c>
      <c r="P278" s="827">
        <v>0.88530086728459456</v>
      </c>
      <c r="Q278" s="832">
        <v>5166</v>
      </c>
    </row>
    <row r="279" spans="1:17" ht="14.45" customHeight="1" x14ac:dyDescent="0.2">
      <c r="A279" s="821" t="s">
        <v>6609</v>
      </c>
      <c r="B279" s="822" t="s">
        <v>6610</v>
      </c>
      <c r="C279" s="822" t="s">
        <v>5034</v>
      </c>
      <c r="D279" s="822" t="s">
        <v>6789</v>
      </c>
      <c r="E279" s="822" t="s">
        <v>6790</v>
      </c>
      <c r="F279" s="831"/>
      <c r="G279" s="831"/>
      <c r="H279" s="831"/>
      <c r="I279" s="831"/>
      <c r="J279" s="831"/>
      <c r="K279" s="831"/>
      <c r="L279" s="831"/>
      <c r="M279" s="831"/>
      <c r="N279" s="831">
        <v>2</v>
      </c>
      <c r="O279" s="831">
        <v>11260</v>
      </c>
      <c r="P279" s="827"/>
      <c r="Q279" s="832">
        <v>5630</v>
      </c>
    </row>
    <row r="280" spans="1:17" ht="14.45" customHeight="1" x14ac:dyDescent="0.2">
      <c r="A280" s="821" t="s">
        <v>6609</v>
      </c>
      <c r="B280" s="822" t="s">
        <v>6610</v>
      </c>
      <c r="C280" s="822" t="s">
        <v>5034</v>
      </c>
      <c r="D280" s="822" t="s">
        <v>6791</v>
      </c>
      <c r="E280" s="822" t="s">
        <v>6792</v>
      </c>
      <c r="F280" s="831">
        <v>7</v>
      </c>
      <c r="G280" s="831">
        <v>5614</v>
      </c>
      <c r="H280" s="831">
        <v>6.9480198019801982</v>
      </c>
      <c r="I280" s="831">
        <v>802</v>
      </c>
      <c r="J280" s="831">
        <v>1</v>
      </c>
      <c r="K280" s="831">
        <v>808</v>
      </c>
      <c r="L280" s="831">
        <v>1</v>
      </c>
      <c r="M280" s="831">
        <v>808</v>
      </c>
      <c r="N280" s="831">
        <v>5</v>
      </c>
      <c r="O280" s="831">
        <v>4065</v>
      </c>
      <c r="P280" s="827">
        <v>5.0309405940594063</v>
      </c>
      <c r="Q280" s="832">
        <v>813</v>
      </c>
    </row>
    <row r="281" spans="1:17" ht="14.45" customHeight="1" x14ac:dyDescent="0.2">
      <c r="A281" s="821" t="s">
        <v>6609</v>
      </c>
      <c r="B281" s="822" t="s">
        <v>6610</v>
      </c>
      <c r="C281" s="822" t="s">
        <v>5034</v>
      </c>
      <c r="D281" s="822" t="s">
        <v>6793</v>
      </c>
      <c r="E281" s="822" t="s">
        <v>6794</v>
      </c>
      <c r="F281" s="831">
        <v>451</v>
      </c>
      <c r="G281" s="831">
        <v>80278</v>
      </c>
      <c r="H281" s="831">
        <v>1.0938547486033519</v>
      </c>
      <c r="I281" s="831">
        <v>178</v>
      </c>
      <c r="J281" s="831">
        <v>410</v>
      </c>
      <c r="K281" s="831">
        <v>73390</v>
      </c>
      <c r="L281" s="831">
        <v>1</v>
      </c>
      <c r="M281" s="831">
        <v>179</v>
      </c>
      <c r="N281" s="831">
        <v>385</v>
      </c>
      <c r="O281" s="831">
        <v>69300</v>
      </c>
      <c r="P281" s="827">
        <v>0.94427033655811421</v>
      </c>
      <c r="Q281" s="832">
        <v>180</v>
      </c>
    </row>
    <row r="282" spans="1:17" ht="14.45" customHeight="1" x14ac:dyDescent="0.2">
      <c r="A282" s="821" t="s">
        <v>6609</v>
      </c>
      <c r="B282" s="822" t="s">
        <v>6610</v>
      </c>
      <c r="C282" s="822" t="s">
        <v>5034</v>
      </c>
      <c r="D282" s="822" t="s">
        <v>6795</v>
      </c>
      <c r="E282" s="822" t="s">
        <v>6796</v>
      </c>
      <c r="F282" s="831">
        <v>106</v>
      </c>
      <c r="G282" s="831">
        <v>217300</v>
      </c>
      <c r="H282" s="831">
        <v>0.78988884122979841</v>
      </c>
      <c r="I282" s="831">
        <v>2050</v>
      </c>
      <c r="J282" s="831">
        <v>134</v>
      </c>
      <c r="K282" s="831">
        <v>275102</v>
      </c>
      <c r="L282" s="831">
        <v>1</v>
      </c>
      <c r="M282" s="831">
        <v>2053</v>
      </c>
      <c r="N282" s="831">
        <v>141</v>
      </c>
      <c r="O282" s="831">
        <v>289896</v>
      </c>
      <c r="P282" s="827">
        <v>1.0537764174742459</v>
      </c>
      <c r="Q282" s="832">
        <v>2056</v>
      </c>
    </row>
    <row r="283" spans="1:17" ht="14.45" customHeight="1" x14ac:dyDescent="0.2">
      <c r="A283" s="821" t="s">
        <v>6609</v>
      </c>
      <c r="B283" s="822" t="s">
        <v>6610</v>
      </c>
      <c r="C283" s="822" t="s">
        <v>5034</v>
      </c>
      <c r="D283" s="822" t="s">
        <v>6797</v>
      </c>
      <c r="E283" s="822" t="s">
        <v>6798</v>
      </c>
      <c r="F283" s="831">
        <v>3</v>
      </c>
      <c r="G283" s="831">
        <v>8211</v>
      </c>
      <c r="H283" s="831">
        <v>0.99890510948905109</v>
      </c>
      <c r="I283" s="831">
        <v>2737</v>
      </c>
      <c r="J283" s="831">
        <v>3</v>
      </c>
      <c r="K283" s="831">
        <v>8220</v>
      </c>
      <c r="L283" s="831">
        <v>1</v>
      </c>
      <c r="M283" s="831">
        <v>2740</v>
      </c>
      <c r="N283" s="831">
        <v>5</v>
      </c>
      <c r="O283" s="831">
        <v>13710</v>
      </c>
      <c r="P283" s="827">
        <v>1.667883211678832</v>
      </c>
      <c r="Q283" s="832">
        <v>2742</v>
      </c>
    </row>
    <row r="284" spans="1:17" ht="14.45" customHeight="1" x14ac:dyDescent="0.2">
      <c r="A284" s="821" t="s">
        <v>6609</v>
      </c>
      <c r="B284" s="822" t="s">
        <v>6610</v>
      </c>
      <c r="C284" s="822" t="s">
        <v>5034</v>
      </c>
      <c r="D284" s="822" t="s">
        <v>6799</v>
      </c>
      <c r="E284" s="822" t="s">
        <v>6800</v>
      </c>
      <c r="F284" s="831">
        <v>1</v>
      </c>
      <c r="G284" s="831">
        <v>5270</v>
      </c>
      <c r="H284" s="831"/>
      <c r="I284" s="831">
        <v>5270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6609</v>
      </c>
      <c r="B285" s="822" t="s">
        <v>6610</v>
      </c>
      <c r="C285" s="822" t="s">
        <v>5034</v>
      </c>
      <c r="D285" s="822" t="s">
        <v>6801</v>
      </c>
      <c r="E285" s="822" t="s">
        <v>6802</v>
      </c>
      <c r="F285" s="831"/>
      <c r="G285" s="831"/>
      <c r="H285" s="831"/>
      <c r="I285" s="831"/>
      <c r="J285" s="831">
        <v>1</v>
      </c>
      <c r="K285" s="831">
        <v>2117</v>
      </c>
      <c r="L285" s="831">
        <v>1</v>
      </c>
      <c r="M285" s="831">
        <v>2117</v>
      </c>
      <c r="N285" s="831"/>
      <c r="O285" s="831"/>
      <c r="P285" s="827"/>
      <c r="Q285" s="832"/>
    </row>
    <row r="286" spans="1:17" ht="14.45" customHeight="1" x14ac:dyDescent="0.2">
      <c r="A286" s="821" t="s">
        <v>6609</v>
      </c>
      <c r="B286" s="822" t="s">
        <v>6610</v>
      </c>
      <c r="C286" s="822" t="s">
        <v>5034</v>
      </c>
      <c r="D286" s="822" t="s">
        <v>6803</v>
      </c>
      <c r="E286" s="822" t="s">
        <v>6804</v>
      </c>
      <c r="F286" s="831">
        <v>4</v>
      </c>
      <c r="G286" s="831">
        <v>620</v>
      </c>
      <c r="H286" s="831">
        <v>1.9871794871794872</v>
      </c>
      <c r="I286" s="831">
        <v>155</v>
      </c>
      <c r="J286" s="831">
        <v>2</v>
      </c>
      <c r="K286" s="831">
        <v>312</v>
      </c>
      <c r="L286" s="831">
        <v>1</v>
      </c>
      <c r="M286" s="831">
        <v>156</v>
      </c>
      <c r="N286" s="831">
        <v>6</v>
      </c>
      <c r="O286" s="831">
        <v>942</v>
      </c>
      <c r="P286" s="827">
        <v>3.0192307692307692</v>
      </c>
      <c r="Q286" s="832">
        <v>157</v>
      </c>
    </row>
    <row r="287" spans="1:17" ht="14.45" customHeight="1" x14ac:dyDescent="0.2">
      <c r="A287" s="821" t="s">
        <v>6609</v>
      </c>
      <c r="B287" s="822" t="s">
        <v>6610</v>
      </c>
      <c r="C287" s="822" t="s">
        <v>5034</v>
      </c>
      <c r="D287" s="822" t="s">
        <v>6805</v>
      </c>
      <c r="E287" s="822" t="s">
        <v>6806</v>
      </c>
      <c r="F287" s="831">
        <v>1</v>
      </c>
      <c r="G287" s="831">
        <v>200</v>
      </c>
      <c r="H287" s="831">
        <v>0.99502487562189057</v>
      </c>
      <c r="I287" s="831">
        <v>200</v>
      </c>
      <c r="J287" s="831">
        <v>1</v>
      </c>
      <c r="K287" s="831">
        <v>201</v>
      </c>
      <c r="L287" s="831">
        <v>1</v>
      </c>
      <c r="M287" s="831">
        <v>201</v>
      </c>
      <c r="N287" s="831">
        <v>2</v>
      </c>
      <c r="O287" s="831">
        <v>404</v>
      </c>
      <c r="P287" s="827">
        <v>2.0099502487562191</v>
      </c>
      <c r="Q287" s="832">
        <v>202</v>
      </c>
    </row>
    <row r="288" spans="1:17" ht="14.45" customHeight="1" x14ac:dyDescent="0.2">
      <c r="A288" s="821" t="s">
        <v>6609</v>
      </c>
      <c r="B288" s="822" t="s">
        <v>6610</v>
      </c>
      <c r="C288" s="822" t="s">
        <v>5034</v>
      </c>
      <c r="D288" s="822" t="s">
        <v>6807</v>
      </c>
      <c r="E288" s="822" t="s">
        <v>6808</v>
      </c>
      <c r="F288" s="831">
        <v>135</v>
      </c>
      <c r="G288" s="831">
        <v>27675</v>
      </c>
      <c r="H288" s="831">
        <v>1.0781907433380085</v>
      </c>
      <c r="I288" s="831">
        <v>205</v>
      </c>
      <c r="J288" s="831">
        <v>124</v>
      </c>
      <c r="K288" s="831">
        <v>25668</v>
      </c>
      <c r="L288" s="831">
        <v>1</v>
      </c>
      <c r="M288" s="831">
        <v>207</v>
      </c>
      <c r="N288" s="831">
        <v>126</v>
      </c>
      <c r="O288" s="831">
        <v>26208</v>
      </c>
      <c r="P288" s="827">
        <v>1.0210378681626928</v>
      </c>
      <c r="Q288" s="832">
        <v>208</v>
      </c>
    </row>
    <row r="289" spans="1:17" ht="14.45" customHeight="1" x14ac:dyDescent="0.2">
      <c r="A289" s="821" t="s">
        <v>6609</v>
      </c>
      <c r="B289" s="822" t="s">
        <v>6610</v>
      </c>
      <c r="C289" s="822" t="s">
        <v>5034</v>
      </c>
      <c r="D289" s="822" t="s">
        <v>6809</v>
      </c>
      <c r="E289" s="822" t="s">
        <v>6810</v>
      </c>
      <c r="F289" s="831">
        <v>2</v>
      </c>
      <c r="G289" s="831">
        <v>854</v>
      </c>
      <c r="H289" s="831">
        <v>0.99766355140186913</v>
      </c>
      <c r="I289" s="831">
        <v>427</v>
      </c>
      <c r="J289" s="831">
        <v>2</v>
      </c>
      <c r="K289" s="831">
        <v>856</v>
      </c>
      <c r="L289" s="831">
        <v>1</v>
      </c>
      <c r="M289" s="831">
        <v>428</v>
      </c>
      <c r="N289" s="831"/>
      <c r="O289" s="831"/>
      <c r="P289" s="827"/>
      <c r="Q289" s="832"/>
    </row>
    <row r="290" spans="1:17" ht="14.45" customHeight="1" x14ac:dyDescent="0.2">
      <c r="A290" s="821" t="s">
        <v>6609</v>
      </c>
      <c r="B290" s="822" t="s">
        <v>6610</v>
      </c>
      <c r="C290" s="822" t="s">
        <v>5034</v>
      </c>
      <c r="D290" s="822" t="s">
        <v>6811</v>
      </c>
      <c r="E290" s="822" t="s">
        <v>6812</v>
      </c>
      <c r="F290" s="831"/>
      <c r="G290" s="831"/>
      <c r="H290" s="831"/>
      <c r="I290" s="831"/>
      <c r="J290" s="831"/>
      <c r="K290" s="831"/>
      <c r="L290" s="831"/>
      <c r="M290" s="831"/>
      <c r="N290" s="831">
        <v>2</v>
      </c>
      <c r="O290" s="831">
        <v>330</v>
      </c>
      <c r="P290" s="827"/>
      <c r="Q290" s="832">
        <v>165</v>
      </c>
    </row>
    <row r="291" spans="1:17" ht="14.45" customHeight="1" x14ac:dyDescent="0.2">
      <c r="A291" s="821" t="s">
        <v>6609</v>
      </c>
      <c r="B291" s="822" t="s">
        <v>6610</v>
      </c>
      <c r="C291" s="822" t="s">
        <v>5034</v>
      </c>
      <c r="D291" s="822" t="s">
        <v>6813</v>
      </c>
      <c r="E291" s="822" t="s">
        <v>6814</v>
      </c>
      <c r="F291" s="831">
        <v>6</v>
      </c>
      <c r="G291" s="831">
        <v>2622</v>
      </c>
      <c r="H291" s="831">
        <v>1.995433789954338</v>
      </c>
      <c r="I291" s="831">
        <v>437</v>
      </c>
      <c r="J291" s="831">
        <v>3</v>
      </c>
      <c r="K291" s="831">
        <v>1314</v>
      </c>
      <c r="L291" s="831">
        <v>1</v>
      </c>
      <c r="M291" s="831">
        <v>438</v>
      </c>
      <c r="N291" s="831">
        <v>2</v>
      </c>
      <c r="O291" s="831">
        <v>880</v>
      </c>
      <c r="P291" s="827">
        <v>0.66971080669710803</v>
      </c>
      <c r="Q291" s="832">
        <v>440</v>
      </c>
    </row>
    <row r="292" spans="1:17" ht="14.45" customHeight="1" x14ac:dyDescent="0.2">
      <c r="A292" s="821" t="s">
        <v>6609</v>
      </c>
      <c r="B292" s="822" t="s">
        <v>6610</v>
      </c>
      <c r="C292" s="822" t="s">
        <v>5034</v>
      </c>
      <c r="D292" s="822" t="s">
        <v>6815</v>
      </c>
      <c r="E292" s="822" t="s">
        <v>6816</v>
      </c>
      <c r="F292" s="831">
        <v>87</v>
      </c>
      <c r="G292" s="831">
        <v>187572</v>
      </c>
      <c r="H292" s="831">
        <v>0.66830085153382979</v>
      </c>
      <c r="I292" s="831">
        <v>2156</v>
      </c>
      <c r="J292" s="831">
        <v>130</v>
      </c>
      <c r="K292" s="831">
        <v>280670</v>
      </c>
      <c r="L292" s="831">
        <v>1</v>
      </c>
      <c r="M292" s="831">
        <v>2159</v>
      </c>
      <c r="N292" s="831">
        <v>121</v>
      </c>
      <c r="O292" s="831">
        <v>261602</v>
      </c>
      <c r="P292" s="827">
        <v>0.93206256457761782</v>
      </c>
      <c r="Q292" s="832">
        <v>2162</v>
      </c>
    </row>
    <row r="293" spans="1:17" ht="14.45" customHeight="1" x14ac:dyDescent="0.2">
      <c r="A293" s="821" t="s">
        <v>6609</v>
      </c>
      <c r="B293" s="822" t="s">
        <v>6610</v>
      </c>
      <c r="C293" s="822" t="s">
        <v>5034</v>
      </c>
      <c r="D293" s="822" t="s">
        <v>6817</v>
      </c>
      <c r="E293" s="822" t="s">
        <v>6778</v>
      </c>
      <c r="F293" s="831">
        <v>8</v>
      </c>
      <c r="G293" s="831">
        <v>15112</v>
      </c>
      <c r="H293" s="831">
        <v>0.38034833383670591</v>
      </c>
      <c r="I293" s="831">
        <v>1889</v>
      </c>
      <c r="J293" s="831">
        <v>21</v>
      </c>
      <c r="K293" s="831">
        <v>39732</v>
      </c>
      <c r="L293" s="831">
        <v>1</v>
      </c>
      <c r="M293" s="831">
        <v>1892</v>
      </c>
      <c r="N293" s="831">
        <v>33</v>
      </c>
      <c r="O293" s="831">
        <v>62535</v>
      </c>
      <c r="P293" s="827">
        <v>1.573920265780731</v>
      </c>
      <c r="Q293" s="832">
        <v>1895</v>
      </c>
    </row>
    <row r="294" spans="1:17" ht="14.45" customHeight="1" x14ac:dyDescent="0.2">
      <c r="A294" s="821" t="s">
        <v>6609</v>
      </c>
      <c r="B294" s="822" t="s">
        <v>6610</v>
      </c>
      <c r="C294" s="822" t="s">
        <v>5034</v>
      </c>
      <c r="D294" s="822" t="s">
        <v>6818</v>
      </c>
      <c r="E294" s="822" t="s">
        <v>6819</v>
      </c>
      <c r="F294" s="831"/>
      <c r="G294" s="831"/>
      <c r="H294" s="831"/>
      <c r="I294" s="831"/>
      <c r="J294" s="831">
        <v>1</v>
      </c>
      <c r="K294" s="831">
        <v>9850</v>
      </c>
      <c r="L294" s="831">
        <v>1</v>
      </c>
      <c r="M294" s="831">
        <v>9850</v>
      </c>
      <c r="N294" s="831">
        <v>1</v>
      </c>
      <c r="O294" s="831">
        <v>9859</v>
      </c>
      <c r="P294" s="827">
        <v>1.0009137055837563</v>
      </c>
      <c r="Q294" s="832">
        <v>9859</v>
      </c>
    </row>
    <row r="295" spans="1:17" ht="14.45" customHeight="1" x14ac:dyDescent="0.2">
      <c r="A295" s="821" t="s">
        <v>6609</v>
      </c>
      <c r="B295" s="822" t="s">
        <v>6610</v>
      </c>
      <c r="C295" s="822" t="s">
        <v>5034</v>
      </c>
      <c r="D295" s="822" t="s">
        <v>6820</v>
      </c>
      <c r="E295" s="822" t="s">
        <v>6821</v>
      </c>
      <c r="F295" s="831">
        <v>1</v>
      </c>
      <c r="G295" s="831">
        <v>935</v>
      </c>
      <c r="H295" s="831"/>
      <c r="I295" s="831">
        <v>935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6609</v>
      </c>
      <c r="B296" s="822" t="s">
        <v>6610</v>
      </c>
      <c r="C296" s="822" t="s">
        <v>5034</v>
      </c>
      <c r="D296" s="822" t="s">
        <v>6822</v>
      </c>
      <c r="E296" s="822" t="s">
        <v>6823</v>
      </c>
      <c r="F296" s="831">
        <v>13</v>
      </c>
      <c r="G296" s="831">
        <v>110006</v>
      </c>
      <c r="H296" s="831">
        <v>0.44785246101860521</v>
      </c>
      <c r="I296" s="831">
        <v>8462</v>
      </c>
      <c r="J296" s="831">
        <v>29</v>
      </c>
      <c r="K296" s="831">
        <v>245630</v>
      </c>
      <c r="L296" s="831">
        <v>1</v>
      </c>
      <c r="M296" s="831">
        <v>8470</v>
      </c>
      <c r="N296" s="831">
        <v>25</v>
      </c>
      <c r="O296" s="831">
        <v>211950</v>
      </c>
      <c r="P296" s="827">
        <v>0.86288319830639582</v>
      </c>
      <c r="Q296" s="832">
        <v>8478</v>
      </c>
    </row>
    <row r="297" spans="1:17" ht="14.45" customHeight="1" x14ac:dyDescent="0.2">
      <c r="A297" s="821" t="s">
        <v>6609</v>
      </c>
      <c r="B297" s="822" t="s">
        <v>6610</v>
      </c>
      <c r="C297" s="822" t="s">
        <v>5034</v>
      </c>
      <c r="D297" s="822" t="s">
        <v>6824</v>
      </c>
      <c r="E297" s="822" t="s">
        <v>6825</v>
      </c>
      <c r="F297" s="831">
        <v>1</v>
      </c>
      <c r="G297" s="831">
        <v>2055</v>
      </c>
      <c r="H297" s="831">
        <v>0.14237217680476652</v>
      </c>
      <c r="I297" s="831">
        <v>2055</v>
      </c>
      <c r="J297" s="831">
        <v>7</v>
      </c>
      <c r="K297" s="831">
        <v>14434</v>
      </c>
      <c r="L297" s="831">
        <v>1</v>
      </c>
      <c r="M297" s="831">
        <v>2062</v>
      </c>
      <c r="N297" s="831">
        <v>2</v>
      </c>
      <c r="O297" s="831">
        <v>4136</v>
      </c>
      <c r="P297" s="827">
        <v>0.28654565608978799</v>
      </c>
      <c r="Q297" s="832">
        <v>2068</v>
      </c>
    </row>
    <row r="298" spans="1:17" ht="14.45" customHeight="1" x14ac:dyDescent="0.2">
      <c r="A298" s="821" t="s">
        <v>6609</v>
      </c>
      <c r="B298" s="822" t="s">
        <v>6610</v>
      </c>
      <c r="C298" s="822" t="s">
        <v>5034</v>
      </c>
      <c r="D298" s="822" t="s">
        <v>6826</v>
      </c>
      <c r="E298" s="822" t="s">
        <v>6827</v>
      </c>
      <c r="F298" s="831"/>
      <c r="G298" s="831"/>
      <c r="H298" s="831"/>
      <c r="I298" s="831"/>
      <c r="J298" s="831">
        <v>1</v>
      </c>
      <c r="K298" s="831">
        <v>5761</v>
      </c>
      <c r="L298" s="831">
        <v>1</v>
      </c>
      <c r="M298" s="831">
        <v>5761</v>
      </c>
      <c r="N298" s="831">
        <v>2</v>
      </c>
      <c r="O298" s="831">
        <v>11534</v>
      </c>
      <c r="P298" s="827">
        <v>2.0020829717063009</v>
      </c>
      <c r="Q298" s="832">
        <v>5767</v>
      </c>
    </row>
    <row r="299" spans="1:17" ht="14.45" customHeight="1" x14ac:dyDescent="0.2">
      <c r="A299" s="821" t="s">
        <v>6609</v>
      </c>
      <c r="B299" s="822" t="s">
        <v>6610</v>
      </c>
      <c r="C299" s="822" t="s">
        <v>5034</v>
      </c>
      <c r="D299" s="822" t="s">
        <v>6828</v>
      </c>
      <c r="E299" s="822" t="s">
        <v>6829</v>
      </c>
      <c r="F299" s="831"/>
      <c r="G299" s="831"/>
      <c r="H299" s="831"/>
      <c r="I299" s="831"/>
      <c r="J299" s="831"/>
      <c r="K299" s="831"/>
      <c r="L299" s="831"/>
      <c r="M299" s="831"/>
      <c r="N299" s="831">
        <v>1</v>
      </c>
      <c r="O299" s="831">
        <v>287</v>
      </c>
      <c r="P299" s="827"/>
      <c r="Q299" s="832">
        <v>287</v>
      </c>
    </row>
    <row r="300" spans="1:17" ht="14.45" customHeight="1" x14ac:dyDescent="0.2">
      <c r="A300" s="821" t="s">
        <v>6609</v>
      </c>
      <c r="B300" s="822" t="s">
        <v>6610</v>
      </c>
      <c r="C300" s="822" t="s">
        <v>5034</v>
      </c>
      <c r="D300" s="822" t="s">
        <v>6830</v>
      </c>
      <c r="E300" s="822" t="s">
        <v>6831</v>
      </c>
      <c r="F300" s="831"/>
      <c r="G300" s="831"/>
      <c r="H300" s="831"/>
      <c r="I300" s="831"/>
      <c r="J300" s="831">
        <v>1</v>
      </c>
      <c r="K300" s="831">
        <v>582</v>
      </c>
      <c r="L300" s="831">
        <v>1</v>
      </c>
      <c r="M300" s="831">
        <v>582</v>
      </c>
      <c r="N300" s="831"/>
      <c r="O300" s="831"/>
      <c r="P300" s="827"/>
      <c r="Q300" s="832"/>
    </row>
    <row r="301" spans="1:17" ht="14.45" customHeight="1" x14ac:dyDescent="0.2">
      <c r="A301" s="821" t="s">
        <v>6832</v>
      </c>
      <c r="B301" s="822" t="s">
        <v>6833</v>
      </c>
      <c r="C301" s="822" t="s">
        <v>5034</v>
      </c>
      <c r="D301" s="822" t="s">
        <v>6834</v>
      </c>
      <c r="E301" s="822" t="s">
        <v>6835</v>
      </c>
      <c r="F301" s="831">
        <v>479</v>
      </c>
      <c r="G301" s="831">
        <v>101548</v>
      </c>
      <c r="H301" s="831">
        <v>1.2162019737472454</v>
      </c>
      <c r="I301" s="831">
        <v>212</v>
      </c>
      <c r="J301" s="831">
        <v>392</v>
      </c>
      <c r="K301" s="831">
        <v>83496</v>
      </c>
      <c r="L301" s="831">
        <v>1</v>
      </c>
      <c r="M301" s="831">
        <v>213</v>
      </c>
      <c r="N301" s="831">
        <v>508</v>
      </c>
      <c r="O301" s="831">
        <v>109220</v>
      </c>
      <c r="P301" s="827">
        <v>1.3080866149276611</v>
      </c>
      <c r="Q301" s="832">
        <v>215</v>
      </c>
    </row>
    <row r="302" spans="1:17" ht="14.45" customHeight="1" x14ac:dyDescent="0.2">
      <c r="A302" s="821" t="s">
        <v>6832</v>
      </c>
      <c r="B302" s="822" t="s">
        <v>6833</v>
      </c>
      <c r="C302" s="822" t="s">
        <v>5034</v>
      </c>
      <c r="D302" s="822" t="s">
        <v>6836</v>
      </c>
      <c r="E302" s="822" t="s">
        <v>6837</v>
      </c>
      <c r="F302" s="831">
        <v>335</v>
      </c>
      <c r="G302" s="831">
        <v>101170</v>
      </c>
      <c r="H302" s="831">
        <v>1.087603874393954</v>
      </c>
      <c r="I302" s="831">
        <v>302</v>
      </c>
      <c r="J302" s="831">
        <v>307</v>
      </c>
      <c r="K302" s="831">
        <v>93021</v>
      </c>
      <c r="L302" s="831">
        <v>1</v>
      </c>
      <c r="M302" s="831">
        <v>303</v>
      </c>
      <c r="N302" s="831">
        <v>566</v>
      </c>
      <c r="O302" s="831">
        <v>172630</v>
      </c>
      <c r="P302" s="827">
        <v>1.8558175035744617</v>
      </c>
      <c r="Q302" s="832">
        <v>305</v>
      </c>
    </row>
    <row r="303" spans="1:17" ht="14.45" customHeight="1" x14ac:dyDescent="0.2">
      <c r="A303" s="821" t="s">
        <v>6832</v>
      </c>
      <c r="B303" s="822" t="s">
        <v>6833</v>
      </c>
      <c r="C303" s="822" t="s">
        <v>5034</v>
      </c>
      <c r="D303" s="822" t="s">
        <v>6838</v>
      </c>
      <c r="E303" s="822" t="s">
        <v>6839</v>
      </c>
      <c r="F303" s="831">
        <v>6</v>
      </c>
      <c r="G303" s="831">
        <v>600</v>
      </c>
      <c r="H303" s="831">
        <v>1</v>
      </c>
      <c r="I303" s="831">
        <v>100</v>
      </c>
      <c r="J303" s="831">
        <v>6</v>
      </c>
      <c r="K303" s="831">
        <v>600</v>
      </c>
      <c r="L303" s="831">
        <v>1</v>
      </c>
      <c r="M303" s="831">
        <v>100</v>
      </c>
      <c r="N303" s="831">
        <v>9</v>
      </c>
      <c r="O303" s="831">
        <v>909</v>
      </c>
      <c r="P303" s="827">
        <v>1.5149999999999999</v>
      </c>
      <c r="Q303" s="832">
        <v>101</v>
      </c>
    </row>
    <row r="304" spans="1:17" ht="14.45" customHeight="1" x14ac:dyDescent="0.2">
      <c r="A304" s="821" t="s">
        <v>6832</v>
      </c>
      <c r="B304" s="822" t="s">
        <v>6833</v>
      </c>
      <c r="C304" s="822" t="s">
        <v>5034</v>
      </c>
      <c r="D304" s="822" t="s">
        <v>6840</v>
      </c>
      <c r="E304" s="822" t="s">
        <v>6841</v>
      </c>
      <c r="F304" s="831"/>
      <c r="G304" s="831"/>
      <c r="H304" s="831"/>
      <c r="I304" s="831"/>
      <c r="J304" s="831"/>
      <c r="K304" s="831"/>
      <c r="L304" s="831"/>
      <c r="M304" s="831"/>
      <c r="N304" s="831">
        <v>1</v>
      </c>
      <c r="O304" s="831">
        <v>237</v>
      </c>
      <c r="P304" s="827"/>
      <c r="Q304" s="832">
        <v>237</v>
      </c>
    </row>
    <row r="305" spans="1:17" ht="14.45" customHeight="1" x14ac:dyDescent="0.2">
      <c r="A305" s="821" t="s">
        <v>6832</v>
      </c>
      <c r="B305" s="822" t="s">
        <v>6833</v>
      </c>
      <c r="C305" s="822" t="s">
        <v>5034</v>
      </c>
      <c r="D305" s="822" t="s">
        <v>6842</v>
      </c>
      <c r="E305" s="822" t="s">
        <v>6843</v>
      </c>
      <c r="F305" s="831">
        <v>69</v>
      </c>
      <c r="G305" s="831">
        <v>9453</v>
      </c>
      <c r="H305" s="831">
        <v>0.92567567567567566</v>
      </c>
      <c r="I305" s="831">
        <v>137</v>
      </c>
      <c r="J305" s="831">
        <v>74</v>
      </c>
      <c r="K305" s="831">
        <v>10212</v>
      </c>
      <c r="L305" s="831">
        <v>1</v>
      </c>
      <c r="M305" s="831">
        <v>138</v>
      </c>
      <c r="N305" s="831">
        <v>57</v>
      </c>
      <c r="O305" s="831">
        <v>7923</v>
      </c>
      <c r="P305" s="827">
        <v>0.77585193889541715</v>
      </c>
      <c r="Q305" s="832">
        <v>139</v>
      </c>
    </row>
    <row r="306" spans="1:17" ht="14.45" customHeight="1" x14ac:dyDescent="0.2">
      <c r="A306" s="821" t="s">
        <v>6832</v>
      </c>
      <c r="B306" s="822" t="s">
        <v>6833</v>
      </c>
      <c r="C306" s="822" t="s">
        <v>5034</v>
      </c>
      <c r="D306" s="822" t="s">
        <v>6844</v>
      </c>
      <c r="E306" s="822" t="s">
        <v>6843</v>
      </c>
      <c r="F306" s="831"/>
      <c r="G306" s="831"/>
      <c r="H306" s="831"/>
      <c r="I306" s="831"/>
      <c r="J306" s="831">
        <v>1</v>
      </c>
      <c r="K306" s="831">
        <v>185</v>
      </c>
      <c r="L306" s="831">
        <v>1</v>
      </c>
      <c r="M306" s="831">
        <v>185</v>
      </c>
      <c r="N306" s="831"/>
      <c r="O306" s="831"/>
      <c r="P306" s="827"/>
      <c r="Q306" s="832"/>
    </row>
    <row r="307" spans="1:17" ht="14.45" customHeight="1" x14ac:dyDescent="0.2">
      <c r="A307" s="821" t="s">
        <v>6832</v>
      </c>
      <c r="B307" s="822" t="s">
        <v>6833</v>
      </c>
      <c r="C307" s="822" t="s">
        <v>5034</v>
      </c>
      <c r="D307" s="822" t="s">
        <v>6845</v>
      </c>
      <c r="E307" s="822" t="s">
        <v>6846</v>
      </c>
      <c r="F307" s="831">
        <v>1</v>
      </c>
      <c r="G307" s="831">
        <v>640</v>
      </c>
      <c r="H307" s="831"/>
      <c r="I307" s="831">
        <v>640</v>
      </c>
      <c r="J307" s="831"/>
      <c r="K307" s="831"/>
      <c r="L307" s="831"/>
      <c r="M307" s="831"/>
      <c r="N307" s="831">
        <v>1</v>
      </c>
      <c r="O307" s="831">
        <v>649</v>
      </c>
      <c r="P307" s="827"/>
      <c r="Q307" s="832">
        <v>649</v>
      </c>
    </row>
    <row r="308" spans="1:17" ht="14.45" customHeight="1" x14ac:dyDescent="0.2">
      <c r="A308" s="821" t="s">
        <v>6832</v>
      </c>
      <c r="B308" s="822" t="s">
        <v>6833</v>
      </c>
      <c r="C308" s="822" t="s">
        <v>5034</v>
      </c>
      <c r="D308" s="822" t="s">
        <v>6847</v>
      </c>
      <c r="E308" s="822" t="s">
        <v>6848</v>
      </c>
      <c r="F308" s="831">
        <v>11</v>
      </c>
      <c r="G308" s="831">
        <v>1914</v>
      </c>
      <c r="H308" s="831">
        <v>1.3671428571428572</v>
      </c>
      <c r="I308" s="831">
        <v>174</v>
      </c>
      <c r="J308" s="831">
        <v>8</v>
      </c>
      <c r="K308" s="831">
        <v>1400</v>
      </c>
      <c r="L308" s="831">
        <v>1</v>
      </c>
      <c r="M308" s="831">
        <v>175</v>
      </c>
      <c r="N308" s="831">
        <v>24</v>
      </c>
      <c r="O308" s="831">
        <v>4224</v>
      </c>
      <c r="P308" s="827">
        <v>3.0171428571428573</v>
      </c>
      <c r="Q308" s="832">
        <v>176</v>
      </c>
    </row>
    <row r="309" spans="1:17" ht="14.45" customHeight="1" x14ac:dyDescent="0.2">
      <c r="A309" s="821" t="s">
        <v>6832</v>
      </c>
      <c r="B309" s="822" t="s">
        <v>6833</v>
      </c>
      <c r="C309" s="822" t="s">
        <v>5034</v>
      </c>
      <c r="D309" s="822" t="s">
        <v>6849</v>
      </c>
      <c r="E309" s="822" t="s">
        <v>6850</v>
      </c>
      <c r="F309" s="831"/>
      <c r="G309" s="831"/>
      <c r="H309" s="831"/>
      <c r="I309" s="831"/>
      <c r="J309" s="831">
        <v>1</v>
      </c>
      <c r="K309" s="831">
        <v>348</v>
      </c>
      <c r="L309" s="831">
        <v>1</v>
      </c>
      <c r="M309" s="831">
        <v>348</v>
      </c>
      <c r="N309" s="831"/>
      <c r="O309" s="831"/>
      <c r="P309" s="827"/>
      <c r="Q309" s="832"/>
    </row>
    <row r="310" spans="1:17" ht="14.45" customHeight="1" x14ac:dyDescent="0.2">
      <c r="A310" s="821" t="s">
        <v>6832</v>
      </c>
      <c r="B310" s="822" t="s">
        <v>6833</v>
      </c>
      <c r="C310" s="822" t="s">
        <v>5034</v>
      </c>
      <c r="D310" s="822" t="s">
        <v>6851</v>
      </c>
      <c r="E310" s="822" t="s">
        <v>6852</v>
      </c>
      <c r="F310" s="831">
        <v>82</v>
      </c>
      <c r="G310" s="831">
        <v>22468</v>
      </c>
      <c r="H310" s="831">
        <v>1.2478755901138572</v>
      </c>
      <c r="I310" s="831">
        <v>274</v>
      </c>
      <c r="J310" s="831">
        <v>65</v>
      </c>
      <c r="K310" s="831">
        <v>18005</v>
      </c>
      <c r="L310" s="831">
        <v>1</v>
      </c>
      <c r="M310" s="831">
        <v>277</v>
      </c>
      <c r="N310" s="831">
        <v>67</v>
      </c>
      <c r="O310" s="831">
        <v>18693</v>
      </c>
      <c r="P310" s="827">
        <v>1.0382116078866981</v>
      </c>
      <c r="Q310" s="832">
        <v>279</v>
      </c>
    </row>
    <row r="311" spans="1:17" ht="14.45" customHeight="1" x14ac:dyDescent="0.2">
      <c r="A311" s="821" t="s">
        <v>6832</v>
      </c>
      <c r="B311" s="822" t="s">
        <v>6833</v>
      </c>
      <c r="C311" s="822" t="s">
        <v>5034</v>
      </c>
      <c r="D311" s="822" t="s">
        <v>6853</v>
      </c>
      <c r="E311" s="822" t="s">
        <v>6854</v>
      </c>
      <c r="F311" s="831">
        <v>102</v>
      </c>
      <c r="G311" s="831">
        <v>14484</v>
      </c>
      <c r="H311" s="831">
        <v>1.1045527339281629</v>
      </c>
      <c r="I311" s="831">
        <v>142</v>
      </c>
      <c r="J311" s="831">
        <v>93</v>
      </c>
      <c r="K311" s="831">
        <v>13113</v>
      </c>
      <c r="L311" s="831">
        <v>1</v>
      </c>
      <c r="M311" s="831">
        <v>141</v>
      </c>
      <c r="N311" s="831">
        <v>114</v>
      </c>
      <c r="O311" s="831">
        <v>16188</v>
      </c>
      <c r="P311" s="827">
        <v>1.2345001143902996</v>
      </c>
      <c r="Q311" s="832">
        <v>142</v>
      </c>
    </row>
    <row r="312" spans="1:17" ht="14.45" customHeight="1" x14ac:dyDescent="0.2">
      <c r="A312" s="821" t="s">
        <v>6832</v>
      </c>
      <c r="B312" s="822" t="s">
        <v>6833</v>
      </c>
      <c r="C312" s="822" t="s">
        <v>5034</v>
      </c>
      <c r="D312" s="822" t="s">
        <v>6855</v>
      </c>
      <c r="E312" s="822" t="s">
        <v>6854</v>
      </c>
      <c r="F312" s="831">
        <v>69</v>
      </c>
      <c r="G312" s="831">
        <v>5382</v>
      </c>
      <c r="H312" s="831">
        <v>0.92062949024974339</v>
      </c>
      <c r="I312" s="831">
        <v>78</v>
      </c>
      <c r="J312" s="831">
        <v>74</v>
      </c>
      <c r="K312" s="831">
        <v>5846</v>
      </c>
      <c r="L312" s="831">
        <v>1</v>
      </c>
      <c r="M312" s="831">
        <v>79</v>
      </c>
      <c r="N312" s="831">
        <v>57</v>
      </c>
      <c r="O312" s="831">
        <v>4503</v>
      </c>
      <c r="P312" s="827">
        <v>0.77027027027027029</v>
      </c>
      <c r="Q312" s="832">
        <v>79</v>
      </c>
    </row>
    <row r="313" spans="1:17" ht="14.45" customHeight="1" x14ac:dyDescent="0.2">
      <c r="A313" s="821" t="s">
        <v>6832</v>
      </c>
      <c r="B313" s="822" t="s">
        <v>6833</v>
      </c>
      <c r="C313" s="822" t="s">
        <v>5034</v>
      </c>
      <c r="D313" s="822" t="s">
        <v>6856</v>
      </c>
      <c r="E313" s="822" t="s">
        <v>6857</v>
      </c>
      <c r="F313" s="831">
        <v>102</v>
      </c>
      <c r="G313" s="831">
        <v>32028</v>
      </c>
      <c r="H313" s="831">
        <v>1.0898325847284607</v>
      </c>
      <c r="I313" s="831">
        <v>314</v>
      </c>
      <c r="J313" s="831">
        <v>93</v>
      </c>
      <c r="K313" s="831">
        <v>29388</v>
      </c>
      <c r="L313" s="831">
        <v>1</v>
      </c>
      <c r="M313" s="831">
        <v>316</v>
      </c>
      <c r="N313" s="831">
        <v>114</v>
      </c>
      <c r="O313" s="831">
        <v>36252</v>
      </c>
      <c r="P313" s="827">
        <v>1.2335647202939974</v>
      </c>
      <c r="Q313" s="832">
        <v>318</v>
      </c>
    </row>
    <row r="314" spans="1:17" ht="14.45" customHeight="1" x14ac:dyDescent="0.2">
      <c r="A314" s="821" t="s">
        <v>6832</v>
      </c>
      <c r="B314" s="822" t="s">
        <v>6833</v>
      </c>
      <c r="C314" s="822" t="s">
        <v>5034</v>
      </c>
      <c r="D314" s="822" t="s">
        <v>6858</v>
      </c>
      <c r="E314" s="822" t="s">
        <v>6859</v>
      </c>
      <c r="F314" s="831"/>
      <c r="G314" s="831"/>
      <c r="H314" s="831"/>
      <c r="I314" s="831"/>
      <c r="J314" s="831">
        <v>1</v>
      </c>
      <c r="K314" s="831">
        <v>329</v>
      </c>
      <c r="L314" s="831">
        <v>1</v>
      </c>
      <c r="M314" s="831">
        <v>329</v>
      </c>
      <c r="N314" s="831"/>
      <c r="O314" s="831"/>
      <c r="P314" s="827"/>
      <c r="Q314" s="832"/>
    </row>
    <row r="315" spans="1:17" ht="14.45" customHeight="1" x14ac:dyDescent="0.2">
      <c r="A315" s="821" t="s">
        <v>6832</v>
      </c>
      <c r="B315" s="822" t="s">
        <v>6833</v>
      </c>
      <c r="C315" s="822" t="s">
        <v>5034</v>
      </c>
      <c r="D315" s="822" t="s">
        <v>6860</v>
      </c>
      <c r="E315" s="822" t="s">
        <v>6861</v>
      </c>
      <c r="F315" s="831">
        <v>64</v>
      </c>
      <c r="G315" s="831">
        <v>10432</v>
      </c>
      <c r="H315" s="831">
        <v>1.2902906617192331</v>
      </c>
      <c r="I315" s="831">
        <v>163</v>
      </c>
      <c r="J315" s="831">
        <v>49</v>
      </c>
      <c r="K315" s="831">
        <v>8085</v>
      </c>
      <c r="L315" s="831">
        <v>1</v>
      </c>
      <c r="M315" s="831">
        <v>165</v>
      </c>
      <c r="N315" s="831">
        <v>38</v>
      </c>
      <c r="O315" s="831">
        <v>6308</v>
      </c>
      <c r="P315" s="827">
        <v>0.78021026592455167</v>
      </c>
      <c r="Q315" s="832">
        <v>166</v>
      </c>
    </row>
    <row r="316" spans="1:17" ht="14.45" customHeight="1" x14ac:dyDescent="0.2">
      <c r="A316" s="821" t="s">
        <v>6832</v>
      </c>
      <c r="B316" s="822" t="s">
        <v>6833</v>
      </c>
      <c r="C316" s="822" t="s">
        <v>5034</v>
      </c>
      <c r="D316" s="822" t="s">
        <v>6862</v>
      </c>
      <c r="E316" s="822" t="s">
        <v>6835</v>
      </c>
      <c r="F316" s="831">
        <v>287</v>
      </c>
      <c r="G316" s="831">
        <v>20664</v>
      </c>
      <c r="H316" s="831">
        <v>1.1538976993522447</v>
      </c>
      <c r="I316" s="831">
        <v>72</v>
      </c>
      <c r="J316" s="831">
        <v>242</v>
      </c>
      <c r="K316" s="831">
        <v>17908</v>
      </c>
      <c r="L316" s="831">
        <v>1</v>
      </c>
      <c r="M316" s="831">
        <v>74</v>
      </c>
      <c r="N316" s="831">
        <v>248</v>
      </c>
      <c r="O316" s="831">
        <v>18352</v>
      </c>
      <c r="P316" s="827">
        <v>1.024793388429752</v>
      </c>
      <c r="Q316" s="832">
        <v>74</v>
      </c>
    </row>
    <row r="317" spans="1:17" ht="14.45" customHeight="1" x14ac:dyDescent="0.2">
      <c r="A317" s="821" t="s">
        <v>6832</v>
      </c>
      <c r="B317" s="822" t="s">
        <v>6833</v>
      </c>
      <c r="C317" s="822" t="s">
        <v>5034</v>
      </c>
      <c r="D317" s="822" t="s">
        <v>6863</v>
      </c>
      <c r="E317" s="822" t="s">
        <v>6864</v>
      </c>
      <c r="F317" s="831">
        <v>11</v>
      </c>
      <c r="G317" s="831">
        <v>13332</v>
      </c>
      <c r="H317" s="831">
        <v>1.0963815789473683</v>
      </c>
      <c r="I317" s="831">
        <v>1212</v>
      </c>
      <c r="J317" s="831">
        <v>10</v>
      </c>
      <c r="K317" s="831">
        <v>12160</v>
      </c>
      <c r="L317" s="831">
        <v>1</v>
      </c>
      <c r="M317" s="831">
        <v>1216</v>
      </c>
      <c r="N317" s="831">
        <v>26</v>
      </c>
      <c r="O317" s="831">
        <v>31720</v>
      </c>
      <c r="P317" s="827">
        <v>2.6085526315789473</v>
      </c>
      <c r="Q317" s="832">
        <v>1220</v>
      </c>
    </row>
    <row r="318" spans="1:17" ht="14.45" customHeight="1" x14ac:dyDescent="0.2">
      <c r="A318" s="821" t="s">
        <v>6832</v>
      </c>
      <c r="B318" s="822" t="s">
        <v>6833</v>
      </c>
      <c r="C318" s="822" t="s">
        <v>5034</v>
      </c>
      <c r="D318" s="822" t="s">
        <v>6865</v>
      </c>
      <c r="E318" s="822" t="s">
        <v>6866</v>
      </c>
      <c r="F318" s="831">
        <v>5</v>
      </c>
      <c r="G318" s="831">
        <v>575</v>
      </c>
      <c r="H318" s="831">
        <v>0.70812807881773399</v>
      </c>
      <c r="I318" s="831">
        <v>115</v>
      </c>
      <c r="J318" s="831">
        <v>7</v>
      </c>
      <c r="K318" s="831">
        <v>812</v>
      </c>
      <c r="L318" s="831">
        <v>1</v>
      </c>
      <c r="M318" s="831">
        <v>116</v>
      </c>
      <c r="N318" s="831">
        <v>14</v>
      </c>
      <c r="O318" s="831">
        <v>1638</v>
      </c>
      <c r="P318" s="827">
        <v>2.0172413793103448</v>
      </c>
      <c r="Q318" s="832">
        <v>117</v>
      </c>
    </row>
    <row r="319" spans="1:17" ht="14.45" customHeight="1" x14ac:dyDescent="0.2">
      <c r="A319" s="821" t="s">
        <v>6832</v>
      </c>
      <c r="B319" s="822" t="s">
        <v>6833</v>
      </c>
      <c r="C319" s="822" t="s">
        <v>5034</v>
      </c>
      <c r="D319" s="822" t="s">
        <v>6867</v>
      </c>
      <c r="E319" s="822" t="s">
        <v>6868</v>
      </c>
      <c r="F319" s="831"/>
      <c r="G319" s="831"/>
      <c r="H319" s="831"/>
      <c r="I319" s="831"/>
      <c r="J319" s="831">
        <v>1</v>
      </c>
      <c r="K319" s="831">
        <v>350</v>
      </c>
      <c r="L319" s="831">
        <v>1</v>
      </c>
      <c r="M319" s="831">
        <v>350</v>
      </c>
      <c r="N319" s="831"/>
      <c r="O319" s="831"/>
      <c r="P319" s="827"/>
      <c r="Q319" s="832"/>
    </row>
    <row r="320" spans="1:17" ht="14.45" customHeight="1" x14ac:dyDescent="0.2">
      <c r="A320" s="821" t="s">
        <v>6832</v>
      </c>
      <c r="B320" s="822" t="s">
        <v>6833</v>
      </c>
      <c r="C320" s="822" t="s">
        <v>5034</v>
      </c>
      <c r="D320" s="822" t="s">
        <v>6869</v>
      </c>
      <c r="E320" s="822" t="s">
        <v>6870</v>
      </c>
      <c r="F320" s="831"/>
      <c r="G320" s="831"/>
      <c r="H320" s="831"/>
      <c r="I320" s="831"/>
      <c r="J320" s="831"/>
      <c r="K320" s="831"/>
      <c r="L320" s="831"/>
      <c r="M320" s="831"/>
      <c r="N320" s="831">
        <v>1</v>
      </c>
      <c r="O320" s="831">
        <v>306</v>
      </c>
      <c r="P320" s="827"/>
      <c r="Q320" s="832">
        <v>306</v>
      </c>
    </row>
    <row r="321" spans="1:17" ht="14.45" customHeight="1" x14ac:dyDescent="0.2">
      <c r="A321" s="821" t="s">
        <v>6871</v>
      </c>
      <c r="B321" s="822" t="s">
        <v>6872</v>
      </c>
      <c r="C321" s="822" t="s">
        <v>5034</v>
      </c>
      <c r="D321" s="822" t="s">
        <v>6873</v>
      </c>
      <c r="E321" s="822" t="s">
        <v>6874</v>
      </c>
      <c r="F321" s="831">
        <v>21</v>
      </c>
      <c r="G321" s="831">
        <v>1218</v>
      </c>
      <c r="H321" s="831">
        <v>1.2143569292123628</v>
      </c>
      <c r="I321" s="831">
        <v>58</v>
      </c>
      <c r="J321" s="831">
        <v>17</v>
      </c>
      <c r="K321" s="831">
        <v>1003</v>
      </c>
      <c r="L321" s="831">
        <v>1</v>
      </c>
      <c r="M321" s="831">
        <v>59</v>
      </c>
      <c r="N321" s="831">
        <v>6</v>
      </c>
      <c r="O321" s="831">
        <v>354</v>
      </c>
      <c r="P321" s="827">
        <v>0.35294117647058826</v>
      </c>
      <c r="Q321" s="832">
        <v>59</v>
      </c>
    </row>
    <row r="322" spans="1:17" ht="14.45" customHeight="1" x14ac:dyDescent="0.2">
      <c r="A322" s="821" t="s">
        <v>6871</v>
      </c>
      <c r="B322" s="822" t="s">
        <v>6872</v>
      </c>
      <c r="C322" s="822" t="s">
        <v>5034</v>
      </c>
      <c r="D322" s="822" t="s">
        <v>6875</v>
      </c>
      <c r="E322" s="822" t="s">
        <v>6876</v>
      </c>
      <c r="F322" s="831">
        <v>12</v>
      </c>
      <c r="G322" s="831">
        <v>1584</v>
      </c>
      <c r="H322" s="831">
        <v>0.6</v>
      </c>
      <c r="I322" s="831">
        <v>132</v>
      </c>
      <c r="J322" s="831">
        <v>20</v>
      </c>
      <c r="K322" s="831">
        <v>2640</v>
      </c>
      <c r="L322" s="831">
        <v>1</v>
      </c>
      <c r="M322" s="831">
        <v>132</v>
      </c>
      <c r="N322" s="831">
        <v>10</v>
      </c>
      <c r="O322" s="831">
        <v>1330</v>
      </c>
      <c r="P322" s="827">
        <v>0.50378787878787878</v>
      </c>
      <c r="Q322" s="832">
        <v>133</v>
      </c>
    </row>
    <row r="323" spans="1:17" ht="14.45" customHeight="1" x14ac:dyDescent="0.2">
      <c r="A323" s="821" t="s">
        <v>6871</v>
      </c>
      <c r="B323" s="822" t="s">
        <v>6872</v>
      </c>
      <c r="C323" s="822" t="s">
        <v>5034</v>
      </c>
      <c r="D323" s="822" t="s">
        <v>6877</v>
      </c>
      <c r="E323" s="822" t="s">
        <v>6878</v>
      </c>
      <c r="F323" s="831"/>
      <c r="G323" s="831"/>
      <c r="H323" s="831"/>
      <c r="I323" s="831"/>
      <c r="J323" s="831">
        <v>2</v>
      </c>
      <c r="K323" s="831">
        <v>380</v>
      </c>
      <c r="L323" s="831">
        <v>1</v>
      </c>
      <c r="M323" s="831">
        <v>190</v>
      </c>
      <c r="N323" s="831">
        <v>1</v>
      </c>
      <c r="O323" s="831">
        <v>192</v>
      </c>
      <c r="P323" s="827">
        <v>0.50526315789473686</v>
      </c>
      <c r="Q323" s="832">
        <v>192</v>
      </c>
    </row>
    <row r="324" spans="1:17" ht="14.45" customHeight="1" x14ac:dyDescent="0.2">
      <c r="A324" s="821" t="s">
        <v>6871</v>
      </c>
      <c r="B324" s="822" t="s">
        <v>6872</v>
      </c>
      <c r="C324" s="822" t="s">
        <v>5034</v>
      </c>
      <c r="D324" s="822" t="s">
        <v>6879</v>
      </c>
      <c r="E324" s="822" t="s">
        <v>6880</v>
      </c>
      <c r="F324" s="831">
        <v>4</v>
      </c>
      <c r="G324" s="831">
        <v>1632</v>
      </c>
      <c r="H324" s="831"/>
      <c r="I324" s="831">
        <v>408</v>
      </c>
      <c r="J324" s="831"/>
      <c r="K324" s="831"/>
      <c r="L324" s="831"/>
      <c r="M324" s="831"/>
      <c r="N324" s="831">
        <v>1</v>
      </c>
      <c r="O324" s="831">
        <v>413</v>
      </c>
      <c r="P324" s="827"/>
      <c r="Q324" s="832">
        <v>413</v>
      </c>
    </row>
    <row r="325" spans="1:17" ht="14.45" customHeight="1" x14ac:dyDescent="0.2">
      <c r="A325" s="821" t="s">
        <v>6871</v>
      </c>
      <c r="B325" s="822" t="s">
        <v>6872</v>
      </c>
      <c r="C325" s="822" t="s">
        <v>5034</v>
      </c>
      <c r="D325" s="822" t="s">
        <v>6881</v>
      </c>
      <c r="E325" s="822" t="s">
        <v>6882</v>
      </c>
      <c r="F325" s="831">
        <v>4</v>
      </c>
      <c r="G325" s="831">
        <v>720</v>
      </c>
      <c r="H325" s="831">
        <v>0.43715846994535518</v>
      </c>
      <c r="I325" s="831">
        <v>180</v>
      </c>
      <c r="J325" s="831">
        <v>9</v>
      </c>
      <c r="K325" s="831">
        <v>1647</v>
      </c>
      <c r="L325" s="831">
        <v>1</v>
      </c>
      <c r="M325" s="831">
        <v>183</v>
      </c>
      <c r="N325" s="831">
        <v>5</v>
      </c>
      <c r="O325" s="831">
        <v>925</v>
      </c>
      <c r="P325" s="827">
        <v>0.56162720097146324</v>
      </c>
      <c r="Q325" s="832">
        <v>185</v>
      </c>
    </row>
    <row r="326" spans="1:17" ht="14.45" customHeight="1" x14ac:dyDescent="0.2">
      <c r="A326" s="821" t="s">
        <v>6871</v>
      </c>
      <c r="B326" s="822" t="s">
        <v>6872</v>
      </c>
      <c r="C326" s="822" t="s">
        <v>5034</v>
      </c>
      <c r="D326" s="822" t="s">
        <v>6883</v>
      </c>
      <c r="E326" s="822" t="s">
        <v>6884</v>
      </c>
      <c r="F326" s="831">
        <v>7</v>
      </c>
      <c r="G326" s="831">
        <v>3990</v>
      </c>
      <c r="H326" s="831">
        <v>6.9391304347826086</v>
      </c>
      <c r="I326" s="831">
        <v>570</v>
      </c>
      <c r="J326" s="831">
        <v>1</v>
      </c>
      <c r="K326" s="831">
        <v>575</v>
      </c>
      <c r="L326" s="831">
        <v>1</v>
      </c>
      <c r="M326" s="831">
        <v>575</v>
      </c>
      <c r="N326" s="831">
        <v>1</v>
      </c>
      <c r="O326" s="831">
        <v>579</v>
      </c>
      <c r="P326" s="827">
        <v>1.0069565217391305</v>
      </c>
      <c r="Q326" s="832">
        <v>579</v>
      </c>
    </row>
    <row r="327" spans="1:17" ht="14.45" customHeight="1" x14ac:dyDescent="0.2">
      <c r="A327" s="821" t="s">
        <v>6871</v>
      </c>
      <c r="B327" s="822" t="s">
        <v>6872</v>
      </c>
      <c r="C327" s="822" t="s">
        <v>5034</v>
      </c>
      <c r="D327" s="822" t="s">
        <v>6885</v>
      </c>
      <c r="E327" s="822" t="s">
        <v>6886</v>
      </c>
      <c r="F327" s="831">
        <v>23</v>
      </c>
      <c r="G327" s="831">
        <v>7751</v>
      </c>
      <c r="H327" s="831">
        <v>0.75767350928641253</v>
      </c>
      <c r="I327" s="831">
        <v>337</v>
      </c>
      <c r="J327" s="831">
        <v>30</v>
      </c>
      <c r="K327" s="831">
        <v>10230</v>
      </c>
      <c r="L327" s="831">
        <v>1</v>
      </c>
      <c r="M327" s="831">
        <v>341</v>
      </c>
      <c r="N327" s="831">
        <v>35</v>
      </c>
      <c r="O327" s="831">
        <v>12040</v>
      </c>
      <c r="P327" s="827">
        <v>1.1769305962854351</v>
      </c>
      <c r="Q327" s="832">
        <v>344</v>
      </c>
    </row>
    <row r="328" spans="1:17" ht="14.45" customHeight="1" x14ac:dyDescent="0.2">
      <c r="A328" s="821" t="s">
        <v>6871</v>
      </c>
      <c r="B328" s="822" t="s">
        <v>6872</v>
      </c>
      <c r="C328" s="822" t="s">
        <v>5034</v>
      </c>
      <c r="D328" s="822" t="s">
        <v>6887</v>
      </c>
      <c r="E328" s="822" t="s">
        <v>6888</v>
      </c>
      <c r="F328" s="831"/>
      <c r="G328" s="831"/>
      <c r="H328" s="831"/>
      <c r="I328" s="831"/>
      <c r="J328" s="831">
        <v>5</v>
      </c>
      <c r="K328" s="831">
        <v>2310</v>
      </c>
      <c r="L328" s="831">
        <v>1</v>
      </c>
      <c r="M328" s="831">
        <v>462</v>
      </c>
      <c r="N328" s="831">
        <v>2</v>
      </c>
      <c r="O328" s="831">
        <v>928</v>
      </c>
      <c r="P328" s="827">
        <v>0.40173160173160172</v>
      </c>
      <c r="Q328" s="832">
        <v>464</v>
      </c>
    </row>
    <row r="329" spans="1:17" ht="14.45" customHeight="1" x14ac:dyDescent="0.2">
      <c r="A329" s="821" t="s">
        <v>6871</v>
      </c>
      <c r="B329" s="822" t="s">
        <v>6872</v>
      </c>
      <c r="C329" s="822" t="s">
        <v>5034</v>
      </c>
      <c r="D329" s="822" t="s">
        <v>6889</v>
      </c>
      <c r="E329" s="822" t="s">
        <v>6890</v>
      </c>
      <c r="F329" s="831">
        <v>4</v>
      </c>
      <c r="G329" s="831">
        <v>1400</v>
      </c>
      <c r="H329" s="831">
        <v>8.863564419119975E-2</v>
      </c>
      <c r="I329" s="831">
        <v>350</v>
      </c>
      <c r="J329" s="831">
        <v>45</v>
      </c>
      <c r="K329" s="831">
        <v>15795</v>
      </c>
      <c r="L329" s="831">
        <v>1</v>
      </c>
      <c r="M329" s="831">
        <v>351</v>
      </c>
      <c r="N329" s="831">
        <v>22</v>
      </c>
      <c r="O329" s="831">
        <v>7766</v>
      </c>
      <c r="P329" s="827">
        <v>0.49167458056346947</v>
      </c>
      <c r="Q329" s="832">
        <v>353</v>
      </c>
    </row>
    <row r="330" spans="1:17" ht="14.45" customHeight="1" x14ac:dyDescent="0.2">
      <c r="A330" s="821" t="s">
        <v>6871</v>
      </c>
      <c r="B330" s="822" t="s">
        <v>6872</v>
      </c>
      <c r="C330" s="822" t="s">
        <v>5034</v>
      </c>
      <c r="D330" s="822" t="s">
        <v>6260</v>
      </c>
      <c r="E330" s="822" t="s">
        <v>6261</v>
      </c>
      <c r="F330" s="831">
        <v>1</v>
      </c>
      <c r="G330" s="831">
        <v>117</v>
      </c>
      <c r="H330" s="831"/>
      <c r="I330" s="831">
        <v>117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6871</v>
      </c>
      <c r="B331" s="822" t="s">
        <v>6872</v>
      </c>
      <c r="C331" s="822" t="s">
        <v>5034</v>
      </c>
      <c r="D331" s="822" t="s">
        <v>6891</v>
      </c>
      <c r="E331" s="822" t="s">
        <v>6892</v>
      </c>
      <c r="F331" s="831"/>
      <c r="G331" s="831"/>
      <c r="H331" s="831"/>
      <c r="I331" s="831"/>
      <c r="J331" s="831">
        <v>1</v>
      </c>
      <c r="K331" s="831">
        <v>399</v>
      </c>
      <c r="L331" s="831">
        <v>1</v>
      </c>
      <c r="M331" s="831">
        <v>399</v>
      </c>
      <c r="N331" s="831"/>
      <c r="O331" s="831"/>
      <c r="P331" s="827"/>
      <c r="Q331" s="832"/>
    </row>
    <row r="332" spans="1:17" ht="14.45" customHeight="1" x14ac:dyDescent="0.2">
      <c r="A332" s="821" t="s">
        <v>6871</v>
      </c>
      <c r="B332" s="822" t="s">
        <v>6872</v>
      </c>
      <c r="C332" s="822" t="s">
        <v>5034</v>
      </c>
      <c r="D332" s="822" t="s">
        <v>6893</v>
      </c>
      <c r="E332" s="822" t="s">
        <v>6894</v>
      </c>
      <c r="F332" s="831">
        <v>1</v>
      </c>
      <c r="G332" s="831">
        <v>38</v>
      </c>
      <c r="H332" s="831"/>
      <c r="I332" s="831">
        <v>38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6871</v>
      </c>
      <c r="B333" s="822" t="s">
        <v>6872</v>
      </c>
      <c r="C333" s="822" t="s">
        <v>5034</v>
      </c>
      <c r="D333" s="822" t="s">
        <v>6264</v>
      </c>
      <c r="E333" s="822" t="s">
        <v>6265</v>
      </c>
      <c r="F333" s="831"/>
      <c r="G333" s="831"/>
      <c r="H333" s="831"/>
      <c r="I333" s="831"/>
      <c r="J333" s="831">
        <v>1</v>
      </c>
      <c r="K333" s="831">
        <v>713</v>
      </c>
      <c r="L333" s="831">
        <v>1</v>
      </c>
      <c r="M333" s="831">
        <v>713</v>
      </c>
      <c r="N333" s="831"/>
      <c r="O333" s="831"/>
      <c r="P333" s="827"/>
      <c r="Q333" s="832"/>
    </row>
    <row r="334" spans="1:17" ht="14.45" customHeight="1" x14ac:dyDescent="0.2">
      <c r="A334" s="821" t="s">
        <v>6871</v>
      </c>
      <c r="B334" s="822" t="s">
        <v>6872</v>
      </c>
      <c r="C334" s="822" t="s">
        <v>5034</v>
      </c>
      <c r="D334" s="822" t="s">
        <v>6895</v>
      </c>
      <c r="E334" s="822" t="s">
        <v>6896</v>
      </c>
      <c r="F334" s="831">
        <v>15</v>
      </c>
      <c r="G334" s="831">
        <v>4575</v>
      </c>
      <c r="H334" s="831">
        <v>0.57130369630369626</v>
      </c>
      <c r="I334" s="831">
        <v>305</v>
      </c>
      <c r="J334" s="831">
        <v>26</v>
      </c>
      <c r="K334" s="831">
        <v>8008</v>
      </c>
      <c r="L334" s="831">
        <v>1</v>
      </c>
      <c r="M334" s="831">
        <v>308</v>
      </c>
      <c r="N334" s="831">
        <v>11</v>
      </c>
      <c r="O334" s="831">
        <v>3410</v>
      </c>
      <c r="P334" s="827">
        <v>0.42582417582417581</v>
      </c>
      <c r="Q334" s="832">
        <v>310</v>
      </c>
    </row>
    <row r="335" spans="1:17" ht="14.45" customHeight="1" x14ac:dyDescent="0.2">
      <c r="A335" s="821" t="s">
        <v>6871</v>
      </c>
      <c r="B335" s="822" t="s">
        <v>6872</v>
      </c>
      <c r="C335" s="822" t="s">
        <v>5034</v>
      </c>
      <c r="D335" s="822" t="s">
        <v>6897</v>
      </c>
      <c r="E335" s="822" t="s">
        <v>6898</v>
      </c>
      <c r="F335" s="831">
        <v>20</v>
      </c>
      <c r="G335" s="831">
        <v>9900</v>
      </c>
      <c r="H335" s="831">
        <v>0.79358717434869741</v>
      </c>
      <c r="I335" s="831">
        <v>495</v>
      </c>
      <c r="J335" s="831">
        <v>25</v>
      </c>
      <c r="K335" s="831">
        <v>12475</v>
      </c>
      <c r="L335" s="831">
        <v>1</v>
      </c>
      <c r="M335" s="831">
        <v>499</v>
      </c>
      <c r="N335" s="831">
        <v>9</v>
      </c>
      <c r="O335" s="831">
        <v>4527</v>
      </c>
      <c r="P335" s="827">
        <v>0.36288577154308616</v>
      </c>
      <c r="Q335" s="832">
        <v>503</v>
      </c>
    </row>
    <row r="336" spans="1:17" ht="14.45" customHeight="1" x14ac:dyDescent="0.2">
      <c r="A336" s="821" t="s">
        <v>6871</v>
      </c>
      <c r="B336" s="822" t="s">
        <v>6872</v>
      </c>
      <c r="C336" s="822" t="s">
        <v>5034</v>
      </c>
      <c r="D336" s="822" t="s">
        <v>6899</v>
      </c>
      <c r="E336" s="822" t="s">
        <v>6900</v>
      </c>
      <c r="F336" s="831">
        <v>29</v>
      </c>
      <c r="G336" s="831">
        <v>10759</v>
      </c>
      <c r="H336" s="831">
        <v>0.77336112708453131</v>
      </c>
      <c r="I336" s="831">
        <v>371</v>
      </c>
      <c r="J336" s="831">
        <v>37</v>
      </c>
      <c r="K336" s="831">
        <v>13912</v>
      </c>
      <c r="L336" s="831">
        <v>1</v>
      </c>
      <c r="M336" s="831">
        <v>376</v>
      </c>
      <c r="N336" s="831">
        <v>20</v>
      </c>
      <c r="O336" s="831">
        <v>7600</v>
      </c>
      <c r="P336" s="827">
        <v>0.54629097182288666</v>
      </c>
      <c r="Q336" s="832">
        <v>380</v>
      </c>
    </row>
    <row r="337" spans="1:17" ht="14.45" customHeight="1" x14ac:dyDescent="0.2">
      <c r="A337" s="821" t="s">
        <v>6871</v>
      </c>
      <c r="B337" s="822" t="s">
        <v>6872</v>
      </c>
      <c r="C337" s="822" t="s">
        <v>5034</v>
      </c>
      <c r="D337" s="822" t="s">
        <v>6901</v>
      </c>
      <c r="E337" s="822" t="s">
        <v>6902</v>
      </c>
      <c r="F337" s="831">
        <v>8</v>
      </c>
      <c r="G337" s="831">
        <v>896</v>
      </c>
      <c r="H337" s="831">
        <v>1.1327433628318584</v>
      </c>
      <c r="I337" s="831">
        <v>112</v>
      </c>
      <c r="J337" s="831">
        <v>7</v>
      </c>
      <c r="K337" s="831">
        <v>791</v>
      </c>
      <c r="L337" s="831">
        <v>1</v>
      </c>
      <c r="M337" s="831">
        <v>113</v>
      </c>
      <c r="N337" s="831">
        <v>24</v>
      </c>
      <c r="O337" s="831">
        <v>2736</v>
      </c>
      <c r="P337" s="827">
        <v>3.458912768647282</v>
      </c>
      <c r="Q337" s="832">
        <v>114</v>
      </c>
    </row>
    <row r="338" spans="1:17" ht="14.45" customHeight="1" x14ac:dyDescent="0.2">
      <c r="A338" s="821" t="s">
        <v>6871</v>
      </c>
      <c r="B338" s="822" t="s">
        <v>6872</v>
      </c>
      <c r="C338" s="822" t="s">
        <v>5034</v>
      </c>
      <c r="D338" s="822" t="s">
        <v>6903</v>
      </c>
      <c r="E338" s="822" t="s">
        <v>6904</v>
      </c>
      <c r="F338" s="831">
        <v>1</v>
      </c>
      <c r="G338" s="831">
        <v>126</v>
      </c>
      <c r="H338" s="831"/>
      <c r="I338" s="831">
        <v>126</v>
      </c>
      <c r="J338" s="831"/>
      <c r="K338" s="831"/>
      <c r="L338" s="831"/>
      <c r="M338" s="831"/>
      <c r="N338" s="831">
        <v>2</v>
      </c>
      <c r="O338" s="831">
        <v>252</v>
      </c>
      <c r="P338" s="827"/>
      <c r="Q338" s="832">
        <v>126</v>
      </c>
    </row>
    <row r="339" spans="1:17" ht="14.45" customHeight="1" x14ac:dyDescent="0.2">
      <c r="A339" s="821" t="s">
        <v>6871</v>
      </c>
      <c r="B339" s="822" t="s">
        <v>6872</v>
      </c>
      <c r="C339" s="822" t="s">
        <v>5034</v>
      </c>
      <c r="D339" s="822" t="s">
        <v>6266</v>
      </c>
      <c r="E339" s="822" t="s">
        <v>6267</v>
      </c>
      <c r="F339" s="831">
        <v>1</v>
      </c>
      <c r="G339" s="831">
        <v>496</v>
      </c>
      <c r="H339" s="831"/>
      <c r="I339" s="831">
        <v>496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6871</v>
      </c>
      <c r="B340" s="822" t="s">
        <v>6872</v>
      </c>
      <c r="C340" s="822" t="s">
        <v>5034</v>
      </c>
      <c r="D340" s="822" t="s">
        <v>6905</v>
      </c>
      <c r="E340" s="822" t="s">
        <v>6906</v>
      </c>
      <c r="F340" s="831">
        <v>17</v>
      </c>
      <c r="G340" s="831">
        <v>7786</v>
      </c>
      <c r="H340" s="831">
        <v>0.98920086393088558</v>
      </c>
      <c r="I340" s="831">
        <v>458</v>
      </c>
      <c r="J340" s="831">
        <v>17</v>
      </c>
      <c r="K340" s="831">
        <v>7871</v>
      </c>
      <c r="L340" s="831">
        <v>1</v>
      </c>
      <c r="M340" s="831">
        <v>463</v>
      </c>
      <c r="N340" s="831">
        <v>37</v>
      </c>
      <c r="O340" s="831">
        <v>17279</v>
      </c>
      <c r="P340" s="827">
        <v>2.1952737898615169</v>
      </c>
      <c r="Q340" s="832">
        <v>467</v>
      </c>
    </row>
    <row r="341" spans="1:17" ht="14.45" customHeight="1" x14ac:dyDescent="0.2">
      <c r="A341" s="821" t="s">
        <v>6871</v>
      </c>
      <c r="B341" s="822" t="s">
        <v>6872</v>
      </c>
      <c r="C341" s="822" t="s">
        <v>5034</v>
      </c>
      <c r="D341" s="822" t="s">
        <v>6907</v>
      </c>
      <c r="E341" s="822" t="s">
        <v>6908</v>
      </c>
      <c r="F341" s="831">
        <v>2</v>
      </c>
      <c r="G341" s="831">
        <v>116</v>
      </c>
      <c r="H341" s="831">
        <v>0.98305084745762716</v>
      </c>
      <c r="I341" s="831">
        <v>58</v>
      </c>
      <c r="J341" s="831">
        <v>2</v>
      </c>
      <c r="K341" s="831">
        <v>118</v>
      </c>
      <c r="L341" s="831">
        <v>1</v>
      </c>
      <c r="M341" s="831">
        <v>59</v>
      </c>
      <c r="N341" s="831">
        <v>5</v>
      </c>
      <c r="O341" s="831">
        <v>295</v>
      </c>
      <c r="P341" s="827">
        <v>2.5</v>
      </c>
      <c r="Q341" s="832">
        <v>59</v>
      </c>
    </row>
    <row r="342" spans="1:17" ht="14.45" customHeight="1" x14ac:dyDescent="0.2">
      <c r="A342" s="821" t="s">
        <v>6871</v>
      </c>
      <c r="B342" s="822" t="s">
        <v>6872</v>
      </c>
      <c r="C342" s="822" t="s">
        <v>5034</v>
      </c>
      <c r="D342" s="822" t="s">
        <v>6909</v>
      </c>
      <c r="E342" s="822" t="s">
        <v>6910</v>
      </c>
      <c r="F342" s="831">
        <v>185</v>
      </c>
      <c r="G342" s="831">
        <v>32560</v>
      </c>
      <c r="H342" s="831">
        <v>0.4676078183567664</v>
      </c>
      <c r="I342" s="831">
        <v>176</v>
      </c>
      <c r="J342" s="831">
        <v>389</v>
      </c>
      <c r="K342" s="831">
        <v>69631</v>
      </c>
      <c r="L342" s="831">
        <v>1</v>
      </c>
      <c r="M342" s="831">
        <v>179</v>
      </c>
      <c r="N342" s="831">
        <v>292</v>
      </c>
      <c r="O342" s="831">
        <v>52852</v>
      </c>
      <c r="P342" s="827">
        <v>0.75902974249974864</v>
      </c>
      <c r="Q342" s="832">
        <v>181</v>
      </c>
    </row>
    <row r="343" spans="1:17" ht="14.45" customHeight="1" x14ac:dyDescent="0.2">
      <c r="A343" s="821" t="s">
        <v>6871</v>
      </c>
      <c r="B343" s="822" t="s">
        <v>6872</v>
      </c>
      <c r="C343" s="822" t="s">
        <v>5034</v>
      </c>
      <c r="D343" s="822" t="s">
        <v>6911</v>
      </c>
      <c r="E343" s="822" t="s">
        <v>6912</v>
      </c>
      <c r="F343" s="831"/>
      <c r="G343" s="831"/>
      <c r="H343" s="831"/>
      <c r="I343" s="831"/>
      <c r="J343" s="831">
        <v>2</v>
      </c>
      <c r="K343" s="831">
        <v>174</v>
      </c>
      <c r="L343" s="831">
        <v>1</v>
      </c>
      <c r="M343" s="831">
        <v>87</v>
      </c>
      <c r="N343" s="831"/>
      <c r="O343" s="831"/>
      <c r="P343" s="827"/>
      <c r="Q343" s="832"/>
    </row>
    <row r="344" spans="1:17" ht="14.45" customHeight="1" x14ac:dyDescent="0.2">
      <c r="A344" s="821" t="s">
        <v>6871</v>
      </c>
      <c r="B344" s="822" t="s">
        <v>6872</v>
      </c>
      <c r="C344" s="822" t="s">
        <v>5034</v>
      </c>
      <c r="D344" s="822" t="s">
        <v>6913</v>
      </c>
      <c r="E344" s="822" t="s">
        <v>6914</v>
      </c>
      <c r="F344" s="831">
        <v>5</v>
      </c>
      <c r="G344" s="831">
        <v>850</v>
      </c>
      <c r="H344" s="831">
        <v>0.61773255813953487</v>
      </c>
      <c r="I344" s="831">
        <v>170</v>
      </c>
      <c r="J344" s="831">
        <v>8</v>
      </c>
      <c r="K344" s="831">
        <v>1376</v>
      </c>
      <c r="L344" s="831">
        <v>1</v>
      </c>
      <c r="M344" s="831">
        <v>172</v>
      </c>
      <c r="N344" s="831">
        <v>16</v>
      </c>
      <c r="O344" s="831">
        <v>2784</v>
      </c>
      <c r="P344" s="827">
        <v>2.0232558139534884</v>
      </c>
      <c r="Q344" s="832">
        <v>174</v>
      </c>
    </row>
    <row r="345" spans="1:17" ht="14.45" customHeight="1" x14ac:dyDescent="0.2">
      <c r="A345" s="821" t="s">
        <v>6871</v>
      </c>
      <c r="B345" s="822" t="s">
        <v>6872</v>
      </c>
      <c r="C345" s="822" t="s">
        <v>5034</v>
      </c>
      <c r="D345" s="822" t="s">
        <v>6915</v>
      </c>
      <c r="E345" s="822" t="s">
        <v>6916</v>
      </c>
      <c r="F345" s="831"/>
      <c r="G345" s="831"/>
      <c r="H345" s="831"/>
      <c r="I345" s="831"/>
      <c r="J345" s="831">
        <v>1</v>
      </c>
      <c r="K345" s="831">
        <v>267</v>
      </c>
      <c r="L345" s="831">
        <v>1</v>
      </c>
      <c r="M345" s="831">
        <v>267</v>
      </c>
      <c r="N345" s="831"/>
      <c r="O345" s="831"/>
      <c r="P345" s="827"/>
      <c r="Q345" s="832"/>
    </row>
    <row r="346" spans="1:17" ht="14.45" customHeight="1" x14ac:dyDescent="0.2">
      <c r="A346" s="821" t="s">
        <v>6871</v>
      </c>
      <c r="B346" s="822" t="s">
        <v>6872</v>
      </c>
      <c r="C346" s="822" t="s">
        <v>5034</v>
      </c>
      <c r="D346" s="822" t="s">
        <v>6917</v>
      </c>
      <c r="E346" s="822" t="s">
        <v>6918</v>
      </c>
      <c r="F346" s="831"/>
      <c r="G346" s="831"/>
      <c r="H346" s="831"/>
      <c r="I346" s="831"/>
      <c r="J346" s="831">
        <v>10</v>
      </c>
      <c r="K346" s="831">
        <v>21460</v>
      </c>
      <c r="L346" s="831">
        <v>1</v>
      </c>
      <c r="M346" s="831">
        <v>2146</v>
      </c>
      <c r="N346" s="831"/>
      <c r="O346" s="831"/>
      <c r="P346" s="827"/>
      <c r="Q346" s="832"/>
    </row>
    <row r="347" spans="1:17" ht="14.45" customHeight="1" x14ac:dyDescent="0.2">
      <c r="A347" s="821" t="s">
        <v>6871</v>
      </c>
      <c r="B347" s="822" t="s">
        <v>6872</v>
      </c>
      <c r="C347" s="822" t="s">
        <v>5034</v>
      </c>
      <c r="D347" s="822" t="s">
        <v>6919</v>
      </c>
      <c r="E347" s="822" t="s">
        <v>6920</v>
      </c>
      <c r="F347" s="831">
        <v>1</v>
      </c>
      <c r="G347" s="831">
        <v>243</v>
      </c>
      <c r="H347" s="831"/>
      <c r="I347" s="831">
        <v>243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6871</v>
      </c>
      <c r="B348" s="822" t="s">
        <v>6872</v>
      </c>
      <c r="C348" s="822" t="s">
        <v>5034</v>
      </c>
      <c r="D348" s="822" t="s">
        <v>6921</v>
      </c>
      <c r="E348" s="822" t="s">
        <v>6922</v>
      </c>
      <c r="F348" s="831">
        <v>12</v>
      </c>
      <c r="G348" s="831">
        <v>5112</v>
      </c>
      <c r="H348" s="831">
        <v>0.783448275862069</v>
      </c>
      <c r="I348" s="831">
        <v>426</v>
      </c>
      <c r="J348" s="831">
        <v>15</v>
      </c>
      <c r="K348" s="831">
        <v>6525</v>
      </c>
      <c r="L348" s="831">
        <v>1</v>
      </c>
      <c r="M348" s="831">
        <v>435</v>
      </c>
      <c r="N348" s="831">
        <v>17</v>
      </c>
      <c r="O348" s="831">
        <v>7514</v>
      </c>
      <c r="P348" s="827">
        <v>1.1515708812260537</v>
      </c>
      <c r="Q348" s="832">
        <v>442</v>
      </c>
    </row>
    <row r="349" spans="1:17" ht="14.45" customHeight="1" x14ac:dyDescent="0.2">
      <c r="A349" s="821" t="s">
        <v>6923</v>
      </c>
      <c r="B349" s="822" t="s">
        <v>6924</v>
      </c>
      <c r="C349" s="822" t="s">
        <v>5034</v>
      </c>
      <c r="D349" s="822" t="s">
        <v>6925</v>
      </c>
      <c r="E349" s="822" t="s">
        <v>6926</v>
      </c>
      <c r="F349" s="831">
        <v>735</v>
      </c>
      <c r="G349" s="831">
        <v>127890</v>
      </c>
      <c r="H349" s="831">
        <v>0.90669975186104224</v>
      </c>
      <c r="I349" s="831">
        <v>174</v>
      </c>
      <c r="J349" s="831">
        <v>806</v>
      </c>
      <c r="K349" s="831">
        <v>141050</v>
      </c>
      <c r="L349" s="831">
        <v>1</v>
      </c>
      <c r="M349" s="831">
        <v>175</v>
      </c>
      <c r="N349" s="831">
        <v>782</v>
      </c>
      <c r="O349" s="831">
        <v>137632</v>
      </c>
      <c r="P349" s="827">
        <v>0.97576745834810352</v>
      </c>
      <c r="Q349" s="832">
        <v>176</v>
      </c>
    </row>
    <row r="350" spans="1:17" ht="14.45" customHeight="1" x14ac:dyDescent="0.2">
      <c r="A350" s="821" t="s">
        <v>6923</v>
      </c>
      <c r="B350" s="822" t="s">
        <v>6924</v>
      </c>
      <c r="C350" s="822" t="s">
        <v>5034</v>
      </c>
      <c r="D350" s="822" t="s">
        <v>6927</v>
      </c>
      <c r="E350" s="822" t="s">
        <v>6928</v>
      </c>
      <c r="F350" s="831">
        <v>22</v>
      </c>
      <c r="G350" s="831">
        <v>23540</v>
      </c>
      <c r="H350" s="831">
        <v>1.2904994243736638</v>
      </c>
      <c r="I350" s="831">
        <v>1070</v>
      </c>
      <c r="J350" s="831">
        <v>17</v>
      </c>
      <c r="K350" s="831">
        <v>18241</v>
      </c>
      <c r="L350" s="831">
        <v>1</v>
      </c>
      <c r="M350" s="831">
        <v>1073</v>
      </c>
      <c r="N350" s="831">
        <v>86</v>
      </c>
      <c r="O350" s="831">
        <v>92450</v>
      </c>
      <c r="P350" s="827">
        <v>5.0682528370155149</v>
      </c>
      <c r="Q350" s="832">
        <v>1075</v>
      </c>
    </row>
    <row r="351" spans="1:17" ht="14.45" customHeight="1" x14ac:dyDescent="0.2">
      <c r="A351" s="821" t="s">
        <v>6923</v>
      </c>
      <c r="B351" s="822" t="s">
        <v>6924</v>
      </c>
      <c r="C351" s="822" t="s">
        <v>5034</v>
      </c>
      <c r="D351" s="822" t="s">
        <v>6929</v>
      </c>
      <c r="E351" s="822" t="s">
        <v>6930</v>
      </c>
      <c r="F351" s="831">
        <v>373</v>
      </c>
      <c r="G351" s="831">
        <v>17158</v>
      </c>
      <c r="H351" s="831">
        <v>0.66984188951786061</v>
      </c>
      <c r="I351" s="831">
        <v>46</v>
      </c>
      <c r="J351" s="831">
        <v>545</v>
      </c>
      <c r="K351" s="831">
        <v>25615</v>
      </c>
      <c r="L351" s="831">
        <v>1</v>
      </c>
      <c r="M351" s="831">
        <v>47</v>
      </c>
      <c r="N351" s="831">
        <v>389</v>
      </c>
      <c r="O351" s="831">
        <v>18283</v>
      </c>
      <c r="P351" s="827">
        <v>0.71376146788990824</v>
      </c>
      <c r="Q351" s="832">
        <v>47</v>
      </c>
    </row>
    <row r="352" spans="1:17" ht="14.45" customHeight="1" x14ac:dyDescent="0.2">
      <c r="A352" s="821" t="s">
        <v>6923</v>
      </c>
      <c r="B352" s="822" t="s">
        <v>6924</v>
      </c>
      <c r="C352" s="822" t="s">
        <v>5034</v>
      </c>
      <c r="D352" s="822" t="s">
        <v>6849</v>
      </c>
      <c r="E352" s="822" t="s">
        <v>6850</v>
      </c>
      <c r="F352" s="831">
        <v>48</v>
      </c>
      <c r="G352" s="831">
        <v>16656</v>
      </c>
      <c r="H352" s="831">
        <v>1.0636015325670498</v>
      </c>
      <c r="I352" s="831">
        <v>347</v>
      </c>
      <c r="J352" s="831">
        <v>45</v>
      </c>
      <c r="K352" s="831">
        <v>15660</v>
      </c>
      <c r="L352" s="831">
        <v>1</v>
      </c>
      <c r="M352" s="831">
        <v>348</v>
      </c>
      <c r="N352" s="831">
        <v>32</v>
      </c>
      <c r="O352" s="831">
        <v>11136</v>
      </c>
      <c r="P352" s="827">
        <v>0.71111111111111114</v>
      </c>
      <c r="Q352" s="832">
        <v>348</v>
      </c>
    </row>
    <row r="353" spans="1:17" ht="14.45" customHeight="1" x14ac:dyDescent="0.2">
      <c r="A353" s="821" t="s">
        <v>6923</v>
      </c>
      <c r="B353" s="822" t="s">
        <v>6924</v>
      </c>
      <c r="C353" s="822" t="s">
        <v>5034</v>
      </c>
      <c r="D353" s="822" t="s">
        <v>6931</v>
      </c>
      <c r="E353" s="822" t="s">
        <v>6932</v>
      </c>
      <c r="F353" s="831">
        <v>8</v>
      </c>
      <c r="G353" s="831">
        <v>408</v>
      </c>
      <c r="H353" s="831">
        <v>4</v>
      </c>
      <c r="I353" s="831">
        <v>51</v>
      </c>
      <c r="J353" s="831">
        <v>2</v>
      </c>
      <c r="K353" s="831">
        <v>102</v>
      </c>
      <c r="L353" s="831">
        <v>1</v>
      </c>
      <c r="M353" s="831">
        <v>51</v>
      </c>
      <c r="N353" s="831">
        <v>6</v>
      </c>
      <c r="O353" s="831">
        <v>312</v>
      </c>
      <c r="P353" s="827">
        <v>3.0588235294117645</v>
      </c>
      <c r="Q353" s="832">
        <v>52</v>
      </c>
    </row>
    <row r="354" spans="1:17" ht="14.45" customHeight="1" x14ac:dyDescent="0.2">
      <c r="A354" s="821" t="s">
        <v>6923</v>
      </c>
      <c r="B354" s="822" t="s">
        <v>6924</v>
      </c>
      <c r="C354" s="822" t="s">
        <v>5034</v>
      </c>
      <c r="D354" s="822" t="s">
        <v>6933</v>
      </c>
      <c r="E354" s="822" t="s">
        <v>6934</v>
      </c>
      <c r="F354" s="831">
        <v>150</v>
      </c>
      <c r="G354" s="831">
        <v>56550</v>
      </c>
      <c r="H354" s="831">
        <v>0.97779852681813462</v>
      </c>
      <c r="I354" s="831">
        <v>377</v>
      </c>
      <c r="J354" s="831">
        <v>153</v>
      </c>
      <c r="K354" s="831">
        <v>57834</v>
      </c>
      <c r="L354" s="831">
        <v>1</v>
      </c>
      <c r="M354" s="831">
        <v>378</v>
      </c>
      <c r="N354" s="831">
        <v>130</v>
      </c>
      <c r="O354" s="831">
        <v>49140</v>
      </c>
      <c r="P354" s="827">
        <v>0.84967320261437906</v>
      </c>
      <c r="Q354" s="832">
        <v>378</v>
      </c>
    </row>
    <row r="355" spans="1:17" ht="14.45" customHeight="1" x14ac:dyDescent="0.2">
      <c r="A355" s="821" t="s">
        <v>6923</v>
      </c>
      <c r="B355" s="822" t="s">
        <v>6924</v>
      </c>
      <c r="C355" s="822" t="s">
        <v>5034</v>
      </c>
      <c r="D355" s="822" t="s">
        <v>6935</v>
      </c>
      <c r="E355" s="822" t="s">
        <v>6936</v>
      </c>
      <c r="F355" s="831">
        <v>90</v>
      </c>
      <c r="G355" s="831">
        <v>3060</v>
      </c>
      <c r="H355" s="831">
        <v>0.97826086956521741</v>
      </c>
      <c r="I355" s="831">
        <v>34</v>
      </c>
      <c r="J355" s="831">
        <v>92</v>
      </c>
      <c r="K355" s="831">
        <v>3128</v>
      </c>
      <c r="L355" s="831">
        <v>1</v>
      </c>
      <c r="M355" s="831">
        <v>34</v>
      </c>
      <c r="N355" s="831">
        <v>75</v>
      </c>
      <c r="O355" s="831">
        <v>2625</v>
      </c>
      <c r="P355" s="827">
        <v>0.83919437340153458</v>
      </c>
      <c r="Q355" s="832">
        <v>35</v>
      </c>
    </row>
    <row r="356" spans="1:17" ht="14.45" customHeight="1" x14ac:dyDescent="0.2">
      <c r="A356" s="821" t="s">
        <v>6923</v>
      </c>
      <c r="B356" s="822" t="s">
        <v>6924</v>
      </c>
      <c r="C356" s="822" t="s">
        <v>5034</v>
      </c>
      <c r="D356" s="822" t="s">
        <v>6937</v>
      </c>
      <c r="E356" s="822" t="s">
        <v>6938</v>
      </c>
      <c r="F356" s="831">
        <v>44</v>
      </c>
      <c r="G356" s="831">
        <v>23056</v>
      </c>
      <c r="H356" s="831">
        <v>1.2547482993197279</v>
      </c>
      <c r="I356" s="831">
        <v>524</v>
      </c>
      <c r="J356" s="831">
        <v>35</v>
      </c>
      <c r="K356" s="831">
        <v>18375</v>
      </c>
      <c r="L356" s="831">
        <v>1</v>
      </c>
      <c r="M356" s="831">
        <v>525</v>
      </c>
      <c r="N356" s="831">
        <v>27</v>
      </c>
      <c r="O356" s="831">
        <v>14175</v>
      </c>
      <c r="P356" s="827">
        <v>0.77142857142857146</v>
      </c>
      <c r="Q356" s="832">
        <v>525</v>
      </c>
    </row>
    <row r="357" spans="1:17" ht="14.45" customHeight="1" x14ac:dyDescent="0.2">
      <c r="A357" s="821" t="s">
        <v>6923</v>
      </c>
      <c r="B357" s="822" t="s">
        <v>6924</v>
      </c>
      <c r="C357" s="822" t="s">
        <v>5034</v>
      </c>
      <c r="D357" s="822" t="s">
        <v>6939</v>
      </c>
      <c r="E357" s="822" t="s">
        <v>6940</v>
      </c>
      <c r="F357" s="831">
        <v>79</v>
      </c>
      <c r="G357" s="831">
        <v>4503</v>
      </c>
      <c r="H357" s="831">
        <v>1.3385850178359096</v>
      </c>
      <c r="I357" s="831">
        <v>57</v>
      </c>
      <c r="J357" s="831">
        <v>58</v>
      </c>
      <c r="K357" s="831">
        <v>3364</v>
      </c>
      <c r="L357" s="831">
        <v>1</v>
      </c>
      <c r="M357" s="831">
        <v>58</v>
      </c>
      <c r="N357" s="831">
        <v>34</v>
      </c>
      <c r="O357" s="831">
        <v>1972</v>
      </c>
      <c r="P357" s="827">
        <v>0.58620689655172409</v>
      </c>
      <c r="Q357" s="832">
        <v>58</v>
      </c>
    </row>
    <row r="358" spans="1:17" ht="14.45" customHeight="1" x14ac:dyDescent="0.2">
      <c r="A358" s="821" t="s">
        <v>6923</v>
      </c>
      <c r="B358" s="822" t="s">
        <v>6924</v>
      </c>
      <c r="C358" s="822" t="s">
        <v>5034</v>
      </c>
      <c r="D358" s="822" t="s">
        <v>6941</v>
      </c>
      <c r="E358" s="822" t="s">
        <v>6942</v>
      </c>
      <c r="F358" s="831">
        <v>1</v>
      </c>
      <c r="G358" s="831">
        <v>214</v>
      </c>
      <c r="H358" s="831"/>
      <c r="I358" s="831">
        <v>214</v>
      </c>
      <c r="J358" s="831"/>
      <c r="K358" s="831"/>
      <c r="L358" s="831"/>
      <c r="M358" s="831"/>
      <c r="N358" s="831"/>
      <c r="O358" s="831"/>
      <c r="P358" s="827"/>
      <c r="Q358" s="832"/>
    </row>
    <row r="359" spans="1:17" ht="14.45" customHeight="1" x14ac:dyDescent="0.2">
      <c r="A359" s="821" t="s">
        <v>6923</v>
      </c>
      <c r="B359" s="822" t="s">
        <v>6924</v>
      </c>
      <c r="C359" s="822" t="s">
        <v>5034</v>
      </c>
      <c r="D359" s="822" t="s">
        <v>6943</v>
      </c>
      <c r="E359" s="822" t="s">
        <v>6944</v>
      </c>
      <c r="F359" s="831">
        <v>79</v>
      </c>
      <c r="G359" s="831">
        <v>11297</v>
      </c>
      <c r="H359" s="831">
        <v>0.84356332138590207</v>
      </c>
      <c r="I359" s="831">
        <v>143</v>
      </c>
      <c r="J359" s="831">
        <v>93</v>
      </c>
      <c r="K359" s="831">
        <v>13392</v>
      </c>
      <c r="L359" s="831">
        <v>1</v>
      </c>
      <c r="M359" s="831">
        <v>144</v>
      </c>
      <c r="N359" s="831">
        <v>26</v>
      </c>
      <c r="O359" s="831">
        <v>3770</v>
      </c>
      <c r="P359" s="827">
        <v>0.28151135005973715</v>
      </c>
      <c r="Q359" s="832">
        <v>145</v>
      </c>
    </row>
    <row r="360" spans="1:17" ht="14.45" customHeight="1" x14ac:dyDescent="0.2">
      <c r="A360" s="821" t="s">
        <v>6923</v>
      </c>
      <c r="B360" s="822" t="s">
        <v>6924</v>
      </c>
      <c r="C360" s="822" t="s">
        <v>5034</v>
      </c>
      <c r="D360" s="822" t="s">
        <v>6945</v>
      </c>
      <c r="E360" s="822" t="s">
        <v>6946</v>
      </c>
      <c r="F360" s="831">
        <v>64</v>
      </c>
      <c r="G360" s="831">
        <v>4160</v>
      </c>
      <c r="H360" s="831">
        <v>1.2121212121212122</v>
      </c>
      <c r="I360" s="831">
        <v>65</v>
      </c>
      <c r="J360" s="831">
        <v>52</v>
      </c>
      <c r="K360" s="831">
        <v>3432</v>
      </c>
      <c r="L360" s="831">
        <v>1</v>
      </c>
      <c r="M360" s="831">
        <v>66</v>
      </c>
      <c r="N360" s="831">
        <v>25</v>
      </c>
      <c r="O360" s="831">
        <v>1675</v>
      </c>
      <c r="P360" s="827">
        <v>0.48805361305361306</v>
      </c>
      <c r="Q360" s="832">
        <v>67</v>
      </c>
    </row>
    <row r="361" spans="1:17" ht="14.45" customHeight="1" x14ac:dyDescent="0.2">
      <c r="A361" s="821" t="s">
        <v>6923</v>
      </c>
      <c r="B361" s="822" t="s">
        <v>6924</v>
      </c>
      <c r="C361" s="822" t="s">
        <v>5034</v>
      </c>
      <c r="D361" s="822" t="s">
        <v>6947</v>
      </c>
      <c r="E361" s="822" t="s">
        <v>6948</v>
      </c>
      <c r="F361" s="831">
        <v>1183</v>
      </c>
      <c r="G361" s="831">
        <v>162071</v>
      </c>
      <c r="H361" s="831">
        <v>0.68280670711156055</v>
      </c>
      <c r="I361" s="831">
        <v>137</v>
      </c>
      <c r="J361" s="831">
        <v>1720</v>
      </c>
      <c r="K361" s="831">
        <v>237360</v>
      </c>
      <c r="L361" s="831">
        <v>1</v>
      </c>
      <c r="M361" s="831">
        <v>138</v>
      </c>
      <c r="N361" s="831">
        <v>1748</v>
      </c>
      <c r="O361" s="831">
        <v>242972</v>
      </c>
      <c r="P361" s="827">
        <v>1.0236434108527133</v>
      </c>
      <c r="Q361" s="832">
        <v>139</v>
      </c>
    </row>
    <row r="362" spans="1:17" ht="14.45" customHeight="1" x14ac:dyDescent="0.2">
      <c r="A362" s="821" t="s">
        <v>6923</v>
      </c>
      <c r="B362" s="822" t="s">
        <v>6924</v>
      </c>
      <c r="C362" s="822" t="s">
        <v>5034</v>
      </c>
      <c r="D362" s="822" t="s">
        <v>6949</v>
      </c>
      <c r="E362" s="822" t="s">
        <v>6950</v>
      </c>
      <c r="F362" s="831">
        <v>437</v>
      </c>
      <c r="G362" s="831">
        <v>39767</v>
      </c>
      <c r="H362" s="831">
        <v>0.90808823529411764</v>
      </c>
      <c r="I362" s="831">
        <v>91</v>
      </c>
      <c r="J362" s="831">
        <v>476</v>
      </c>
      <c r="K362" s="831">
        <v>43792</v>
      </c>
      <c r="L362" s="831">
        <v>1</v>
      </c>
      <c r="M362" s="831">
        <v>92</v>
      </c>
      <c r="N362" s="831">
        <v>461</v>
      </c>
      <c r="O362" s="831">
        <v>42873</v>
      </c>
      <c r="P362" s="827">
        <v>0.97901443185970038</v>
      </c>
      <c r="Q362" s="832">
        <v>93</v>
      </c>
    </row>
    <row r="363" spans="1:17" ht="14.45" customHeight="1" x14ac:dyDescent="0.2">
      <c r="A363" s="821" t="s">
        <v>6923</v>
      </c>
      <c r="B363" s="822" t="s">
        <v>6924</v>
      </c>
      <c r="C363" s="822" t="s">
        <v>5034</v>
      </c>
      <c r="D363" s="822" t="s">
        <v>6951</v>
      </c>
      <c r="E363" s="822" t="s">
        <v>6952</v>
      </c>
      <c r="F363" s="831">
        <v>5</v>
      </c>
      <c r="G363" s="831">
        <v>690</v>
      </c>
      <c r="H363" s="831"/>
      <c r="I363" s="831">
        <v>138</v>
      </c>
      <c r="J363" s="831"/>
      <c r="K363" s="831"/>
      <c r="L363" s="831"/>
      <c r="M363" s="831"/>
      <c r="N363" s="831">
        <v>9</v>
      </c>
      <c r="O363" s="831">
        <v>1269</v>
      </c>
      <c r="P363" s="827"/>
      <c r="Q363" s="832">
        <v>141</v>
      </c>
    </row>
    <row r="364" spans="1:17" ht="14.45" customHeight="1" x14ac:dyDescent="0.2">
      <c r="A364" s="821" t="s">
        <v>6923</v>
      </c>
      <c r="B364" s="822" t="s">
        <v>6924</v>
      </c>
      <c r="C364" s="822" t="s">
        <v>5034</v>
      </c>
      <c r="D364" s="822" t="s">
        <v>6953</v>
      </c>
      <c r="E364" s="822" t="s">
        <v>6954</v>
      </c>
      <c r="F364" s="831">
        <v>74</v>
      </c>
      <c r="G364" s="831">
        <v>4884</v>
      </c>
      <c r="H364" s="831">
        <v>1.1389925373134329</v>
      </c>
      <c r="I364" s="831">
        <v>66</v>
      </c>
      <c r="J364" s="831">
        <v>64</v>
      </c>
      <c r="K364" s="831">
        <v>4288</v>
      </c>
      <c r="L364" s="831">
        <v>1</v>
      </c>
      <c r="M364" s="831">
        <v>67</v>
      </c>
      <c r="N364" s="831">
        <v>140</v>
      </c>
      <c r="O364" s="831">
        <v>9380</v>
      </c>
      <c r="P364" s="827">
        <v>2.1875</v>
      </c>
      <c r="Q364" s="832">
        <v>67</v>
      </c>
    </row>
    <row r="365" spans="1:17" ht="14.45" customHeight="1" x14ac:dyDescent="0.2">
      <c r="A365" s="821" t="s">
        <v>6923</v>
      </c>
      <c r="B365" s="822" t="s">
        <v>6924</v>
      </c>
      <c r="C365" s="822" t="s">
        <v>5034</v>
      </c>
      <c r="D365" s="822" t="s">
        <v>6858</v>
      </c>
      <c r="E365" s="822" t="s">
        <v>6859</v>
      </c>
      <c r="F365" s="831">
        <v>104</v>
      </c>
      <c r="G365" s="831">
        <v>34112</v>
      </c>
      <c r="H365" s="831">
        <v>0.8786770387924373</v>
      </c>
      <c r="I365" s="831">
        <v>328</v>
      </c>
      <c r="J365" s="831">
        <v>118</v>
      </c>
      <c r="K365" s="831">
        <v>38822</v>
      </c>
      <c r="L365" s="831">
        <v>1</v>
      </c>
      <c r="M365" s="831">
        <v>329</v>
      </c>
      <c r="N365" s="831">
        <v>142</v>
      </c>
      <c r="O365" s="831">
        <v>46718</v>
      </c>
      <c r="P365" s="827">
        <v>1.2033898305084745</v>
      </c>
      <c r="Q365" s="832">
        <v>329</v>
      </c>
    </row>
    <row r="366" spans="1:17" ht="14.45" customHeight="1" x14ac:dyDescent="0.2">
      <c r="A366" s="821" t="s">
        <v>6923</v>
      </c>
      <c r="B366" s="822" t="s">
        <v>6924</v>
      </c>
      <c r="C366" s="822" t="s">
        <v>5034</v>
      </c>
      <c r="D366" s="822" t="s">
        <v>6955</v>
      </c>
      <c r="E366" s="822" t="s">
        <v>6956</v>
      </c>
      <c r="F366" s="831">
        <v>129</v>
      </c>
      <c r="G366" s="831">
        <v>6579</v>
      </c>
      <c r="H366" s="831">
        <v>0.9234980348119034</v>
      </c>
      <c r="I366" s="831">
        <v>51</v>
      </c>
      <c r="J366" s="831">
        <v>137</v>
      </c>
      <c r="K366" s="831">
        <v>7124</v>
      </c>
      <c r="L366" s="831">
        <v>1</v>
      </c>
      <c r="M366" s="831">
        <v>52</v>
      </c>
      <c r="N366" s="831">
        <v>122</v>
      </c>
      <c r="O366" s="831">
        <v>6344</v>
      </c>
      <c r="P366" s="827">
        <v>0.89051094890510951</v>
      </c>
      <c r="Q366" s="832">
        <v>52</v>
      </c>
    </row>
    <row r="367" spans="1:17" ht="14.45" customHeight="1" x14ac:dyDescent="0.2">
      <c r="A367" s="821" t="s">
        <v>6923</v>
      </c>
      <c r="B367" s="822" t="s">
        <v>6924</v>
      </c>
      <c r="C367" s="822" t="s">
        <v>5034</v>
      </c>
      <c r="D367" s="822" t="s">
        <v>6957</v>
      </c>
      <c r="E367" s="822" t="s">
        <v>6958</v>
      </c>
      <c r="F367" s="831">
        <v>19</v>
      </c>
      <c r="G367" s="831">
        <v>3933</v>
      </c>
      <c r="H367" s="831">
        <v>3.7636363636363637</v>
      </c>
      <c r="I367" s="831">
        <v>207</v>
      </c>
      <c r="J367" s="831">
        <v>5</v>
      </c>
      <c r="K367" s="831">
        <v>1045</v>
      </c>
      <c r="L367" s="831">
        <v>1</v>
      </c>
      <c r="M367" s="831">
        <v>209</v>
      </c>
      <c r="N367" s="831">
        <v>5</v>
      </c>
      <c r="O367" s="831">
        <v>1055</v>
      </c>
      <c r="P367" s="827">
        <v>1.0095693779904307</v>
      </c>
      <c r="Q367" s="832">
        <v>211</v>
      </c>
    </row>
    <row r="368" spans="1:17" ht="14.45" customHeight="1" x14ac:dyDescent="0.2">
      <c r="A368" s="821" t="s">
        <v>6923</v>
      </c>
      <c r="B368" s="822" t="s">
        <v>6924</v>
      </c>
      <c r="C368" s="822" t="s">
        <v>5034</v>
      </c>
      <c r="D368" s="822" t="s">
        <v>6959</v>
      </c>
      <c r="E368" s="822" t="s">
        <v>6960</v>
      </c>
      <c r="F368" s="831">
        <v>1</v>
      </c>
      <c r="G368" s="831">
        <v>763</v>
      </c>
      <c r="H368" s="831">
        <v>0.99869109947643975</v>
      </c>
      <c r="I368" s="831">
        <v>763</v>
      </c>
      <c r="J368" s="831">
        <v>1</v>
      </c>
      <c r="K368" s="831">
        <v>764</v>
      </c>
      <c r="L368" s="831">
        <v>1</v>
      </c>
      <c r="M368" s="831">
        <v>764</v>
      </c>
      <c r="N368" s="831">
        <v>1</v>
      </c>
      <c r="O368" s="831">
        <v>764</v>
      </c>
      <c r="P368" s="827">
        <v>1</v>
      </c>
      <c r="Q368" s="832">
        <v>764</v>
      </c>
    </row>
    <row r="369" spans="1:17" ht="14.45" customHeight="1" x14ac:dyDescent="0.2">
      <c r="A369" s="821" t="s">
        <v>6923</v>
      </c>
      <c r="B369" s="822" t="s">
        <v>6924</v>
      </c>
      <c r="C369" s="822" t="s">
        <v>5034</v>
      </c>
      <c r="D369" s="822" t="s">
        <v>6961</v>
      </c>
      <c r="E369" s="822" t="s">
        <v>6962</v>
      </c>
      <c r="F369" s="831">
        <v>22</v>
      </c>
      <c r="G369" s="831">
        <v>13464</v>
      </c>
      <c r="H369" s="831">
        <v>0.4975609756097561</v>
      </c>
      <c r="I369" s="831">
        <v>612</v>
      </c>
      <c r="J369" s="831">
        <v>44</v>
      </c>
      <c r="K369" s="831">
        <v>27060</v>
      </c>
      <c r="L369" s="831">
        <v>1</v>
      </c>
      <c r="M369" s="831">
        <v>615</v>
      </c>
      <c r="N369" s="831">
        <v>27</v>
      </c>
      <c r="O369" s="831">
        <v>16659</v>
      </c>
      <c r="P369" s="827">
        <v>0.61563192904656316</v>
      </c>
      <c r="Q369" s="832">
        <v>617</v>
      </c>
    </row>
    <row r="370" spans="1:17" ht="14.45" customHeight="1" x14ac:dyDescent="0.2">
      <c r="A370" s="821" t="s">
        <v>6923</v>
      </c>
      <c r="B370" s="822" t="s">
        <v>6924</v>
      </c>
      <c r="C370" s="822" t="s">
        <v>5034</v>
      </c>
      <c r="D370" s="822" t="s">
        <v>6963</v>
      </c>
      <c r="E370" s="822" t="s">
        <v>6964</v>
      </c>
      <c r="F370" s="831"/>
      <c r="G370" s="831"/>
      <c r="H370" s="831"/>
      <c r="I370" s="831"/>
      <c r="J370" s="831">
        <v>3</v>
      </c>
      <c r="K370" s="831">
        <v>2478</v>
      </c>
      <c r="L370" s="831">
        <v>1</v>
      </c>
      <c r="M370" s="831">
        <v>826</v>
      </c>
      <c r="N370" s="831"/>
      <c r="O370" s="831"/>
      <c r="P370" s="827"/>
      <c r="Q370" s="832"/>
    </row>
    <row r="371" spans="1:17" ht="14.45" customHeight="1" x14ac:dyDescent="0.2">
      <c r="A371" s="821" t="s">
        <v>6923</v>
      </c>
      <c r="B371" s="822" t="s">
        <v>6924</v>
      </c>
      <c r="C371" s="822" t="s">
        <v>5034</v>
      </c>
      <c r="D371" s="822" t="s">
        <v>6965</v>
      </c>
      <c r="E371" s="822" t="s">
        <v>6966</v>
      </c>
      <c r="F371" s="831">
        <v>1</v>
      </c>
      <c r="G371" s="831">
        <v>431</v>
      </c>
      <c r="H371" s="831"/>
      <c r="I371" s="831">
        <v>431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6923</v>
      </c>
      <c r="B372" s="822" t="s">
        <v>6924</v>
      </c>
      <c r="C372" s="822" t="s">
        <v>5034</v>
      </c>
      <c r="D372" s="822" t="s">
        <v>6967</v>
      </c>
      <c r="E372" s="822" t="s">
        <v>6968</v>
      </c>
      <c r="F372" s="831">
        <v>1</v>
      </c>
      <c r="G372" s="831">
        <v>272</v>
      </c>
      <c r="H372" s="831"/>
      <c r="I372" s="831">
        <v>272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6923</v>
      </c>
      <c r="B373" s="822" t="s">
        <v>6924</v>
      </c>
      <c r="C373" s="822" t="s">
        <v>5034</v>
      </c>
      <c r="D373" s="822" t="s">
        <v>6969</v>
      </c>
      <c r="E373" s="822" t="s">
        <v>6970</v>
      </c>
      <c r="F373" s="831"/>
      <c r="G373" s="831"/>
      <c r="H373" s="831"/>
      <c r="I373" s="831"/>
      <c r="J373" s="831"/>
      <c r="K373" s="831"/>
      <c r="L373" s="831"/>
      <c r="M373" s="831"/>
      <c r="N373" s="831">
        <v>1</v>
      </c>
      <c r="O373" s="831">
        <v>47</v>
      </c>
      <c r="P373" s="827"/>
      <c r="Q373" s="832">
        <v>47</v>
      </c>
    </row>
    <row r="374" spans="1:17" ht="14.45" customHeight="1" x14ac:dyDescent="0.2">
      <c r="A374" s="821" t="s">
        <v>6923</v>
      </c>
      <c r="B374" s="822" t="s">
        <v>6924</v>
      </c>
      <c r="C374" s="822" t="s">
        <v>5034</v>
      </c>
      <c r="D374" s="822" t="s">
        <v>6971</v>
      </c>
      <c r="E374" s="822" t="s">
        <v>6972</v>
      </c>
      <c r="F374" s="831"/>
      <c r="G374" s="831"/>
      <c r="H374" s="831"/>
      <c r="I374" s="831"/>
      <c r="J374" s="831">
        <v>4</v>
      </c>
      <c r="K374" s="831">
        <v>208</v>
      </c>
      <c r="L374" s="831">
        <v>1</v>
      </c>
      <c r="M374" s="831">
        <v>52</v>
      </c>
      <c r="N374" s="831"/>
      <c r="O374" s="831"/>
      <c r="P374" s="827"/>
      <c r="Q374" s="832"/>
    </row>
    <row r="375" spans="1:17" ht="14.45" customHeight="1" x14ac:dyDescent="0.2">
      <c r="A375" s="821" t="s">
        <v>6923</v>
      </c>
      <c r="B375" s="822" t="s">
        <v>6924</v>
      </c>
      <c r="C375" s="822" t="s">
        <v>5034</v>
      </c>
      <c r="D375" s="822" t="s">
        <v>6973</v>
      </c>
      <c r="E375" s="822" t="s">
        <v>6974</v>
      </c>
      <c r="F375" s="831">
        <v>8</v>
      </c>
      <c r="G375" s="831">
        <v>3016</v>
      </c>
      <c r="H375" s="831">
        <v>1.326297273526825</v>
      </c>
      <c r="I375" s="831">
        <v>377</v>
      </c>
      <c r="J375" s="831">
        <v>6</v>
      </c>
      <c r="K375" s="831">
        <v>2274</v>
      </c>
      <c r="L375" s="831">
        <v>1</v>
      </c>
      <c r="M375" s="831">
        <v>379</v>
      </c>
      <c r="N375" s="831"/>
      <c r="O375" s="831"/>
      <c r="P375" s="827"/>
      <c r="Q375" s="832"/>
    </row>
    <row r="376" spans="1:17" ht="14.45" customHeight="1" x14ac:dyDescent="0.2">
      <c r="A376" s="821" t="s">
        <v>6923</v>
      </c>
      <c r="B376" s="822" t="s">
        <v>6924</v>
      </c>
      <c r="C376" s="822" t="s">
        <v>5034</v>
      </c>
      <c r="D376" s="822" t="s">
        <v>6975</v>
      </c>
      <c r="E376" s="822" t="s">
        <v>6976</v>
      </c>
      <c r="F376" s="831">
        <v>1</v>
      </c>
      <c r="G376" s="831">
        <v>242</v>
      </c>
      <c r="H376" s="831"/>
      <c r="I376" s="831">
        <v>242</v>
      </c>
      <c r="J376" s="831"/>
      <c r="K376" s="831"/>
      <c r="L376" s="831"/>
      <c r="M376" s="831"/>
      <c r="N376" s="831">
        <v>1</v>
      </c>
      <c r="O376" s="831">
        <v>243</v>
      </c>
      <c r="P376" s="827"/>
      <c r="Q376" s="832">
        <v>243</v>
      </c>
    </row>
    <row r="377" spans="1:17" ht="14.45" customHeight="1" x14ac:dyDescent="0.2">
      <c r="A377" s="821" t="s">
        <v>6923</v>
      </c>
      <c r="B377" s="822" t="s">
        <v>6924</v>
      </c>
      <c r="C377" s="822" t="s">
        <v>5034</v>
      </c>
      <c r="D377" s="822" t="s">
        <v>6977</v>
      </c>
      <c r="E377" s="822" t="s">
        <v>6978</v>
      </c>
      <c r="F377" s="831">
        <v>35</v>
      </c>
      <c r="G377" s="831">
        <v>52255</v>
      </c>
      <c r="H377" s="831">
        <v>1.5877187651920273</v>
      </c>
      <c r="I377" s="831">
        <v>1493</v>
      </c>
      <c r="J377" s="831">
        <v>22</v>
      </c>
      <c r="K377" s="831">
        <v>32912</v>
      </c>
      <c r="L377" s="831">
        <v>1</v>
      </c>
      <c r="M377" s="831">
        <v>1496</v>
      </c>
      <c r="N377" s="831">
        <v>27</v>
      </c>
      <c r="O377" s="831">
        <v>40446</v>
      </c>
      <c r="P377" s="827">
        <v>1.2289134662129315</v>
      </c>
      <c r="Q377" s="832">
        <v>1498</v>
      </c>
    </row>
    <row r="378" spans="1:17" ht="14.45" customHeight="1" x14ac:dyDescent="0.2">
      <c r="A378" s="821" t="s">
        <v>6923</v>
      </c>
      <c r="B378" s="822" t="s">
        <v>6924</v>
      </c>
      <c r="C378" s="822" t="s">
        <v>5034</v>
      </c>
      <c r="D378" s="822" t="s">
        <v>6979</v>
      </c>
      <c r="E378" s="822" t="s">
        <v>6980</v>
      </c>
      <c r="F378" s="831">
        <v>34</v>
      </c>
      <c r="G378" s="831">
        <v>11118</v>
      </c>
      <c r="H378" s="831">
        <v>1.8774062816616008</v>
      </c>
      <c r="I378" s="831">
        <v>327</v>
      </c>
      <c r="J378" s="831">
        <v>18</v>
      </c>
      <c r="K378" s="831">
        <v>5922</v>
      </c>
      <c r="L378" s="831">
        <v>1</v>
      </c>
      <c r="M378" s="831">
        <v>329</v>
      </c>
      <c r="N378" s="831">
        <v>45</v>
      </c>
      <c r="O378" s="831">
        <v>14895</v>
      </c>
      <c r="P378" s="827">
        <v>2.5151975683890577</v>
      </c>
      <c r="Q378" s="832">
        <v>331</v>
      </c>
    </row>
    <row r="379" spans="1:17" ht="14.45" customHeight="1" x14ac:dyDescent="0.2">
      <c r="A379" s="821" t="s">
        <v>6923</v>
      </c>
      <c r="B379" s="822" t="s">
        <v>6924</v>
      </c>
      <c r="C379" s="822" t="s">
        <v>5034</v>
      </c>
      <c r="D379" s="822" t="s">
        <v>6981</v>
      </c>
      <c r="E379" s="822" t="s">
        <v>6982</v>
      </c>
      <c r="F379" s="831">
        <v>17</v>
      </c>
      <c r="G379" s="831">
        <v>15096</v>
      </c>
      <c r="H379" s="831">
        <v>1.3032893032893034</v>
      </c>
      <c r="I379" s="831">
        <v>888</v>
      </c>
      <c r="J379" s="831">
        <v>13</v>
      </c>
      <c r="K379" s="831">
        <v>11583</v>
      </c>
      <c r="L379" s="831">
        <v>1</v>
      </c>
      <c r="M379" s="831">
        <v>891</v>
      </c>
      <c r="N379" s="831">
        <v>49</v>
      </c>
      <c r="O379" s="831">
        <v>43806</v>
      </c>
      <c r="P379" s="827">
        <v>3.7819217819217821</v>
      </c>
      <c r="Q379" s="832">
        <v>894</v>
      </c>
    </row>
    <row r="380" spans="1:17" ht="14.45" customHeight="1" x14ac:dyDescent="0.2">
      <c r="A380" s="821" t="s">
        <v>6923</v>
      </c>
      <c r="B380" s="822" t="s">
        <v>6924</v>
      </c>
      <c r="C380" s="822" t="s">
        <v>5034</v>
      </c>
      <c r="D380" s="822" t="s">
        <v>6983</v>
      </c>
      <c r="E380" s="822" t="s">
        <v>6984</v>
      </c>
      <c r="F380" s="831">
        <v>778</v>
      </c>
      <c r="G380" s="831">
        <v>203058</v>
      </c>
      <c r="H380" s="831">
        <v>0.72841215634506118</v>
      </c>
      <c r="I380" s="831">
        <v>261</v>
      </c>
      <c r="J380" s="831">
        <v>1064</v>
      </c>
      <c r="K380" s="831">
        <v>278768</v>
      </c>
      <c r="L380" s="831">
        <v>1</v>
      </c>
      <c r="M380" s="831">
        <v>262</v>
      </c>
      <c r="N380" s="831">
        <v>1044</v>
      </c>
      <c r="O380" s="831">
        <v>275616</v>
      </c>
      <c r="P380" s="827">
        <v>0.98869310681283362</v>
      </c>
      <c r="Q380" s="832">
        <v>264</v>
      </c>
    </row>
    <row r="381" spans="1:17" ht="14.45" customHeight="1" x14ac:dyDescent="0.2">
      <c r="A381" s="821" t="s">
        <v>6923</v>
      </c>
      <c r="B381" s="822" t="s">
        <v>6924</v>
      </c>
      <c r="C381" s="822" t="s">
        <v>5034</v>
      </c>
      <c r="D381" s="822" t="s">
        <v>6985</v>
      </c>
      <c r="E381" s="822" t="s">
        <v>6986</v>
      </c>
      <c r="F381" s="831">
        <v>66</v>
      </c>
      <c r="G381" s="831">
        <v>10890</v>
      </c>
      <c r="H381" s="831">
        <v>0.44627489550036881</v>
      </c>
      <c r="I381" s="831">
        <v>165</v>
      </c>
      <c r="J381" s="831">
        <v>147</v>
      </c>
      <c r="K381" s="831">
        <v>24402</v>
      </c>
      <c r="L381" s="831">
        <v>1</v>
      </c>
      <c r="M381" s="831">
        <v>166</v>
      </c>
      <c r="N381" s="831">
        <v>122</v>
      </c>
      <c r="O381" s="831">
        <v>20374</v>
      </c>
      <c r="P381" s="827">
        <v>0.8349315629866404</v>
      </c>
      <c r="Q381" s="832">
        <v>167</v>
      </c>
    </row>
    <row r="382" spans="1:17" ht="14.45" customHeight="1" x14ac:dyDescent="0.2">
      <c r="A382" s="821" t="s">
        <v>6923</v>
      </c>
      <c r="B382" s="822" t="s">
        <v>6924</v>
      </c>
      <c r="C382" s="822" t="s">
        <v>5034</v>
      </c>
      <c r="D382" s="822" t="s">
        <v>6987</v>
      </c>
      <c r="E382" s="822" t="s">
        <v>6988</v>
      </c>
      <c r="F382" s="831"/>
      <c r="G382" s="831"/>
      <c r="H382" s="831"/>
      <c r="I382" s="831"/>
      <c r="J382" s="831"/>
      <c r="K382" s="831"/>
      <c r="L382" s="831"/>
      <c r="M382" s="831"/>
      <c r="N382" s="831">
        <v>1</v>
      </c>
      <c r="O382" s="831">
        <v>153</v>
      </c>
      <c r="P382" s="827"/>
      <c r="Q382" s="832">
        <v>153</v>
      </c>
    </row>
    <row r="383" spans="1:17" ht="14.45" customHeight="1" x14ac:dyDescent="0.2">
      <c r="A383" s="821" t="s">
        <v>6989</v>
      </c>
      <c r="B383" s="822" t="s">
        <v>6606</v>
      </c>
      <c r="C383" s="822" t="s">
        <v>5034</v>
      </c>
      <c r="D383" s="822" t="s">
        <v>6990</v>
      </c>
      <c r="E383" s="822" t="s">
        <v>6991</v>
      </c>
      <c r="F383" s="831"/>
      <c r="G383" s="831"/>
      <c r="H383" s="831"/>
      <c r="I383" s="831"/>
      <c r="J383" s="831">
        <v>1</v>
      </c>
      <c r="K383" s="831">
        <v>3927</v>
      </c>
      <c r="L383" s="831">
        <v>1</v>
      </c>
      <c r="M383" s="831">
        <v>3927</v>
      </c>
      <c r="N383" s="831"/>
      <c r="O383" s="831"/>
      <c r="P383" s="827"/>
      <c r="Q383" s="832"/>
    </row>
    <row r="384" spans="1:17" ht="14.45" customHeight="1" x14ac:dyDescent="0.2">
      <c r="A384" s="821" t="s">
        <v>6989</v>
      </c>
      <c r="B384" s="822" t="s">
        <v>6606</v>
      </c>
      <c r="C384" s="822" t="s">
        <v>5034</v>
      </c>
      <c r="D384" s="822" t="s">
        <v>6992</v>
      </c>
      <c r="E384" s="822" t="s">
        <v>6993</v>
      </c>
      <c r="F384" s="831">
        <v>1</v>
      </c>
      <c r="G384" s="831">
        <v>1034</v>
      </c>
      <c r="H384" s="831"/>
      <c r="I384" s="831">
        <v>1034</v>
      </c>
      <c r="J384" s="831"/>
      <c r="K384" s="831"/>
      <c r="L384" s="831"/>
      <c r="M384" s="831"/>
      <c r="N384" s="831"/>
      <c r="O384" s="831"/>
      <c r="P384" s="827"/>
      <c r="Q384" s="832"/>
    </row>
    <row r="385" spans="1:17" ht="14.45" customHeight="1" x14ac:dyDescent="0.2">
      <c r="A385" s="821" t="s">
        <v>6989</v>
      </c>
      <c r="B385" s="822" t="s">
        <v>6606</v>
      </c>
      <c r="C385" s="822" t="s">
        <v>5034</v>
      </c>
      <c r="D385" s="822" t="s">
        <v>6994</v>
      </c>
      <c r="E385" s="822" t="s">
        <v>6995</v>
      </c>
      <c r="F385" s="831">
        <v>1</v>
      </c>
      <c r="G385" s="831">
        <v>1089</v>
      </c>
      <c r="H385" s="831"/>
      <c r="I385" s="831">
        <v>1089</v>
      </c>
      <c r="J385" s="831"/>
      <c r="K385" s="831"/>
      <c r="L385" s="831"/>
      <c r="M385" s="831"/>
      <c r="N385" s="831"/>
      <c r="O385" s="831"/>
      <c r="P385" s="827"/>
      <c r="Q385" s="832"/>
    </row>
    <row r="386" spans="1:17" ht="14.45" customHeight="1" x14ac:dyDescent="0.2">
      <c r="A386" s="821" t="s">
        <v>6989</v>
      </c>
      <c r="B386" s="822" t="s">
        <v>6606</v>
      </c>
      <c r="C386" s="822" t="s">
        <v>5034</v>
      </c>
      <c r="D386" s="822" t="s">
        <v>6996</v>
      </c>
      <c r="E386" s="822" t="s">
        <v>6997</v>
      </c>
      <c r="F386" s="831"/>
      <c r="G386" s="831"/>
      <c r="H386" s="831"/>
      <c r="I386" s="831"/>
      <c r="J386" s="831">
        <v>1</v>
      </c>
      <c r="K386" s="831">
        <v>846</v>
      </c>
      <c r="L386" s="831">
        <v>1</v>
      </c>
      <c r="M386" s="831">
        <v>846</v>
      </c>
      <c r="N386" s="831">
        <v>3</v>
      </c>
      <c r="O386" s="831">
        <v>2547</v>
      </c>
      <c r="P386" s="827">
        <v>3.0106382978723403</v>
      </c>
      <c r="Q386" s="832">
        <v>849</v>
      </c>
    </row>
    <row r="387" spans="1:17" ht="14.45" customHeight="1" x14ac:dyDescent="0.2">
      <c r="A387" s="821" t="s">
        <v>6989</v>
      </c>
      <c r="B387" s="822" t="s">
        <v>6606</v>
      </c>
      <c r="C387" s="822" t="s">
        <v>5034</v>
      </c>
      <c r="D387" s="822" t="s">
        <v>6998</v>
      </c>
      <c r="E387" s="822" t="s">
        <v>6999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808</v>
      </c>
      <c r="P387" s="827"/>
      <c r="Q387" s="832">
        <v>808</v>
      </c>
    </row>
    <row r="388" spans="1:17" ht="14.45" customHeight="1" x14ac:dyDescent="0.2">
      <c r="A388" s="821" t="s">
        <v>6989</v>
      </c>
      <c r="B388" s="822" t="s">
        <v>6606</v>
      </c>
      <c r="C388" s="822" t="s">
        <v>5034</v>
      </c>
      <c r="D388" s="822" t="s">
        <v>7000</v>
      </c>
      <c r="E388" s="822" t="s">
        <v>7001</v>
      </c>
      <c r="F388" s="831"/>
      <c r="G388" s="831"/>
      <c r="H388" s="831"/>
      <c r="I388" s="831"/>
      <c r="J388" s="831"/>
      <c r="K388" s="831"/>
      <c r="L388" s="831"/>
      <c r="M388" s="831"/>
      <c r="N388" s="831">
        <v>1</v>
      </c>
      <c r="O388" s="831">
        <v>808</v>
      </c>
      <c r="P388" s="827"/>
      <c r="Q388" s="832">
        <v>808</v>
      </c>
    </row>
    <row r="389" spans="1:17" ht="14.45" customHeight="1" x14ac:dyDescent="0.2">
      <c r="A389" s="821" t="s">
        <v>6989</v>
      </c>
      <c r="B389" s="822" t="s">
        <v>6606</v>
      </c>
      <c r="C389" s="822" t="s">
        <v>5034</v>
      </c>
      <c r="D389" s="822" t="s">
        <v>6420</v>
      </c>
      <c r="E389" s="822" t="s">
        <v>6421</v>
      </c>
      <c r="F389" s="831">
        <v>9</v>
      </c>
      <c r="G389" s="831">
        <v>1512</v>
      </c>
      <c r="H389" s="831">
        <v>0.75</v>
      </c>
      <c r="I389" s="831">
        <v>168</v>
      </c>
      <c r="J389" s="831">
        <v>12</v>
      </c>
      <c r="K389" s="831">
        <v>2016</v>
      </c>
      <c r="L389" s="831">
        <v>1</v>
      </c>
      <c r="M389" s="831">
        <v>168</v>
      </c>
      <c r="N389" s="831">
        <v>12</v>
      </c>
      <c r="O389" s="831">
        <v>2016</v>
      </c>
      <c r="P389" s="827">
        <v>1</v>
      </c>
      <c r="Q389" s="832">
        <v>168</v>
      </c>
    </row>
    <row r="390" spans="1:17" ht="14.45" customHeight="1" x14ac:dyDescent="0.2">
      <c r="A390" s="821" t="s">
        <v>6989</v>
      </c>
      <c r="B390" s="822" t="s">
        <v>6606</v>
      </c>
      <c r="C390" s="822" t="s">
        <v>5034</v>
      </c>
      <c r="D390" s="822" t="s">
        <v>7002</v>
      </c>
      <c r="E390" s="822" t="s">
        <v>7003</v>
      </c>
      <c r="F390" s="831">
        <v>11</v>
      </c>
      <c r="G390" s="831">
        <v>1914</v>
      </c>
      <c r="H390" s="831">
        <v>1.0937142857142856</v>
      </c>
      <c r="I390" s="831">
        <v>174</v>
      </c>
      <c r="J390" s="831">
        <v>10</v>
      </c>
      <c r="K390" s="831">
        <v>1750</v>
      </c>
      <c r="L390" s="831">
        <v>1</v>
      </c>
      <c r="M390" s="831">
        <v>175</v>
      </c>
      <c r="N390" s="831">
        <v>10</v>
      </c>
      <c r="O390" s="831">
        <v>1750</v>
      </c>
      <c r="P390" s="827">
        <v>1</v>
      </c>
      <c r="Q390" s="832">
        <v>175</v>
      </c>
    </row>
    <row r="391" spans="1:17" ht="14.45" customHeight="1" x14ac:dyDescent="0.2">
      <c r="A391" s="821" t="s">
        <v>6989</v>
      </c>
      <c r="B391" s="822" t="s">
        <v>6606</v>
      </c>
      <c r="C391" s="822" t="s">
        <v>5034</v>
      </c>
      <c r="D391" s="822" t="s">
        <v>6426</v>
      </c>
      <c r="E391" s="822" t="s">
        <v>6427</v>
      </c>
      <c r="F391" s="831"/>
      <c r="G391" s="831"/>
      <c r="H391" s="831"/>
      <c r="I391" s="831"/>
      <c r="J391" s="831"/>
      <c r="K391" s="831"/>
      <c r="L391" s="831"/>
      <c r="M391" s="831"/>
      <c r="N391" s="831">
        <v>1</v>
      </c>
      <c r="O391" s="831">
        <v>354</v>
      </c>
      <c r="P391" s="827"/>
      <c r="Q391" s="832">
        <v>354</v>
      </c>
    </row>
    <row r="392" spans="1:17" ht="14.45" customHeight="1" x14ac:dyDescent="0.2">
      <c r="A392" s="821" t="s">
        <v>6989</v>
      </c>
      <c r="B392" s="822" t="s">
        <v>6606</v>
      </c>
      <c r="C392" s="822" t="s">
        <v>5034</v>
      </c>
      <c r="D392" s="822" t="s">
        <v>7004</v>
      </c>
      <c r="E392" s="822" t="s">
        <v>7005</v>
      </c>
      <c r="F392" s="831">
        <v>1</v>
      </c>
      <c r="G392" s="831">
        <v>550</v>
      </c>
      <c r="H392" s="831"/>
      <c r="I392" s="831">
        <v>550</v>
      </c>
      <c r="J392" s="831"/>
      <c r="K392" s="831"/>
      <c r="L392" s="831"/>
      <c r="M392" s="831"/>
      <c r="N392" s="831">
        <v>3</v>
      </c>
      <c r="O392" s="831">
        <v>1656</v>
      </c>
      <c r="P392" s="827"/>
      <c r="Q392" s="832">
        <v>552</v>
      </c>
    </row>
    <row r="393" spans="1:17" ht="14.45" customHeight="1" x14ac:dyDescent="0.2">
      <c r="A393" s="821" t="s">
        <v>6989</v>
      </c>
      <c r="B393" s="822" t="s">
        <v>6606</v>
      </c>
      <c r="C393" s="822" t="s">
        <v>5034</v>
      </c>
      <c r="D393" s="822" t="s">
        <v>7006</v>
      </c>
      <c r="E393" s="822" t="s">
        <v>7007</v>
      </c>
      <c r="F393" s="831">
        <v>1</v>
      </c>
      <c r="G393" s="831">
        <v>655</v>
      </c>
      <c r="H393" s="831"/>
      <c r="I393" s="831">
        <v>655</v>
      </c>
      <c r="J393" s="831"/>
      <c r="K393" s="831"/>
      <c r="L393" s="831"/>
      <c r="M393" s="831"/>
      <c r="N393" s="831">
        <v>2</v>
      </c>
      <c r="O393" s="831">
        <v>1314</v>
      </c>
      <c r="P393" s="827"/>
      <c r="Q393" s="832">
        <v>657</v>
      </c>
    </row>
    <row r="394" spans="1:17" ht="14.45" customHeight="1" x14ac:dyDescent="0.2">
      <c r="A394" s="821" t="s">
        <v>6989</v>
      </c>
      <c r="B394" s="822" t="s">
        <v>6606</v>
      </c>
      <c r="C394" s="822" t="s">
        <v>5034</v>
      </c>
      <c r="D394" s="822" t="s">
        <v>7008</v>
      </c>
      <c r="E394" s="822" t="s">
        <v>7009</v>
      </c>
      <c r="F394" s="831">
        <v>1</v>
      </c>
      <c r="G394" s="831">
        <v>655</v>
      </c>
      <c r="H394" s="831"/>
      <c r="I394" s="831">
        <v>655</v>
      </c>
      <c r="J394" s="831"/>
      <c r="K394" s="831"/>
      <c r="L394" s="831"/>
      <c r="M394" s="831"/>
      <c r="N394" s="831">
        <v>2</v>
      </c>
      <c r="O394" s="831">
        <v>1314</v>
      </c>
      <c r="P394" s="827"/>
      <c r="Q394" s="832">
        <v>657</v>
      </c>
    </row>
    <row r="395" spans="1:17" ht="14.45" customHeight="1" x14ac:dyDescent="0.2">
      <c r="A395" s="821" t="s">
        <v>6989</v>
      </c>
      <c r="B395" s="822" t="s">
        <v>6606</v>
      </c>
      <c r="C395" s="822" t="s">
        <v>5034</v>
      </c>
      <c r="D395" s="822" t="s">
        <v>7010</v>
      </c>
      <c r="E395" s="822" t="s">
        <v>7011</v>
      </c>
      <c r="F395" s="831"/>
      <c r="G395" s="831"/>
      <c r="H395" s="831"/>
      <c r="I395" s="831"/>
      <c r="J395" s="831"/>
      <c r="K395" s="831"/>
      <c r="L395" s="831"/>
      <c r="M395" s="831"/>
      <c r="N395" s="831">
        <v>1</v>
      </c>
      <c r="O395" s="831">
        <v>680</v>
      </c>
      <c r="P395" s="827"/>
      <c r="Q395" s="832">
        <v>680</v>
      </c>
    </row>
    <row r="396" spans="1:17" ht="14.45" customHeight="1" x14ac:dyDescent="0.2">
      <c r="A396" s="821" t="s">
        <v>6989</v>
      </c>
      <c r="B396" s="822" t="s">
        <v>6606</v>
      </c>
      <c r="C396" s="822" t="s">
        <v>5034</v>
      </c>
      <c r="D396" s="822" t="s">
        <v>7012</v>
      </c>
      <c r="E396" s="822" t="s">
        <v>7013</v>
      </c>
      <c r="F396" s="831"/>
      <c r="G396" s="831"/>
      <c r="H396" s="831"/>
      <c r="I396" s="831"/>
      <c r="J396" s="831">
        <v>1</v>
      </c>
      <c r="K396" s="831">
        <v>515</v>
      </c>
      <c r="L396" s="831">
        <v>1</v>
      </c>
      <c r="M396" s="831">
        <v>515</v>
      </c>
      <c r="N396" s="831">
        <v>3</v>
      </c>
      <c r="O396" s="831">
        <v>1548</v>
      </c>
      <c r="P396" s="827">
        <v>3.0058252427184464</v>
      </c>
      <c r="Q396" s="832">
        <v>516</v>
      </c>
    </row>
    <row r="397" spans="1:17" ht="14.45" customHeight="1" x14ac:dyDescent="0.2">
      <c r="A397" s="821" t="s">
        <v>6989</v>
      </c>
      <c r="B397" s="822" t="s">
        <v>6606</v>
      </c>
      <c r="C397" s="822" t="s">
        <v>5034</v>
      </c>
      <c r="D397" s="822" t="s">
        <v>7014</v>
      </c>
      <c r="E397" s="822" t="s">
        <v>7015</v>
      </c>
      <c r="F397" s="831"/>
      <c r="G397" s="831"/>
      <c r="H397" s="831"/>
      <c r="I397" s="831"/>
      <c r="J397" s="831">
        <v>1</v>
      </c>
      <c r="K397" s="831">
        <v>425</v>
      </c>
      <c r="L397" s="831">
        <v>1</v>
      </c>
      <c r="M397" s="831">
        <v>425</v>
      </c>
      <c r="N397" s="831">
        <v>3</v>
      </c>
      <c r="O397" s="831">
        <v>1278</v>
      </c>
      <c r="P397" s="827">
        <v>3.0070588235294116</v>
      </c>
      <c r="Q397" s="832">
        <v>426</v>
      </c>
    </row>
    <row r="398" spans="1:17" ht="14.45" customHeight="1" x14ac:dyDescent="0.2">
      <c r="A398" s="821" t="s">
        <v>6989</v>
      </c>
      <c r="B398" s="822" t="s">
        <v>6606</v>
      </c>
      <c r="C398" s="822" t="s">
        <v>5034</v>
      </c>
      <c r="D398" s="822" t="s">
        <v>7016</v>
      </c>
      <c r="E398" s="822" t="s">
        <v>7017</v>
      </c>
      <c r="F398" s="831">
        <v>2</v>
      </c>
      <c r="G398" s="831">
        <v>700</v>
      </c>
      <c r="H398" s="831">
        <v>0.9971509971509972</v>
      </c>
      <c r="I398" s="831">
        <v>350</v>
      </c>
      <c r="J398" s="831">
        <v>2</v>
      </c>
      <c r="K398" s="831">
        <v>702</v>
      </c>
      <c r="L398" s="831">
        <v>1</v>
      </c>
      <c r="M398" s="831">
        <v>351</v>
      </c>
      <c r="N398" s="831">
        <v>6</v>
      </c>
      <c r="O398" s="831">
        <v>2118</v>
      </c>
      <c r="P398" s="827">
        <v>3.017094017094017</v>
      </c>
      <c r="Q398" s="832">
        <v>353</v>
      </c>
    </row>
    <row r="399" spans="1:17" ht="14.45" customHeight="1" x14ac:dyDescent="0.2">
      <c r="A399" s="821" t="s">
        <v>6989</v>
      </c>
      <c r="B399" s="822" t="s">
        <v>6606</v>
      </c>
      <c r="C399" s="822" t="s">
        <v>5034</v>
      </c>
      <c r="D399" s="822" t="s">
        <v>7018</v>
      </c>
      <c r="E399" s="822" t="s">
        <v>7019</v>
      </c>
      <c r="F399" s="831"/>
      <c r="G399" s="831"/>
      <c r="H399" s="831"/>
      <c r="I399" s="831"/>
      <c r="J399" s="831">
        <v>1</v>
      </c>
      <c r="K399" s="831">
        <v>223</v>
      </c>
      <c r="L399" s="831">
        <v>1</v>
      </c>
      <c r="M399" s="831">
        <v>223</v>
      </c>
      <c r="N399" s="831">
        <v>1</v>
      </c>
      <c r="O399" s="831">
        <v>224</v>
      </c>
      <c r="P399" s="827">
        <v>1.0044843049327354</v>
      </c>
      <c r="Q399" s="832">
        <v>224</v>
      </c>
    </row>
    <row r="400" spans="1:17" ht="14.45" customHeight="1" x14ac:dyDescent="0.2">
      <c r="A400" s="821" t="s">
        <v>6989</v>
      </c>
      <c r="B400" s="822" t="s">
        <v>6606</v>
      </c>
      <c r="C400" s="822" t="s">
        <v>5034</v>
      </c>
      <c r="D400" s="822" t="s">
        <v>7020</v>
      </c>
      <c r="E400" s="822" t="s">
        <v>7021</v>
      </c>
      <c r="F400" s="831">
        <v>2</v>
      </c>
      <c r="G400" s="831">
        <v>1018</v>
      </c>
      <c r="H400" s="831">
        <v>0.49610136452241715</v>
      </c>
      <c r="I400" s="831">
        <v>509</v>
      </c>
      <c r="J400" s="831">
        <v>4</v>
      </c>
      <c r="K400" s="831">
        <v>2052</v>
      </c>
      <c r="L400" s="831">
        <v>1</v>
      </c>
      <c r="M400" s="831">
        <v>513</v>
      </c>
      <c r="N400" s="831">
        <v>4</v>
      </c>
      <c r="O400" s="831">
        <v>2068</v>
      </c>
      <c r="P400" s="827">
        <v>1.0077972709551657</v>
      </c>
      <c r="Q400" s="832">
        <v>517</v>
      </c>
    </row>
    <row r="401" spans="1:17" ht="14.45" customHeight="1" x14ac:dyDescent="0.2">
      <c r="A401" s="821" t="s">
        <v>6989</v>
      </c>
      <c r="B401" s="822" t="s">
        <v>6606</v>
      </c>
      <c r="C401" s="822" t="s">
        <v>5034</v>
      </c>
      <c r="D401" s="822" t="s">
        <v>7022</v>
      </c>
      <c r="E401" s="822" t="s">
        <v>7023</v>
      </c>
      <c r="F401" s="831">
        <v>2</v>
      </c>
      <c r="G401" s="831">
        <v>302</v>
      </c>
      <c r="H401" s="831">
        <v>0.99342105263157898</v>
      </c>
      <c r="I401" s="831">
        <v>151</v>
      </c>
      <c r="J401" s="831">
        <v>2</v>
      </c>
      <c r="K401" s="831">
        <v>304</v>
      </c>
      <c r="L401" s="831">
        <v>1</v>
      </c>
      <c r="M401" s="831">
        <v>152</v>
      </c>
      <c r="N401" s="831">
        <v>2</v>
      </c>
      <c r="O401" s="831">
        <v>308</v>
      </c>
      <c r="P401" s="827">
        <v>1.013157894736842</v>
      </c>
      <c r="Q401" s="832">
        <v>154</v>
      </c>
    </row>
    <row r="402" spans="1:17" ht="14.45" customHeight="1" x14ac:dyDescent="0.2">
      <c r="A402" s="821" t="s">
        <v>6989</v>
      </c>
      <c r="B402" s="822" t="s">
        <v>6606</v>
      </c>
      <c r="C402" s="822" t="s">
        <v>5034</v>
      </c>
      <c r="D402" s="822" t="s">
        <v>7024</v>
      </c>
      <c r="E402" s="822" t="s">
        <v>7025</v>
      </c>
      <c r="F402" s="831">
        <v>1</v>
      </c>
      <c r="G402" s="831">
        <v>111</v>
      </c>
      <c r="H402" s="831">
        <v>1</v>
      </c>
      <c r="I402" s="831">
        <v>111</v>
      </c>
      <c r="J402" s="831">
        <v>1</v>
      </c>
      <c r="K402" s="831">
        <v>111</v>
      </c>
      <c r="L402" s="831">
        <v>1</v>
      </c>
      <c r="M402" s="831">
        <v>111</v>
      </c>
      <c r="N402" s="831">
        <v>1</v>
      </c>
      <c r="O402" s="831">
        <v>112</v>
      </c>
      <c r="P402" s="827">
        <v>1.0090090090090089</v>
      </c>
      <c r="Q402" s="832">
        <v>112</v>
      </c>
    </row>
    <row r="403" spans="1:17" ht="14.45" customHeight="1" x14ac:dyDescent="0.2">
      <c r="A403" s="821" t="s">
        <v>6989</v>
      </c>
      <c r="B403" s="822" t="s">
        <v>6606</v>
      </c>
      <c r="C403" s="822" t="s">
        <v>5034</v>
      </c>
      <c r="D403" s="822" t="s">
        <v>7026</v>
      </c>
      <c r="E403" s="822" t="s">
        <v>7027</v>
      </c>
      <c r="F403" s="831">
        <v>2</v>
      </c>
      <c r="G403" s="831">
        <v>624</v>
      </c>
      <c r="H403" s="831"/>
      <c r="I403" s="831">
        <v>312</v>
      </c>
      <c r="J403" s="831"/>
      <c r="K403" s="831"/>
      <c r="L403" s="831"/>
      <c r="M403" s="831"/>
      <c r="N403" s="831">
        <v>4</v>
      </c>
      <c r="O403" s="831">
        <v>1252</v>
      </c>
      <c r="P403" s="827"/>
      <c r="Q403" s="832">
        <v>313</v>
      </c>
    </row>
    <row r="404" spans="1:17" ht="14.45" customHeight="1" x14ac:dyDescent="0.2">
      <c r="A404" s="821" t="s">
        <v>6989</v>
      </c>
      <c r="B404" s="822" t="s">
        <v>6606</v>
      </c>
      <c r="C404" s="822" t="s">
        <v>5034</v>
      </c>
      <c r="D404" s="822" t="s">
        <v>7028</v>
      </c>
      <c r="E404" s="822" t="s">
        <v>7029</v>
      </c>
      <c r="F404" s="831">
        <v>3</v>
      </c>
      <c r="G404" s="831">
        <v>36</v>
      </c>
      <c r="H404" s="831"/>
      <c r="I404" s="831">
        <v>12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6989</v>
      </c>
      <c r="B405" s="822" t="s">
        <v>6606</v>
      </c>
      <c r="C405" s="822" t="s">
        <v>5034</v>
      </c>
      <c r="D405" s="822" t="s">
        <v>6314</v>
      </c>
      <c r="E405" s="822" t="s">
        <v>6315</v>
      </c>
      <c r="F405" s="831">
        <v>21</v>
      </c>
      <c r="G405" s="831">
        <v>7350</v>
      </c>
      <c r="H405" s="831">
        <v>0.39509756490888565</v>
      </c>
      <c r="I405" s="831">
        <v>350</v>
      </c>
      <c r="J405" s="831">
        <v>53</v>
      </c>
      <c r="K405" s="831">
        <v>18603</v>
      </c>
      <c r="L405" s="831">
        <v>1</v>
      </c>
      <c r="M405" s="831">
        <v>351</v>
      </c>
      <c r="N405" s="831">
        <v>41</v>
      </c>
      <c r="O405" s="831">
        <v>14432</v>
      </c>
      <c r="P405" s="827">
        <v>0.77578885126054942</v>
      </c>
      <c r="Q405" s="832">
        <v>352</v>
      </c>
    </row>
    <row r="406" spans="1:17" ht="14.45" customHeight="1" x14ac:dyDescent="0.2">
      <c r="A406" s="821" t="s">
        <v>6989</v>
      </c>
      <c r="B406" s="822" t="s">
        <v>6606</v>
      </c>
      <c r="C406" s="822" t="s">
        <v>5034</v>
      </c>
      <c r="D406" s="822" t="s">
        <v>6462</v>
      </c>
      <c r="E406" s="822" t="s">
        <v>6463</v>
      </c>
      <c r="F406" s="831"/>
      <c r="G406" s="831"/>
      <c r="H406" s="831"/>
      <c r="I406" s="831"/>
      <c r="J406" s="831">
        <v>3</v>
      </c>
      <c r="K406" s="831">
        <v>450</v>
      </c>
      <c r="L406" s="831">
        <v>1</v>
      </c>
      <c r="M406" s="831">
        <v>150</v>
      </c>
      <c r="N406" s="831">
        <v>2</v>
      </c>
      <c r="O406" s="831">
        <v>300</v>
      </c>
      <c r="P406" s="827">
        <v>0.66666666666666663</v>
      </c>
      <c r="Q406" s="832">
        <v>150</v>
      </c>
    </row>
    <row r="407" spans="1:17" ht="14.45" customHeight="1" x14ac:dyDescent="0.2">
      <c r="A407" s="821" t="s">
        <v>6989</v>
      </c>
      <c r="B407" s="822" t="s">
        <v>6606</v>
      </c>
      <c r="C407" s="822" t="s">
        <v>5034</v>
      </c>
      <c r="D407" s="822" t="s">
        <v>7030</v>
      </c>
      <c r="E407" s="822" t="s">
        <v>7031</v>
      </c>
      <c r="F407" s="831"/>
      <c r="G407" s="831"/>
      <c r="H407" s="831"/>
      <c r="I407" s="831"/>
      <c r="J407" s="831">
        <v>3</v>
      </c>
      <c r="K407" s="831">
        <v>633</v>
      </c>
      <c r="L407" s="831">
        <v>1</v>
      </c>
      <c r="M407" s="831">
        <v>211</v>
      </c>
      <c r="N407" s="831">
        <v>7</v>
      </c>
      <c r="O407" s="831">
        <v>1491</v>
      </c>
      <c r="P407" s="827">
        <v>2.3554502369668247</v>
      </c>
      <c r="Q407" s="832">
        <v>213</v>
      </c>
    </row>
    <row r="408" spans="1:17" ht="14.45" customHeight="1" x14ac:dyDescent="0.2">
      <c r="A408" s="821" t="s">
        <v>6989</v>
      </c>
      <c r="B408" s="822" t="s">
        <v>6606</v>
      </c>
      <c r="C408" s="822" t="s">
        <v>5034</v>
      </c>
      <c r="D408" s="822" t="s">
        <v>7032</v>
      </c>
      <c r="E408" s="822" t="s">
        <v>7033</v>
      </c>
      <c r="F408" s="831">
        <v>7</v>
      </c>
      <c r="G408" s="831">
        <v>280</v>
      </c>
      <c r="H408" s="831">
        <v>1.75</v>
      </c>
      <c r="I408" s="831">
        <v>40</v>
      </c>
      <c r="J408" s="831">
        <v>4</v>
      </c>
      <c r="K408" s="831">
        <v>160</v>
      </c>
      <c r="L408" s="831">
        <v>1</v>
      </c>
      <c r="M408" s="831">
        <v>40</v>
      </c>
      <c r="N408" s="831">
        <v>3</v>
      </c>
      <c r="O408" s="831">
        <v>120</v>
      </c>
      <c r="P408" s="827">
        <v>0.75</v>
      </c>
      <c r="Q408" s="832">
        <v>40</v>
      </c>
    </row>
    <row r="409" spans="1:17" ht="14.45" customHeight="1" x14ac:dyDescent="0.2">
      <c r="A409" s="821" t="s">
        <v>6989</v>
      </c>
      <c r="B409" s="822" t="s">
        <v>6606</v>
      </c>
      <c r="C409" s="822" t="s">
        <v>5034</v>
      </c>
      <c r="D409" s="822" t="s">
        <v>7034</v>
      </c>
      <c r="E409" s="822" t="s">
        <v>7035</v>
      </c>
      <c r="F409" s="831"/>
      <c r="G409" s="831"/>
      <c r="H409" s="831"/>
      <c r="I409" s="831"/>
      <c r="J409" s="831">
        <v>1</v>
      </c>
      <c r="K409" s="831">
        <v>5030</v>
      </c>
      <c r="L409" s="831">
        <v>1</v>
      </c>
      <c r="M409" s="831">
        <v>5030</v>
      </c>
      <c r="N409" s="831"/>
      <c r="O409" s="831"/>
      <c r="P409" s="827"/>
      <c r="Q409" s="832"/>
    </row>
    <row r="410" spans="1:17" ht="14.45" customHeight="1" x14ac:dyDescent="0.2">
      <c r="A410" s="821" t="s">
        <v>6989</v>
      </c>
      <c r="B410" s="822" t="s">
        <v>6606</v>
      </c>
      <c r="C410" s="822" t="s">
        <v>5034</v>
      </c>
      <c r="D410" s="822" t="s">
        <v>6506</v>
      </c>
      <c r="E410" s="822" t="s">
        <v>6507</v>
      </c>
      <c r="F410" s="831">
        <v>9</v>
      </c>
      <c r="G410" s="831">
        <v>1539</v>
      </c>
      <c r="H410" s="831">
        <v>0.6428571428571429</v>
      </c>
      <c r="I410" s="831">
        <v>171</v>
      </c>
      <c r="J410" s="831">
        <v>14</v>
      </c>
      <c r="K410" s="831">
        <v>2394</v>
      </c>
      <c r="L410" s="831">
        <v>1</v>
      </c>
      <c r="M410" s="831">
        <v>171</v>
      </c>
      <c r="N410" s="831">
        <v>12</v>
      </c>
      <c r="O410" s="831">
        <v>2052</v>
      </c>
      <c r="P410" s="827">
        <v>0.8571428571428571</v>
      </c>
      <c r="Q410" s="832">
        <v>171</v>
      </c>
    </row>
    <row r="411" spans="1:17" ht="14.45" customHeight="1" x14ac:dyDescent="0.2">
      <c r="A411" s="821" t="s">
        <v>6989</v>
      </c>
      <c r="B411" s="822" t="s">
        <v>6606</v>
      </c>
      <c r="C411" s="822" t="s">
        <v>5034</v>
      </c>
      <c r="D411" s="822" t="s">
        <v>7036</v>
      </c>
      <c r="E411" s="822" t="s">
        <v>7037</v>
      </c>
      <c r="F411" s="831">
        <v>1</v>
      </c>
      <c r="G411" s="831">
        <v>691</v>
      </c>
      <c r="H411" s="831"/>
      <c r="I411" s="831">
        <v>691</v>
      </c>
      <c r="J411" s="831"/>
      <c r="K411" s="831"/>
      <c r="L411" s="831"/>
      <c r="M411" s="831"/>
      <c r="N411" s="831"/>
      <c r="O411" s="831"/>
      <c r="P411" s="827"/>
      <c r="Q411" s="832"/>
    </row>
    <row r="412" spans="1:17" ht="14.45" customHeight="1" x14ac:dyDescent="0.2">
      <c r="A412" s="821" t="s">
        <v>6989</v>
      </c>
      <c r="B412" s="822" t="s">
        <v>6606</v>
      </c>
      <c r="C412" s="822" t="s">
        <v>5034</v>
      </c>
      <c r="D412" s="822" t="s">
        <v>7038</v>
      </c>
      <c r="E412" s="822" t="s">
        <v>7039</v>
      </c>
      <c r="F412" s="831">
        <v>8</v>
      </c>
      <c r="G412" s="831">
        <v>2800</v>
      </c>
      <c r="H412" s="831">
        <v>1.5954415954415955</v>
      </c>
      <c r="I412" s="831">
        <v>350</v>
      </c>
      <c r="J412" s="831">
        <v>5</v>
      </c>
      <c r="K412" s="831">
        <v>1755</v>
      </c>
      <c r="L412" s="831">
        <v>1</v>
      </c>
      <c r="M412" s="831">
        <v>351</v>
      </c>
      <c r="N412" s="831">
        <v>8</v>
      </c>
      <c r="O412" s="831">
        <v>2808</v>
      </c>
      <c r="P412" s="827">
        <v>1.6</v>
      </c>
      <c r="Q412" s="832">
        <v>351</v>
      </c>
    </row>
    <row r="413" spans="1:17" ht="14.45" customHeight="1" x14ac:dyDescent="0.2">
      <c r="A413" s="821" t="s">
        <v>6989</v>
      </c>
      <c r="B413" s="822" t="s">
        <v>6606</v>
      </c>
      <c r="C413" s="822" t="s">
        <v>5034</v>
      </c>
      <c r="D413" s="822" t="s">
        <v>6530</v>
      </c>
      <c r="E413" s="822" t="s">
        <v>6531</v>
      </c>
      <c r="F413" s="831">
        <v>9</v>
      </c>
      <c r="G413" s="831">
        <v>1566</v>
      </c>
      <c r="H413" s="831">
        <v>0.75</v>
      </c>
      <c r="I413" s="831">
        <v>174</v>
      </c>
      <c r="J413" s="831">
        <v>12</v>
      </c>
      <c r="K413" s="831">
        <v>2088</v>
      </c>
      <c r="L413" s="831">
        <v>1</v>
      </c>
      <c r="M413" s="831">
        <v>174</v>
      </c>
      <c r="N413" s="831">
        <v>12</v>
      </c>
      <c r="O413" s="831">
        <v>2088</v>
      </c>
      <c r="P413" s="827">
        <v>1</v>
      </c>
      <c r="Q413" s="832">
        <v>174</v>
      </c>
    </row>
    <row r="414" spans="1:17" ht="14.45" customHeight="1" x14ac:dyDescent="0.2">
      <c r="A414" s="821" t="s">
        <v>6989</v>
      </c>
      <c r="B414" s="822" t="s">
        <v>6606</v>
      </c>
      <c r="C414" s="822" t="s">
        <v>5034</v>
      </c>
      <c r="D414" s="822" t="s">
        <v>7040</v>
      </c>
      <c r="E414" s="822" t="s">
        <v>7041</v>
      </c>
      <c r="F414" s="831">
        <v>1</v>
      </c>
      <c r="G414" s="831">
        <v>655</v>
      </c>
      <c r="H414" s="831"/>
      <c r="I414" s="831">
        <v>655</v>
      </c>
      <c r="J414" s="831"/>
      <c r="K414" s="831"/>
      <c r="L414" s="831"/>
      <c r="M414" s="831"/>
      <c r="N414" s="831">
        <v>2</v>
      </c>
      <c r="O414" s="831">
        <v>1314</v>
      </c>
      <c r="P414" s="827"/>
      <c r="Q414" s="832">
        <v>657</v>
      </c>
    </row>
    <row r="415" spans="1:17" ht="14.45" customHeight="1" x14ac:dyDescent="0.2">
      <c r="A415" s="821" t="s">
        <v>6989</v>
      </c>
      <c r="B415" s="822" t="s">
        <v>6606</v>
      </c>
      <c r="C415" s="822" t="s">
        <v>5034</v>
      </c>
      <c r="D415" s="822" t="s">
        <v>7042</v>
      </c>
      <c r="E415" s="822" t="s">
        <v>7043</v>
      </c>
      <c r="F415" s="831">
        <v>1</v>
      </c>
      <c r="G415" s="831">
        <v>655</v>
      </c>
      <c r="H415" s="831"/>
      <c r="I415" s="831">
        <v>655</v>
      </c>
      <c r="J415" s="831"/>
      <c r="K415" s="831"/>
      <c r="L415" s="831"/>
      <c r="M415" s="831"/>
      <c r="N415" s="831">
        <v>2</v>
      </c>
      <c r="O415" s="831">
        <v>1314</v>
      </c>
      <c r="P415" s="827"/>
      <c r="Q415" s="832">
        <v>657</v>
      </c>
    </row>
    <row r="416" spans="1:17" ht="14.45" customHeight="1" x14ac:dyDescent="0.2">
      <c r="A416" s="821" t="s">
        <v>6989</v>
      </c>
      <c r="B416" s="822" t="s">
        <v>6606</v>
      </c>
      <c r="C416" s="822" t="s">
        <v>5034</v>
      </c>
      <c r="D416" s="822" t="s">
        <v>7044</v>
      </c>
      <c r="E416" s="822" t="s">
        <v>7045</v>
      </c>
      <c r="F416" s="831"/>
      <c r="G416" s="831"/>
      <c r="H416" s="831"/>
      <c r="I416" s="831"/>
      <c r="J416" s="831"/>
      <c r="K416" s="831"/>
      <c r="L416" s="831"/>
      <c r="M416" s="831"/>
      <c r="N416" s="831">
        <v>1</v>
      </c>
      <c r="O416" s="831">
        <v>680</v>
      </c>
      <c r="P416" s="827"/>
      <c r="Q416" s="832">
        <v>680</v>
      </c>
    </row>
    <row r="417" spans="1:17" ht="14.45" customHeight="1" x14ac:dyDescent="0.2">
      <c r="A417" s="821" t="s">
        <v>6989</v>
      </c>
      <c r="B417" s="822" t="s">
        <v>6606</v>
      </c>
      <c r="C417" s="822" t="s">
        <v>5034</v>
      </c>
      <c r="D417" s="822" t="s">
        <v>7046</v>
      </c>
      <c r="E417" s="822" t="s">
        <v>7047</v>
      </c>
      <c r="F417" s="831">
        <v>1</v>
      </c>
      <c r="G417" s="831">
        <v>478</v>
      </c>
      <c r="H417" s="831"/>
      <c r="I417" s="831">
        <v>478</v>
      </c>
      <c r="J417" s="831"/>
      <c r="K417" s="831"/>
      <c r="L417" s="831"/>
      <c r="M417" s="831"/>
      <c r="N417" s="831">
        <v>3</v>
      </c>
      <c r="O417" s="831">
        <v>1437</v>
      </c>
      <c r="P417" s="827"/>
      <c r="Q417" s="832">
        <v>479</v>
      </c>
    </row>
    <row r="418" spans="1:17" ht="14.45" customHeight="1" x14ac:dyDescent="0.2">
      <c r="A418" s="821" t="s">
        <v>6989</v>
      </c>
      <c r="B418" s="822" t="s">
        <v>6606</v>
      </c>
      <c r="C418" s="822" t="s">
        <v>5034</v>
      </c>
      <c r="D418" s="822" t="s">
        <v>7048</v>
      </c>
      <c r="E418" s="822" t="s">
        <v>7049</v>
      </c>
      <c r="F418" s="831"/>
      <c r="G418" s="831"/>
      <c r="H418" s="831"/>
      <c r="I418" s="831"/>
      <c r="J418" s="831">
        <v>1</v>
      </c>
      <c r="K418" s="831">
        <v>293</v>
      </c>
      <c r="L418" s="831">
        <v>1</v>
      </c>
      <c r="M418" s="831">
        <v>293</v>
      </c>
      <c r="N418" s="831">
        <v>3</v>
      </c>
      <c r="O418" s="831">
        <v>882</v>
      </c>
      <c r="P418" s="827">
        <v>3.0102389078498293</v>
      </c>
      <c r="Q418" s="832">
        <v>294</v>
      </c>
    </row>
    <row r="419" spans="1:17" ht="14.45" customHeight="1" x14ac:dyDescent="0.2">
      <c r="A419" s="821" t="s">
        <v>6989</v>
      </c>
      <c r="B419" s="822" t="s">
        <v>6606</v>
      </c>
      <c r="C419" s="822" t="s">
        <v>5034</v>
      </c>
      <c r="D419" s="822" t="s">
        <v>7050</v>
      </c>
      <c r="E419" s="822" t="s">
        <v>7051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808</v>
      </c>
      <c r="P419" s="827"/>
      <c r="Q419" s="832">
        <v>808</v>
      </c>
    </row>
    <row r="420" spans="1:17" ht="14.45" customHeight="1" x14ac:dyDescent="0.2">
      <c r="A420" s="821" t="s">
        <v>6989</v>
      </c>
      <c r="B420" s="822" t="s">
        <v>6606</v>
      </c>
      <c r="C420" s="822" t="s">
        <v>5034</v>
      </c>
      <c r="D420" s="822" t="s">
        <v>7052</v>
      </c>
      <c r="E420" s="822" t="s">
        <v>7053</v>
      </c>
      <c r="F420" s="831">
        <v>11</v>
      </c>
      <c r="G420" s="831">
        <v>1848</v>
      </c>
      <c r="H420" s="831">
        <v>1.1000000000000001</v>
      </c>
      <c r="I420" s="831">
        <v>168</v>
      </c>
      <c r="J420" s="831">
        <v>10</v>
      </c>
      <c r="K420" s="831">
        <v>1680</v>
      </c>
      <c r="L420" s="831">
        <v>1</v>
      </c>
      <c r="M420" s="831">
        <v>168</v>
      </c>
      <c r="N420" s="831">
        <v>10</v>
      </c>
      <c r="O420" s="831">
        <v>1680</v>
      </c>
      <c r="P420" s="827">
        <v>1</v>
      </c>
      <c r="Q420" s="832">
        <v>168</v>
      </c>
    </row>
    <row r="421" spans="1:17" ht="14.45" customHeight="1" x14ac:dyDescent="0.2">
      <c r="A421" s="821" t="s">
        <v>6989</v>
      </c>
      <c r="B421" s="822" t="s">
        <v>6606</v>
      </c>
      <c r="C421" s="822" t="s">
        <v>5034</v>
      </c>
      <c r="D421" s="822" t="s">
        <v>7054</v>
      </c>
      <c r="E421" s="822" t="s">
        <v>7055</v>
      </c>
      <c r="F421" s="831">
        <v>1</v>
      </c>
      <c r="G421" s="831">
        <v>1400</v>
      </c>
      <c r="H421" s="831"/>
      <c r="I421" s="831">
        <v>1400</v>
      </c>
      <c r="J421" s="831"/>
      <c r="K421" s="831"/>
      <c r="L421" s="831"/>
      <c r="M421" s="831"/>
      <c r="N421" s="831">
        <v>2</v>
      </c>
      <c r="O421" s="831">
        <v>2802</v>
      </c>
      <c r="P421" s="827"/>
      <c r="Q421" s="832">
        <v>1401</v>
      </c>
    </row>
    <row r="422" spans="1:17" ht="14.45" customHeight="1" x14ac:dyDescent="0.2">
      <c r="A422" s="821" t="s">
        <v>6989</v>
      </c>
      <c r="B422" s="822" t="s">
        <v>6606</v>
      </c>
      <c r="C422" s="822" t="s">
        <v>5034</v>
      </c>
      <c r="D422" s="822" t="s">
        <v>7056</v>
      </c>
      <c r="E422" s="822" t="s">
        <v>7057</v>
      </c>
      <c r="F422" s="831"/>
      <c r="G422" s="831"/>
      <c r="H422" s="831"/>
      <c r="I422" s="831"/>
      <c r="J422" s="831">
        <v>1</v>
      </c>
      <c r="K422" s="831">
        <v>190</v>
      </c>
      <c r="L422" s="831">
        <v>1</v>
      </c>
      <c r="M422" s="831">
        <v>190</v>
      </c>
      <c r="N422" s="831"/>
      <c r="O422" s="831"/>
      <c r="P422" s="827"/>
      <c r="Q422" s="832"/>
    </row>
    <row r="423" spans="1:17" ht="14.45" customHeight="1" x14ac:dyDescent="0.2">
      <c r="A423" s="821" t="s">
        <v>6989</v>
      </c>
      <c r="B423" s="822" t="s">
        <v>6606</v>
      </c>
      <c r="C423" s="822" t="s">
        <v>5034</v>
      </c>
      <c r="D423" s="822" t="s">
        <v>7058</v>
      </c>
      <c r="E423" s="822" t="s">
        <v>7059</v>
      </c>
      <c r="F423" s="831"/>
      <c r="G423" s="831"/>
      <c r="H423" s="831"/>
      <c r="I423" s="831"/>
      <c r="J423" s="831"/>
      <c r="K423" s="831"/>
      <c r="L423" s="831"/>
      <c r="M423" s="831"/>
      <c r="N423" s="831">
        <v>1</v>
      </c>
      <c r="O423" s="831">
        <v>808</v>
      </c>
      <c r="P423" s="827"/>
      <c r="Q423" s="832">
        <v>808</v>
      </c>
    </row>
    <row r="424" spans="1:17" ht="14.45" customHeight="1" x14ac:dyDescent="0.2">
      <c r="A424" s="821" t="s">
        <v>6989</v>
      </c>
      <c r="B424" s="822" t="s">
        <v>6606</v>
      </c>
      <c r="C424" s="822" t="s">
        <v>5034</v>
      </c>
      <c r="D424" s="822" t="s">
        <v>7060</v>
      </c>
      <c r="E424" s="822" t="s">
        <v>7061</v>
      </c>
      <c r="F424" s="831">
        <v>2</v>
      </c>
      <c r="G424" s="831">
        <v>678</v>
      </c>
      <c r="H424" s="831"/>
      <c r="I424" s="831">
        <v>339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6989</v>
      </c>
      <c r="B425" s="822" t="s">
        <v>6606</v>
      </c>
      <c r="C425" s="822" t="s">
        <v>5034</v>
      </c>
      <c r="D425" s="822" t="s">
        <v>7062</v>
      </c>
      <c r="E425" s="822" t="s">
        <v>7063</v>
      </c>
      <c r="F425" s="831"/>
      <c r="G425" s="831"/>
      <c r="H425" s="831"/>
      <c r="I425" s="831"/>
      <c r="J425" s="831">
        <v>1</v>
      </c>
      <c r="K425" s="831">
        <v>4102</v>
      </c>
      <c r="L425" s="831">
        <v>1</v>
      </c>
      <c r="M425" s="831">
        <v>4102</v>
      </c>
      <c r="N425" s="831"/>
      <c r="O425" s="831"/>
      <c r="P425" s="827"/>
      <c r="Q425" s="832"/>
    </row>
    <row r="426" spans="1:17" ht="14.45" customHeight="1" x14ac:dyDescent="0.2">
      <c r="A426" s="821" t="s">
        <v>6989</v>
      </c>
      <c r="B426" s="822" t="s">
        <v>6606</v>
      </c>
      <c r="C426" s="822" t="s">
        <v>5034</v>
      </c>
      <c r="D426" s="822" t="s">
        <v>7064</v>
      </c>
      <c r="E426" s="822" t="s">
        <v>7065</v>
      </c>
      <c r="F426" s="831">
        <v>5</v>
      </c>
      <c r="G426" s="831">
        <v>38370</v>
      </c>
      <c r="H426" s="831"/>
      <c r="I426" s="831">
        <v>7674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6989</v>
      </c>
      <c r="B427" s="822" t="s">
        <v>6606</v>
      </c>
      <c r="C427" s="822" t="s">
        <v>5034</v>
      </c>
      <c r="D427" s="822" t="s">
        <v>7066</v>
      </c>
      <c r="E427" s="822" t="s">
        <v>7067</v>
      </c>
      <c r="F427" s="831"/>
      <c r="G427" s="831"/>
      <c r="H427" s="831"/>
      <c r="I427" s="831"/>
      <c r="J427" s="831"/>
      <c r="K427" s="831"/>
      <c r="L427" s="831"/>
      <c r="M427" s="831"/>
      <c r="N427" s="831">
        <v>2</v>
      </c>
      <c r="O427" s="831">
        <v>1394</v>
      </c>
      <c r="P427" s="827"/>
      <c r="Q427" s="832">
        <v>697</v>
      </c>
    </row>
    <row r="428" spans="1:17" ht="14.45" customHeight="1" x14ac:dyDescent="0.2">
      <c r="A428" s="821" t="s">
        <v>6989</v>
      </c>
      <c r="B428" s="822" t="s">
        <v>6282</v>
      </c>
      <c r="C428" s="822" t="s">
        <v>5034</v>
      </c>
      <c r="D428" s="822" t="s">
        <v>7028</v>
      </c>
      <c r="E428" s="822" t="s">
        <v>7029</v>
      </c>
      <c r="F428" s="831"/>
      <c r="G428" s="831"/>
      <c r="H428" s="831"/>
      <c r="I428" s="831"/>
      <c r="J428" s="831"/>
      <c r="K428" s="831"/>
      <c r="L428" s="831"/>
      <c r="M428" s="831"/>
      <c r="N428" s="831">
        <v>0</v>
      </c>
      <c r="O428" s="831">
        <v>0</v>
      </c>
      <c r="P428" s="827"/>
      <c r="Q428" s="832"/>
    </row>
    <row r="429" spans="1:17" ht="14.45" customHeight="1" x14ac:dyDescent="0.2">
      <c r="A429" s="821" t="s">
        <v>7068</v>
      </c>
      <c r="B429" s="822" t="s">
        <v>6924</v>
      </c>
      <c r="C429" s="822" t="s">
        <v>5034</v>
      </c>
      <c r="D429" s="822" t="s">
        <v>6925</v>
      </c>
      <c r="E429" s="822" t="s">
        <v>6926</v>
      </c>
      <c r="F429" s="831"/>
      <c r="G429" s="831"/>
      <c r="H429" s="831"/>
      <c r="I429" s="831"/>
      <c r="J429" s="831"/>
      <c r="K429" s="831"/>
      <c r="L429" s="831"/>
      <c r="M429" s="831"/>
      <c r="N429" s="831">
        <v>76</v>
      </c>
      <c r="O429" s="831">
        <v>13376</v>
      </c>
      <c r="P429" s="827"/>
      <c r="Q429" s="832">
        <v>176</v>
      </c>
    </row>
    <row r="430" spans="1:17" ht="14.45" customHeight="1" x14ac:dyDescent="0.2">
      <c r="A430" s="821" t="s">
        <v>7068</v>
      </c>
      <c r="B430" s="822" t="s">
        <v>6924</v>
      </c>
      <c r="C430" s="822" t="s">
        <v>5034</v>
      </c>
      <c r="D430" s="822" t="s">
        <v>6927</v>
      </c>
      <c r="E430" s="822" t="s">
        <v>6928</v>
      </c>
      <c r="F430" s="831"/>
      <c r="G430" s="831"/>
      <c r="H430" s="831"/>
      <c r="I430" s="831"/>
      <c r="J430" s="831"/>
      <c r="K430" s="831"/>
      <c r="L430" s="831"/>
      <c r="M430" s="831"/>
      <c r="N430" s="831">
        <v>22</v>
      </c>
      <c r="O430" s="831">
        <v>23650</v>
      </c>
      <c r="P430" s="827"/>
      <c r="Q430" s="832">
        <v>1075</v>
      </c>
    </row>
    <row r="431" spans="1:17" ht="14.45" customHeight="1" x14ac:dyDescent="0.2">
      <c r="A431" s="821" t="s">
        <v>7068</v>
      </c>
      <c r="B431" s="822" t="s">
        <v>6924</v>
      </c>
      <c r="C431" s="822" t="s">
        <v>5034</v>
      </c>
      <c r="D431" s="822" t="s">
        <v>6929</v>
      </c>
      <c r="E431" s="822" t="s">
        <v>6930</v>
      </c>
      <c r="F431" s="831"/>
      <c r="G431" s="831"/>
      <c r="H431" s="831"/>
      <c r="I431" s="831"/>
      <c r="J431" s="831"/>
      <c r="K431" s="831"/>
      <c r="L431" s="831"/>
      <c r="M431" s="831"/>
      <c r="N431" s="831">
        <v>14</v>
      </c>
      <c r="O431" s="831">
        <v>658</v>
      </c>
      <c r="P431" s="827"/>
      <c r="Q431" s="832">
        <v>47</v>
      </c>
    </row>
    <row r="432" spans="1:17" ht="14.45" customHeight="1" x14ac:dyDescent="0.2">
      <c r="A432" s="821" t="s">
        <v>7068</v>
      </c>
      <c r="B432" s="822" t="s">
        <v>6924</v>
      </c>
      <c r="C432" s="822" t="s">
        <v>5034</v>
      </c>
      <c r="D432" s="822" t="s">
        <v>6933</v>
      </c>
      <c r="E432" s="822" t="s">
        <v>6934</v>
      </c>
      <c r="F432" s="831"/>
      <c r="G432" s="831"/>
      <c r="H432" s="831"/>
      <c r="I432" s="831"/>
      <c r="J432" s="831"/>
      <c r="K432" s="831"/>
      <c r="L432" s="831"/>
      <c r="M432" s="831"/>
      <c r="N432" s="831">
        <v>26</v>
      </c>
      <c r="O432" s="831">
        <v>9828</v>
      </c>
      <c r="P432" s="827"/>
      <c r="Q432" s="832">
        <v>378</v>
      </c>
    </row>
    <row r="433" spans="1:17" ht="14.45" customHeight="1" x14ac:dyDescent="0.2">
      <c r="A433" s="821" t="s">
        <v>7068</v>
      </c>
      <c r="B433" s="822" t="s">
        <v>6924</v>
      </c>
      <c r="C433" s="822" t="s">
        <v>5034</v>
      </c>
      <c r="D433" s="822" t="s">
        <v>6935</v>
      </c>
      <c r="E433" s="822" t="s">
        <v>6936</v>
      </c>
      <c r="F433" s="831"/>
      <c r="G433" s="831"/>
      <c r="H433" s="831"/>
      <c r="I433" s="831"/>
      <c r="J433" s="831"/>
      <c r="K433" s="831"/>
      <c r="L433" s="831"/>
      <c r="M433" s="831"/>
      <c r="N433" s="831">
        <v>4</v>
      </c>
      <c r="O433" s="831">
        <v>140</v>
      </c>
      <c r="P433" s="827"/>
      <c r="Q433" s="832">
        <v>35</v>
      </c>
    </row>
    <row r="434" spans="1:17" ht="14.45" customHeight="1" x14ac:dyDescent="0.2">
      <c r="A434" s="821" t="s">
        <v>7068</v>
      </c>
      <c r="B434" s="822" t="s">
        <v>6924</v>
      </c>
      <c r="C434" s="822" t="s">
        <v>5034</v>
      </c>
      <c r="D434" s="822" t="s">
        <v>6937</v>
      </c>
      <c r="E434" s="822" t="s">
        <v>6938</v>
      </c>
      <c r="F434" s="831"/>
      <c r="G434" s="831"/>
      <c r="H434" s="831"/>
      <c r="I434" s="831"/>
      <c r="J434" s="831"/>
      <c r="K434" s="831"/>
      <c r="L434" s="831"/>
      <c r="M434" s="831"/>
      <c r="N434" s="831">
        <v>2</v>
      </c>
      <c r="O434" s="831">
        <v>1050</v>
      </c>
      <c r="P434" s="827"/>
      <c r="Q434" s="832">
        <v>525</v>
      </c>
    </row>
    <row r="435" spans="1:17" ht="14.45" customHeight="1" x14ac:dyDescent="0.2">
      <c r="A435" s="821" t="s">
        <v>7068</v>
      </c>
      <c r="B435" s="822" t="s">
        <v>6924</v>
      </c>
      <c r="C435" s="822" t="s">
        <v>5034</v>
      </c>
      <c r="D435" s="822" t="s">
        <v>6939</v>
      </c>
      <c r="E435" s="822" t="s">
        <v>6940</v>
      </c>
      <c r="F435" s="831"/>
      <c r="G435" s="831"/>
      <c r="H435" s="831"/>
      <c r="I435" s="831"/>
      <c r="J435" s="831"/>
      <c r="K435" s="831"/>
      <c r="L435" s="831"/>
      <c r="M435" s="831"/>
      <c r="N435" s="831">
        <v>3</v>
      </c>
      <c r="O435" s="831">
        <v>174</v>
      </c>
      <c r="P435" s="827"/>
      <c r="Q435" s="832">
        <v>58</v>
      </c>
    </row>
    <row r="436" spans="1:17" ht="14.45" customHeight="1" x14ac:dyDescent="0.2">
      <c r="A436" s="821" t="s">
        <v>7068</v>
      </c>
      <c r="B436" s="822" t="s">
        <v>6924</v>
      </c>
      <c r="C436" s="822" t="s">
        <v>5034</v>
      </c>
      <c r="D436" s="822" t="s">
        <v>6943</v>
      </c>
      <c r="E436" s="822" t="s">
        <v>6944</v>
      </c>
      <c r="F436" s="831"/>
      <c r="G436" s="831"/>
      <c r="H436" s="831"/>
      <c r="I436" s="831"/>
      <c r="J436" s="831"/>
      <c r="K436" s="831"/>
      <c r="L436" s="831"/>
      <c r="M436" s="831"/>
      <c r="N436" s="831">
        <v>4</v>
      </c>
      <c r="O436" s="831">
        <v>580</v>
      </c>
      <c r="P436" s="827"/>
      <c r="Q436" s="832">
        <v>145</v>
      </c>
    </row>
    <row r="437" spans="1:17" ht="14.45" customHeight="1" x14ac:dyDescent="0.2">
      <c r="A437" s="821" t="s">
        <v>7068</v>
      </c>
      <c r="B437" s="822" t="s">
        <v>6924</v>
      </c>
      <c r="C437" s="822" t="s">
        <v>5034</v>
      </c>
      <c r="D437" s="822" t="s">
        <v>6945</v>
      </c>
      <c r="E437" s="822" t="s">
        <v>6946</v>
      </c>
      <c r="F437" s="831"/>
      <c r="G437" s="831"/>
      <c r="H437" s="831"/>
      <c r="I437" s="831"/>
      <c r="J437" s="831"/>
      <c r="K437" s="831"/>
      <c r="L437" s="831"/>
      <c r="M437" s="831"/>
      <c r="N437" s="831">
        <v>2</v>
      </c>
      <c r="O437" s="831">
        <v>134</v>
      </c>
      <c r="P437" s="827"/>
      <c r="Q437" s="832">
        <v>67</v>
      </c>
    </row>
    <row r="438" spans="1:17" ht="14.45" customHeight="1" x14ac:dyDescent="0.2">
      <c r="A438" s="821" t="s">
        <v>7068</v>
      </c>
      <c r="B438" s="822" t="s">
        <v>6924</v>
      </c>
      <c r="C438" s="822" t="s">
        <v>5034</v>
      </c>
      <c r="D438" s="822" t="s">
        <v>6947</v>
      </c>
      <c r="E438" s="822" t="s">
        <v>6948</v>
      </c>
      <c r="F438" s="831"/>
      <c r="G438" s="831"/>
      <c r="H438" s="831"/>
      <c r="I438" s="831"/>
      <c r="J438" s="831"/>
      <c r="K438" s="831"/>
      <c r="L438" s="831"/>
      <c r="M438" s="831"/>
      <c r="N438" s="831">
        <v>173</v>
      </c>
      <c r="O438" s="831">
        <v>24047</v>
      </c>
      <c r="P438" s="827"/>
      <c r="Q438" s="832">
        <v>139</v>
      </c>
    </row>
    <row r="439" spans="1:17" ht="14.45" customHeight="1" x14ac:dyDescent="0.2">
      <c r="A439" s="821" t="s">
        <v>7068</v>
      </c>
      <c r="B439" s="822" t="s">
        <v>6924</v>
      </c>
      <c r="C439" s="822" t="s">
        <v>5034</v>
      </c>
      <c r="D439" s="822" t="s">
        <v>6949</v>
      </c>
      <c r="E439" s="822" t="s">
        <v>6950</v>
      </c>
      <c r="F439" s="831"/>
      <c r="G439" s="831"/>
      <c r="H439" s="831"/>
      <c r="I439" s="831"/>
      <c r="J439" s="831"/>
      <c r="K439" s="831"/>
      <c r="L439" s="831"/>
      <c r="M439" s="831"/>
      <c r="N439" s="831">
        <v>50</v>
      </c>
      <c r="O439" s="831">
        <v>4650</v>
      </c>
      <c r="P439" s="827"/>
      <c r="Q439" s="832">
        <v>93</v>
      </c>
    </row>
    <row r="440" spans="1:17" ht="14.45" customHeight="1" x14ac:dyDescent="0.2">
      <c r="A440" s="821" t="s">
        <v>7068</v>
      </c>
      <c r="B440" s="822" t="s">
        <v>6924</v>
      </c>
      <c r="C440" s="822" t="s">
        <v>5034</v>
      </c>
      <c r="D440" s="822" t="s">
        <v>6953</v>
      </c>
      <c r="E440" s="822" t="s">
        <v>6954</v>
      </c>
      <c r="F440" s="831"/>
      <c r="G440" s="831"/>
      <c r="H440" s="831"/>
      <c r="I440" s="831"/>
      <c r="J440" s="831"/>
      <c r="K440" s="831"/>
      <c r="L440" s="831"/>
      <c r="M440" s="831"/>
      <c r="N440" s="831">
        <v>12</v>
      </c>
      <c r="O440" s="831">
        <v>804</v>
      </c>
      <c r="P440" s="827"/>
      <c r="Q440" s="832">
        <v>67</v>
      </c>
    </row>
    <row r="441" spans="1:17" ht="14.45" customHeight="1" x14ac:dyDescent="0.2">
      <c r="A441" s="821" t="s">
        <v>7068</v>
      </c>
      <c r="B441" s="822" t="s">
        <v>6924</v>
      </c>
      <c r="C441" s="822" t="s">
        <v>5034</v>
      </c>
      <c r="D441" s="822" t="s">
        <v>6858</v>
      </c>
      <c r="E441" s="822" t="s">
        <v>6859</v>
      </c>
      <c r="F441" s="831"/>
      <c r="G441" s="831"/>
      <c r="H441" s="831"/>
      <c r="I441" s="831"/>
      <c r="J441" s="831"/>
      <c r="K441" s="831"/>
      <c r="L441" s="831"/>
      <c r="M441" s="831"/>
      <c r="N441" s="831">
        <v>20</v>
      </c>
      <c r="O441" s="831">
        <v>6580</v>
      </c>
      <c r="P441" s="827"/>
      <c r="Q441" s="832">
        <v>329</v>
      </c>
    </row>
    <row r="442" spans="1:17" ht="14.45" customHeight="1" x14ac:dyDescent="0.2">
      <c r="A442" s="821" t="s">
        <v>7068</v>
      </c>
      <c r="B442" s="822" t="s">
        <v>6924</v>
      </c>
      <c r="C442" s="822" t="s">
        <v>5034</v>
      </c>
      <c r="D442" s="822" t="s">
        <v>6955</v>
      </c>
      <c r="E442" s="822" t="s">
        <v>6956</v>
      </c>
      <c r="F442" s="831"/>
      <c r="G442" s="831"/>
      <c r="H442" s="831"/>
      <c r="I442" s="831"/>
      <c r="J442" s="831"/>
      <c r="K442" s="831"/>
      <c r="L442" s="831"/>
      <c r="M442" s="831"/>
      <c r="N442" s="831">
        <v>9</v>
      </c>
      <c r="O442" s="831">
        <v>468</v>
      </c>
      <c r="P442" s="827"/>
      <c r="Q442" s="832">
        <v>52</v>
      </c>
    </row>
    <row r="443" spans="1:17" ht="14.45" customHeight="1" x14ac:dyDescent="0.2">
      <c r="A443" s="821" t="s">
        <v>7068</v>
      </c>
      <c r="B443" s="822" t="s">
        <v>6924</v>
      </c>
      <c r="C443" s="822" t="s">
        <v>5034</v>
      </c>
      <c r="D443" s="822" t="s">
        <v>6957</v>
      </c>
      <c r="E443" s="822" t="s">
        <v>6958</v>
      </c>
      <c r="F443" s="831"/>
      <c r="G443" s="831"/>
      <c r="H443" s="831"/>
      <c r="I443" s="831"/>
      <c r="J443" s="831"/>
      <c r="K443" s="831"/>
      <c r="L443" s="831"/>
      <c r="M443" s="831"/>
      <c r="N443" s="831">
        <v>1</v>
      </c>
      <c r="O443" s="831">
        <v>211</v>
      </c>
      <c r="P443" s="827"/>
      <c r="Q443" s="832">
        <v>211</v>
      </c>
    </row>
    <row r="444" spans="1:17" ht="14.45" customHeight="1" x14ac:dyDescent="0.2">
      <c r="A444" s="821" t="s">
        <v>7068</v>
      </c>
      <c r="B444" s="822" t="s">
        <v>6924</v>
      </c>
      <c r="C444" s="822" t="s">
        <v>5034</v>
      </c>
      <c r="D444" s="822" t="s">
        <v>6961</v>
      </c>
      <c r="E444" s="822" t="s">
        <v>6962</v>
      </c>
      <c r="F444" s="831"/>
      <c r="G444" s="831"/>
      <c r="H444" s="831"/>
      <c r="I444" s="831"/>
      <c r="J444" s="831"/>
      <c r="K444" s="831"/>
      <c r="L444" s="831"/>
      <c r="M444" s="831"/>
      <c r="N444" s="831">
        <v>1</v>
      </c>
      <c r="O444" s="831">
        <v>617</v>
      </c>
      <c r="P444" s="827"/>
      <c r="Q444" s="832">
        <v>617</v>
      </c>
    </row>
    <row r="445" spans="1:17" ht="14.45" customHeight="1" x14ac:dyDescent="0.2">
      <c r="A445" s="821" t="s">
        <v>7068</v>
      </c>
      <c r="B445" s="822" t="s">
        <v>6924</v>
      </c>
      <c r="C445" s="822" t="s">
        <v>5034</v>
      </c>
      <c r="D445" s="822" t="s">
        <v>6977</v>
      </c>
      <c r="E445" s="822" t="s">
        <v>6978</v>
      </c>
      <c r="F445" s="831"/>
      <c r="G445" s="831"/>
      <c r="H445" s="831"/>
      <c r="I445" s="831"/>
      <c r="J445" s="831"/>
      <c r="K445" s="831"/>
      <c r="L445" s="831"/>
      <c r="M445" s="831"/>
      <c r="N445" s="831">
        <v>5</v>
      </c>
      <c r="O445" s="831">
        <v>7490</v>
      </c>
      <c r="P445" s="827"/>
      <c r="Q445" s="832">
        <v>1498</v>
      </c>
    </row>
    <row r="446" spans="1:17" ht="14.45" customHeight="1" x14ac:dyDescent="0.2">
      <c r="A446" s="821" t="s">
        <v>7068</v>
      </c>
      <c r="B446" s="822" t="s">
        <v>6924</v>
      </c>
      <c r="C446" s="822" t="s">
        <v>5034</v>
      </c>
      <c r="D446" s="822" t="s">
        <v>6979</v>
      </c>
      <c r="E446" s="822" t="s">
        <v>6980</v>
      </c>
      <c r="F446" s="831"/>
      <c r="G446" s="831"/>
      <c r="H446" s="831"/>
      <c r="I446" s="831"/>
      <c r="J446" s="831"/>
      <c r="K446" s="831"/>
      <c r="L446" s="831"/>
      <c r="M446" s="831"/>
      <c r="N446" s="831">
        <v>12</v>
      </c>
      <c r="O446" s="831">
        <v>3972</v>
      </c>
      <c r="P446" s="827"/>
      <c r="Q446" s="832">
        <v>331</v>
      </c>
    </row>
    <row r="447" spans="1:17" ht="14.45" customHeight="1" x14ac:dyDescent="0.2">
      <c r="A447" s="821" t="s">
        <v>7068</v>
      </c>
      <c r="B447" s="822" t="s">
        <v>6924</v>
      </c>
      <c r="C447" s="822" t="s">
        <v>5034</v>
      </c>
      <c r="D447" s="822" t="s">
        <v>6981</v>
      </c>
      <c r="E447" s="822" t="s">
        <v>6982</v>
      </c>
      <c r="F447" s="831"/>
      <c r="G447" s="831"/>
      <c r="H447" s="831"/>
      <c r="I447" s="831"/>
      <c r="J447" s="831"/>
      <c r="K447" s="831"/>
      <c r="L447" s="831"/>
      <c r="M447" s="831"/>
      <c r="N447" s="831">
        <v>14</v>
      </c>
      <c r="O447" s="831">
        <v>12516</v>
      </c>
      <c r="P447" s="827"/>
      <c r="Q447" s="832">
        <v>894</v>
      </c>
    </row>
    <row r="448" spans="1:17" ht="14.45" customHeight="1" x14ac:dyDescent="0.2">
      <c r="A448" s="821" t="s">
        <v>7068</v>
      </c>
      <c r="B448" s="822" t="s">
        <v>6924</v>
      </c>
      <c r="C448" s="822" t="s">
        <v>5034</v>
      </c>
      <c r="D448" s="822" t="s">
        <v>6983</v>
      </c>
      <c r="E448" s="822" t="s">
        <v>6984</v>
      </c>
      <c r="F448" s="831"/>
      <c r="G448" s="831"/>
      <c r="H448" s="831"/>
      <c r="I448" s="831"/>
      <c r="J448" s="831"/>
      <c r="K448" s="831"/>
      <c r="L448" s="831"/>
      <c r="M448" s="831"/>
      <c r="N448" s="831">
        <v>107</v>
      </c>
      <c r="O448" s="831">
        <v>28248</v>
      </c>
      <c r="P448" s="827"/>
      <c r="Q448" s="832">
        <v>264</v>
      </c>
    </row>
    <row r="449" spans="1:17" ht="14.45" customHeight="1" thickBot="1" x14ac:dyDescent="0.25">
      <c r="A449" s="813" t="s">
        <v>7068</v>
      </c>
      <c r="B449" s="814" t="s">
        <v>6924</v>
      </c>
      <c r="C449" s="814" t="s">
        <v>5034</v>
      </c>
      <c r="D449" s="814" t="s">
        <v>6985</v>
      </c>
      <c r="E449" s="814" t="s">
        <v>6986</v>
      </c>
      <c r="F449" s="833"/>
      <c r="G449" s="833"/>
      <c r="H449" s="833"/>
      <c r="I449" s="833"/>
      <c r="J449" s="833"/>
      <c r="K449" s="833"/>
      <c r="L449" s="833"/>
      <c r="M449" s="833"/>
      <c r="N449" s="833">
        <v>22</v>
      </c>
      <c r="O449" s="833">
        <v>3674</v>
      </c>
      <c r="P449" s="819"/>
      <c r="Q449" s="834">
        <v>167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9E05C2E5-4C0C-40CB-A9B5-15BC4F3721BA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4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1329</v>
      </c>
      <c r="D3" s="193">
        <f>SUBTOTAL(9,D6:D1048576)</f>
        <v>1821</v>
      </c>
      <c r="E3" s="193">
        <f>SUBTOTAL(9,E6:E1048576)</f>
        <v>2729</v>
      </c>
      <c r="F3" s="194">
        <f>IF(OR(E3=0,D3=0),"",E3/D3)</f>
        <v>1.498627127951675</v>
      </c>
      <c r="G3" s="388">
        <f>SUBTOTAL(9,G6:G1048576)</f>
        <v>31440.632899999997</v>
      </c>
      <c r="H3" s="389">
        <f>SUBTOTAL(9,H6:H1048576)</f>
        <v>33792.483879999985</v>
      </c>
      <c r="I3" s="389">
        <f>SUBTOTAL(9,I6:I1048576)</f>
        <v>35444.049240000015</v>
      </c>
      <c r="J3" s="194">
        <f>IF(OR(I3=0,H3=0),"",I3/H3)</f>
        <v>1.048873748549082</v>
      </c>
      <c r="K3" s="388">
        <f>SUBTOTAL(9,K6:K1048576)</f>
        <v>10856</v>
      </c>
      <c r="L3" s="389">
        <f>SUBTOTAL(9,L6:L1048576)</f>
        <v>10571.5</v>
      </c>
      <c r="M3" s="389">
        <f>SUBTOTAL(9,M6:M1048576)</f>
        <v>7015.5</v>
      </c>
      <c r="N3" s="195">
        <f>IF(OR(M3=0,E3=0),"",M3*1000/E3)</f>
        <v>2570.7218761451081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2"/>
      <c r="B5" s="973"/>
      <c r="C5" s="980">
        <v>2018</v>
      </c>
      <c r="D5" s="980">
        <v>2019</v>
      </c>
      <c r="E5" s="980">
        <v>2020</v>
      </c>
      <c r="F5" s="981" t="s">
        <v>2</v>
      </c>
      <c r="G5" s="991">
        <v>2018</v>
      </c>
      <c r="H5" s="980">
        <v>2019</v>
      </c>
      <c r="I5" s="980">
        <v>2020</v>
      </c>
      <c r="J5" s="981" t="s">
        <v>2</v>
      </c>
      <c r="K5" s="991">
        <v>2018</v>
      </c>
      <c r="L5" s="980">
        <v>2019</v>
      </c>
      <c r="M5" s="980">
        <v>2020</v>
      </c>
      <c r="N5" s="992" t="s">
        <v>92</v>
      </c>
    </row>
    <row r="6" spans="1:14" ht="14.45" customHeight="1" x14ac:dyDescent="0.2">
      <c r="A6" s="974" t="s">
        <v>6005</v>
      </c>
      <c r="B6" s="977" t="s">
        <v>7070</v>
      </c>
      <c r="C6" s="982">
        <v>218</v>
      </c>
      <c r="D6" s="983">
        <v>196</v>
      </c>
      <c r="E6" s="983">
        <v>174</v>
      </c>
      <c r="F6" s="988"/>
      <c r="G6" s="982">
        <v>6289.6301599999988</v>
      </c>
      <c r="H6" s="983">
        <v>5701.8877600000014</v>
      </c>
      <c r="I6" s="983">
        <v>5007.3983999999964</v>
      </c>
      <c r="J6" s="988"/>
      <c r="K6" s="982">
        <v>2398</v>
      </c>
      <c r="L6" s="983">
        <v>2156</v>
      </c>
      <c r="M6" s="983">
        <v>1914</v>
      </c>
      <c r="N6" s="993">
        <v>11000</v>
      </c>
    </row>
    <row r="7" spans="1:14" ht="14.45" customHeight="1" x14ac:dyDescent="0.2">
      <c r="A7" s="975" t="s">
        <v>6051</v>
      </c>
      <c r="B7" s="978" t="s">
        <v>7070</v>
      </c>
      <c r="C7" s="984">
        <v>555</v>
      </c>
      <c r="D7" s="985">
        <v>569</v>
      </c>
      <c r="E7" s="985">
        <v>317</v>
      </c>
      <c r="F7" s="989"/>
      <c r="G7" s="984">
        <v>14031.66084</v>
      </c>
      <c r="H7" s="985">
        <v>14416.621079999986</v>
      </c>
      <c r="I7" s="985">
        <v>8004.9446400000052</v>
      </c>
      <c r="J7" s="989"/>
      <c r="K7" s="984">
        <v>4995</v>
      </c>
      <c r="L7" s="985">
        <v>5121</v>
      </c>
      <c r="M7" s="985">
        <v>2853</v>
      </c>
      <c r="N7" s="994">
        <v>9000</v>
      </c>
    </row>
    <row r="8" spans="1:14" ht="14.45" customHeight="1" x14ac:dyDescent="0.2">
      <c r="A8" s="975" t="s">
        <v>6042</v>
      </c>
      <c r="B8" s="978" t="s">
        <v>7070</v>
      </c>
      <c r="C8" s="984">
        <v>471</v>
      </c>
      <c r="D8" s="985">
        <v>357</v>
      </c>
      <c r="E8" s="985">
        <v>267</v>
      </c>
      <c r="F8" s="989"/>
      <c r="G8" s="984">
        <v>10206.160760000001</v>
      </c>
      <c r="H8" s="985">
        <v>7815.1045199999971</v>
      </c>
      <c r="I8" s="985">
        <v>5774.7639600000084</v>
      </c>
      <c r="J8" s="989"/>
      <c r="K8" s="984">
        <v>3297</v>
      </c>
      <c r="L8" s="985">
        <v>2499</v>
      </c>
      <c r="M8" s="985">
        <v>1869</v>
      </c>
      <c r="N8" s="994">
        <v>7000</v>
      </c>
    </row>
    <row r="9" spans="1:14" ht="14.45" customHeight="1" x14ac:dyDescent="0.2">
      <c r="A9" s="975" t="s">
        <v>6007</v>
      </c>
      <c r="B9" s="978" t="s">
        <v>7070</v>
      </c>
      <c r="C9" s="984">
        <v>81</v>
      </c>
      <c r="D9" s="985">
        <v>396</v>
      </c>
      <c r="E9" s="985">
        <v>181</v>
      </c>
      <c r="F9" s="989"/>
      <c r="G9" s="984">
        <v>887.27826000000016</v>
      </c>
      <c r="H9" s="985">
        <v>4242.0420000000004</v>
      </c>
      <c r="I9" s="985">
        <v>1939.5945000000031</v>
      </c>
      <c r="J9" s="989"/>
      <c r="K9" s="984">
        <v>162</v>
      </c>
      <c r="L9" s="985">
        <v>792</v>
      </c>
      <c r="M9" s="985">
        <v>362</v>
      </c>
      <c r="N9" s="994">
        <v>2000</v>
      </c>
    </row>
    <row r="10" spans="1:14" ht="14.45" customHeight="1" x14ac:dyDescent="0.2">
      <c r="A10" s="975" t="s">
        <v>6044</v>
      </c>
      <c r="B10" s="978" t="s">
        <v>7070</v>
      </c>
      <c r="C10" s="984">
        <v>4</v>
      </c>
      <c r="D10" s="985"/>
      <c r="E10" s="985">
        <v>16</v>
      </c>
      <c r="F10" s="989"/>
      <c r="G10" s="984">
        <v>25.902879999999996</v>
      </c>
      <c r="H10" s="985"/>
      <c r="I10" s="985">
        <v>96.274799999999999</v>
      </c>
      <c r="J10" s="989"/>
      <c r="K10" s="984">
        <v>4</v>
      </c>
      <c r="L10" s="985"/>
      <c r="M10" s="985">
        <v>16</v>
      </c>
      <c r="N10" s="994">
        <v>1000</v>
      </c>
    </row>
    <row r="11" spans="1:14" ht="14.45" customHeight="1" x14ac:dyDescent="0.2">
      <c r="A11" s="975" t="s">
        <v>6040</v>
      </c>
      <c r="B11" s="978" t="s">
        <v>7070</v>
      </c>
      <c r="C11" s="984"/>
      <c r="D11" s="985">
        <v>7</v>
      </c>
      <c r="E11" s="985">
        <v>3</v>
      </c>
      <c r="F11" s="989"/>
      <c r="G11" s="984"/>
      <c r="H11" s="985">
        <v>34.534800000000004</v>
      </c>
      <c r="I11" s="985">
        <v>14.812199999999999</v>
      </c>
      <c r="J11" s="989"/>
      <c r="K11" s="984"/>
      <c r="L11" s="985">
        <v>3.5</v>
      </c>
      <c r="M11" s="985">
        <v>1.5</v>
      </c>
      <c r="N11" s="994">
        <v>500</v>
      </c>
    </row>
    <row r="12" spans="1:14" ht="14.45" customHeight="1" x14ac:dyDescent="0.2">
      <c r="A12" s="975" t="s">
        <v>6081</v>
      </c>
      <c r="B12" s="978" t="s">
        <v>7071</v>
      </c>
      <c r="C12" s="984"/>
      <c r="D12" s="985">
        <v>110</v>
      </c>
      <c r="E12" s="985">
        <v>904</v>
      </c>
      <c r="F12" s="989"/>
      <c r="G12" s="984"/>
      <c r="H12" s="985">
        <v>1114.14528</v>
      </c>
      <c r="I12" s="985">
        <v>10347.552240000001</v>
      </c>
      <c r="J12" s="989"/>
      <c r="K12" s="984"/>
      <c r="L12" s="985">
        <v>0</v>
      </c>
      <c r="M12" s="985">
        <v>0</v>
      </c>
      <c r="N12" s="994">
        <v>0</v>
      </c>
    </row>
    <row r="13" spans="1:14" ht="14.45" customHeight="1" x14ac:dyDescent="0.2">
      <c r="A13" s="975" t="s">
        <v>6075</v>
      </c>
      <c r="B13" s="978" t="s">
        <v>7071</v>
      </c>
      <c r="C13" s="984"/>
      <c r="D13" s="985">
        <v>186</v>
      </c>
      <c r="E13" s="985">
        <v>493</v>
      </c>
      <c r="F13" s="989"/>
      <c r="G13" s="984"/>
      <c r="H13" s="985">
        <v>468.14843999999994</v>
      </c>
      <c r="I13" s="985">
        <v>1399.2404599999998</v>
      </c>
      <c r="J13" s="989"/>
      <c r="K13" s="984"/>
      <c r="L13" s="985">
        <v>0</v>
      </c>
      <c r="M13" s="985">
        <v>0</v>
      </c>
      <c r="N13" s="994">
        <v>0</v>
      </c>
    </row>
    <row r="14" spans="1:14" ht="14.45" customHeight="1" thickBot="1" x14ac:dyDescent="0.25">
      <c r="A14" s="976" t="s">
        <v>6083</v>
      </c>
      <c r="B14" s="979" t="s">
        <v>7071</v>
      </c>
      <c r="C14" s="986"/>
      <c r="D14" s="987"/>
      <c r="E14" s="987">
        <v>374</v>
      </c>
      <c r="F14" s="990"/>
      <c r="G14" s="986"/>
      <c r="H14" s="987"/>
      <c r="I14" s="987">
        <v>2859.4680400000002</v>
      </c>
      <c r="J14" s="990"/>
      <c r="K14" s="986"/>
      <c r="L14" s="987"/>
      <c r="M14" s="987">
        <v>0</v>
      </c>
      <c r="N14" s="995">
        <v>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00A320A-6CA2-4B55-A7DA-3E2DDAD9B983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0.19731296209626148</v>
      </c>
      <c r="C4" s="323">
        <f t="shared" ref="C4:M4" si="0">(C10+C8)/C6</f>
        <v>0.24573840081736806</v>
      </c>
      <c r="D4" s="323">
        <f t="shared" si="0"/>
        <v>0.25270509623922754</v>
      </c>
      <c r="E4" s="323">
        <f t="shared" si="0"/>
        <v>0.20585239975103251</v>
      </c>
      <c r="F4" s="323">
        <f t="shared" si="0"/>
        <v>0.20415534023977491</v>
      </c>
      <c r="G4" s="323">
        <f t="shared" si="0"/>
        <v>0.20351810073980658</v>
      </c>
      <c r="H4" s="323">
        <f t="shared" si="0"/>
        <v>1.7519626720045662E-2</v>
      </c>
      <c r="I4" s="323">
        <f t="shared" si="0"/>
        <v>1.7519626720045662E-2</v>
      </c>
      <c r="J4" s="323">
        <f t="shared" si="0"/>
        <v>1.7519626720045662E-2</v>
      </c>
      <c r="K4" s="323">
        <f t="shared" si="0"/>
        <v>1.7519626720045662E-2</v>
      </c>
      <c r="L4" s="323">
        <f t="shared" si="0"/>
        <v>1.7519626720045662E-2</v>
      </c>
      <c r="M4" s="323">
        <f t="shared" si="0"/>
        <v>1.7519626720045662E-2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22016.27447</v>
      </c>
      <c r="C5" s="323">
        <f>IF(ISERROR(VLOOKUP($A5,'Man Tab'!$A:$Q,COLUMN()+2,0)),0,VLOOKUP($A5,'Man Tab'!$A:$Q,COLUMN()+2,0))</f>
        <v>22167.768170000003</v>
      </c>
      <c r="D5" s="323">
        <f>IF(ISERROR(VLOOKUP($A5,'Man Tab'!$A:$Q,COLUMN()+2,0)),0,VLOOKUP($A5,'Man Tab'!$A:$Q,COLUMN()+2,0))</f>
        <v>20105.01295</v>
      </c>
      <c r="E5" s="323">
        <f>IF(ISERROR(VLOOKUP($A5,'Man Tab'!$A:$Q,COLUMN()+2,0)),0,VLOOKUP($A5,'Man Tab'!$A:$Q,COLUMN()+2,0))</f>
        <v>21215.339749999999</v>
      </c>
      <c r="F5" s="323">
        <f>IF(ISERROR(VLOOKUP($A5,'Man Tab'!$A:$Q,COLUMN()+2,0)),0,VLOOKUP($A5,'Man Tab'!$A:$Q,COLUMN()+2,0))</f>
        <v>21686.223550000002</v>
      </c>
      <c r="G5" s="323">
        <f>IF(ISERROR(VLOOKUP($A5,'Man Tab'!$A:$Q,COLUMN()+2,0)),0,VLOOKUP($A5,'Man Tab'!$A:$Q,COLUMN()+2,0))</f>
        <v>21550.759910000001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22016.27447</v>
      </c>
      <c r="C6" s="325">
        <f t="shared" ref="C6:M6" si="1">C5+B6</f>
        <v>44184.04264</v>
      </c>
      <c r="D6" s="325">
        <f t="shared" si="1"/>
        <v>64289.055590000004</v>
      </c>
      <c r="E6" s="325">
        <f t="shared" si="1"/>
        <v>85504.395340000003</v>
      </c>
      <c r="F6" s="325">
        <f t="shared" si="1"/>
        <v>107190.61889000001</v>
      </c>
      <c r="G6" s="325">
        <f t="shared" si="1"/>
        <v>128741.37880000001</v>
      </c>
      <c r="H6" s="325">
        <f t="shared" si="1"/>
        <v>128741.37880000001</v>
      </c>
      <c r="I6" s="325">
        <f t="shared" si="1"/>
        <v>128741.37880000001</v>
      </c>
      <c r="J6" s="325">
        <f t="shared" si="1"/>
        <v>128741.37880000001</v>
      </c>
      <c r="K6" s="325">
        <f t="shared" si="1"/>
        <v>128741.37880000001</v>
      </c>
      <c r="L6" s="325">
        <f t="shared" si="1"/>
        <v>128741.37880000001</v>
      </c>
      <c r="M6" s="325">
        <f t="shared" si="1"/>
        <v>128741.37880000001</v>
      </c>
    </row>
    <row r="7" spans="1:13" ht="14.45" customHeight="1" x14ac:dyDescent="0.2">
      <c r="A7" s="324" t="s">
        <v>125</v>
      </c>
      <c r="B7" s="324">
        <v>129.26</v>
      </c>
      <c r="C7" s="324">
        <v>332.39100000000002</v>
      </c>
      <c r="D7" s="324">
        <v>503.346</v>
      </c>
      <c r="E7" s="324">
        <v>541.84299999999996</v>
      </c>
      <c r="F7" s="324">
        <v>670.74199999999996</v>
      </c>
      <c r="G7" s="324">
        <v>798.19</v>
      </c>
      <c r="H7" s="324"/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3877.7999999999997</v>
      </c>
      <c r="C8" s="325">
        <f t="shared" ref="C8:M8" si="2">C7*30</f>
        <v>9971.7300000000014</v>
      </c>
      <c r="D8" s="325">
        <f t="shared" si="2"/>
        <v>15100.380000000001</v>
      </c>
      <c r="E8" s="325">
        <f t="shared" si="2"/>
        <v>16255.289999999999</v>
      </c>
      <c r="F8" s="325">
        <f t="shared" si="2"/>
        <v>20122.259999999998</v>
      </c>
      <c r="G8" s="325">
        <f t="shared" si="2"/>
        <v>23945.7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466296.33</v>
      </c>
      <c r="C9" s="324">
        <v>419689.65</v>
      </c>
      <c r="D9" s="324">
        <v>259806</v>
      </c>
      <c r="E9" s="324">
        <v>200202.99</v>
      </c>
      <c r="F9" s="324">
        <v>415282.3</v>
      </c>
      <c r="G9" s="324">
        <v>494223.63000000006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466.29633000000001</v>
      </c>
      <c r="C10" s="325">
        <f t="shared" ref="C10:M10" si="3">C9/1000+B10</f>
        <v>885.98598000000004</v>
      </c>
      <c r="D10" s="325">
        <f t="shared" si="3"/>
        <v>1145.79198</v>
      </c>
      <c r="E10" s="325">
        <f t="shared" si="3"/>
        <v>1345.99497</v>
      </c>
      <c r="F10" s="325">
        <f t="shared" si="3"/>
        <v>1761.27727</v>
      </c>
      <c r="G10" s="325">
        <f t="shared" si="3"/>
        <v>2255.5009</v>
      </c>
      <c r="H10" s="325">
        <f t="shared" si="3"/>
        <v>2255.5009</v>
      </c>
      <c r="I10" s="325">
        <f t="shared" si="3"/>
        <v>2255.5009</v>
      </c>
      <c r="J10" s="325">
        <f t="shared" si="3"/>
        <v>2255.5009</v>
      </c>
      <c r="K10" s="325">
        <f t="shared" si="3"/>
        <v>2255.5009</v>
      </c>
      <c r="L10" s="325">
        <f t="shared" si="3"/>
        <v>2255.5009</v>
      </c>
      <c r="M10" s="325">
        <f t="shared" si="3"/>
        <v>2255.5009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0D208551-2B25-4633-82EA-FD9131867B12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24630.000000700002</v>
      </c>
      <c r="C7" s="56">
        <v>2052.5000000583336</v>
      </c>
      <c r="D7" s="56">
        <v>2110.95073</v>
      </c>
      <c r="E7" s="56">
        <v>2306.4367200000002</v>
      </c>
      <c r="F7" s="56">
        <v>1453.7188000000001</v>
      </c>
      <c r="G7" s="56">
        <v>1392.32251</v>
      </c>
      <c r="H7" s="56">
        <v>1848.7487599999999</v>
      </c>
      <c r="I7" s="56">
        <v>2073.1524399999998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11185.329960000001</v>
      </c>
      <c r="Q7" s="185">
        <v>0.45413438731961447</v>
      </c>
    </row>
    <row r="8" spans="1:17" ht="14.45" customHeight="1" x14ac:dyDescent="0.2">
      <c r="A8" s="19" t="s">
        <v>36</v>
      </c>
      <c r="B8" s="55">
        <v>4389.9593408000001</v>
      </c>
      <c r="C8" s="56">
        <v>365.82994506666665</v>
      </c>
      <c r="D8" s="56">
        <v>201.66</v>
      </c>
      <c r="E8" s="56">
        <v>249.88</v>
      </c>
      <c r="F8" s="56">
        <v>113.44</v>
      </c>
      <c r="G8" s="56">
        <v>289.94</v>
      </c>
      <c r="H8" s="56">
        <v>368.01</v>
      </c>
      <c r="I8" s="56">
        <v>232.12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1455.0500000000002</v>
      </c>
      <c r="Q8" s="185">
        <v>0.33144953905993135</v>
      </c>
    </row>
    <row r="9" spans="1:17" ht="14.45" customHeight="1" x14ac:dyDescent="0.2">
      <c r="A9" s="19" t="s">
        <v>37</v>
      </c>
      <c r="B9" s="55">
        <v>15324.999998900001</v>
      </c>
      <c r="C9" s="56">
        <v>1277.0833332416667</v>
      </c>
      <c r="D9" s="56">
        <v>1377.6113700000001</v>
      </c>
      <c r="E9" s="56">
        <v>1411.2480700000001</v>
      </c>
      <c r="F9" s="56">
        <v>1138.8150500000002</v>
      </c>
      <c r="G9" s="56">
        <v>778.00694999999996</v>
      </c>
      <c r="H9" s="56">
        <v>1164.99542</v>
      </c>
      <c r="I9" s="56">
        <v>1243.2404099999999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7113.9172699999999</v>
      </c>
      <c r="Q9" s="185">
        <v>0.46420341080004074</v>
      </c>
    </row>
    <row r="10" spans="1:17" ht="14.45" customHeight="1" x14ac:dyDescent="0.2">
      <c r="A10" s="19" t="s">
        <v>38</v>
      </c>
      <c r="B10" s="55">
        <v>179.24833960000001</v>
      </c>
      <c r="C10" s="56">
        <v>14.937361633333333</v>
      </c>
      <c r="D10" s="56">
        <v>18.399759999999997</v>
      </c>
      <c r="E10" s="56">
        <v>23.518419999999999</v>
      </c>
      <c r="F10" s="56">
        <v>19.60989</v>
      </c>
      <c r="G10" s="56">
        <v>14.136760000000001</v>
      </c>
      <c r="H10" s="56">
        <v>14.107569999999999</v>
      </c>
      <c r="I10" s="56">
        <v>12.648100000000001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102.42049999999999</v>
      </c>
      <c r="Q10" s="185">
        <v>0.5713888353362464</v>
      </c>
    </row>
    <row r="11" spans="1:17" ht="14.45" customHeight="1" x14ac:dyDescent="0.2">
      <c r="A11" s="19" t="s">
        <v>39</v>
      </c>
      <c r="B11" s="55">
        <v>1561.8068143</v>
      </c>
      <c r="C11" s="56">
        <v>130.15056785833335</v>
      </c>
      <c r="D11" s="56">
        <v>119.33902999999999</v>
      </c>
      <c r="E11" s="56">
        <v>111.36571000000001</v>
      </c>
      <c r="F11" s="56">
        <v>122.38508999999999</v>
      </c>
      <c r="G11" s="56">
        <v>108.17410000000001</v>
      </c>
      <c r="H11" s="56">
        <v>119.72211999999999</v>
      </c>
      <c r="I11" s="56">
        <v>148.42905999999999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729.41510999999991</v>
      </c>
      <c r="Q11" s="185">
        <v>0.46703286432190583</v>
      </c>
    </row>
    <row r="12" spans="1:17" ht="14.45" customHeight="1" x14ac:dyDescent="0.2">
      <c r="A12" s="19" t="s">
        <v>40</v>
      </c>
      <c r="B12" s="55">
        <v>1385.8235142000001</v>
      </c>
      <c r="C12" s="56">
        <v>115.48529285000001</v>
      </c>
      <c r="D12" s="56">
        <v>2.1690999999999998</v>
      </c>
      <c r="E12" s="56">
        <v>45.155720000000002</v>
      </c>
      <c r="F12" s="56">
        <v>48.107089999999999</v>
      </c>
      <c r="G12" s="56">
        <v>24.334439999999997</v>
      </c>
      <c r="H12" s="56">
        <v>15.563649999999999</v>
      </c>
      <c r="I12" s="56">
        <v>130.58663000000001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265.91663000000005</v>
      </c>
      <c r="Q12" s="185">
        <v>0.19188347381557228</v>
      </c>
    </row>
    <row r="13" spans="1:17" ht="14.45" customHeight="1" x14ac:dyDescent="0.2">
      <c r="A13" s="19" t="s">
        <v>41</v>
      </c>
      <c r="B13" s="55">
        <v>644.99999990000003</v>
      </c>
      <c r="C13" s="56">
        <v>53.74999999166667</v>
      </c>
      <c r="D13" s="56">
        <v>42.904249999999998</v>
      </c>
      <c r="E13" s="56">
        <v>57.058070000000001</v>
      </c>
      <c r="F13" s="56">
        <v>101.10817999999999</v>
      </c>
      <c r="G13" s="56">
        <v>418.81304</v>
      </c>
      <c r="H13" s="56">
        <v>79.039419999999993</v>
      </c>
      <c r="I13" s="56">
        <v>151.76987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850.69282999999996</v>
      </c>
      <c r="Q13" s="185">
        <v>1.3189036126075817</v>
      </c>
    </row>
    <row r="14" spans="1:17" ht="14.45" customHeight="1" x14ac:dyDescent="0.2">
      <c r="A14" s="19" t="s">
        <v>42</v>
      </c>
      <c r="B14" s="55">
        <v>1419.5679050000001</v>
      </c>
      <c r="C14" s="56">
        <v>118.29732541666668</v>
      </c>
      <c r="D14" s="56">
        <v>174.947</v>
      </c>
      <c r="E14" s="56">
        <v>134.99100000000001</v>
      </c>
      <c r="F14" s="56">
        <v>135.19499999999999</v>
      </c>
      <c r="G14" s="56">
        <v>107.806</v>
      </c>
      <c r="H14" s="56">
        <v>99.885999999999996</v>
      </c>
      <c r="I14" s="56">
        <v>81.772999999999996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734.59799999999996</v>
      </c>
      <c r="Q14" s="185">
        <v>0.51748000036673125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1134.4987034000001</v>
      </c>
      <c r="C17" s="56">
        <v>94.541558616666677</v>
      </c>
      <c r="D17" s="56">
        <v>57.99015</v>
      </c>
      <c r="E17" s="56">
        <v>110.47534</v>
      </c>
      <c r="F17" s="56">
        <v>32.814029999999995</v>
      </c>
      <c r="G17" s="56">
        <v>9.1752299999999991</v>
      </c>
      <c r="H17" s="56">
        <v>14.867090000000001</v>
      </c>
      <c r="I17" s="56">
        <v>16.48395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241.80578999999997</v>
      </c>
      <c r="Q17" s="185">
        <v>0.21313888616648724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7.3689999999999998</v>
      </c>
      <c r="E18" s="56">
        <v>20.331</v>
      </c>
      <c r="F18" s="56">
        <v>17.818000000000001</v>
      </c>
      <c r="G18" s="56">
        <v>7.2809999999999997</v>
      </c>
      <c r="H18" s="56">
        <v>2.4</v>
      </c>
      <c r="I18" s="56">
        <v>-5.1529999999999996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50.045999999999999</v>
      </c>
      <c r="Q18" s="185" t="s">
        <v>329</v>
      </c>
    </row>
    <row r="19" spans="1:17" ht="14.45" customHeight="1" x14ac:dyDescent="0.2">
      <c r="A19" s="19" t="s">
        <v>47</v>
      </c>
      <c r="B19" s="55">
        <v>5432.2634007999995</v>
      </c>
      <c r="C19" s="56">
        <v>452.68861673333328</v>
      </c>
      <c r="D19" s="56">
        <v>776.82299999999998</v>
      </c>
      <c r="E19" s="56">
        <v>391.21247999999997</v>
      </c>
      <c r="F19" s="56">
        <v>456.77962000000002</v>
      </c>
      <c r="G19" s="56">
        <v>401.14897999999999</v>
      </c>
      <c r="H19" s="56">
        <v>439.78881000000001</v>
      </c>
      <c r="I19" s="56">
        <v>317.64976000000001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2783.40265</v>
      </c>
      <c r="Q19" s="185">
        <v>0.51238359494683072</v>
      </c>
    </row>
    <row r="20" spans="1:17" ht="14.45" customHeight="1" x14ac:dyDescent="0.2">
      <c r="A20" s="19" t="s">
        <v>48</v>
      </c>
      <c r="B20" s="55">
        <v>210141.43162230001</v>
      </c>
      <c r="C20" s="56">
        <v>17511.785968525</v>
      </c>
      <c r="D20" s="56">
        <v>16066.46833</v>
      </c>
      <c r="E20" s="56">
        <v>16389.808489999999</v>
      </c>
      <c r="F20" s="56">
        <v>15546.10591</v>
      </c>
      <c r="G20" s="56">
        <v>16747.667740000001</v>
      </c>
      <c r="H20" s="56">
        <v>16591.32962</v>
      </c>
      <c r="I20" s="56">
        <v>16233.460140000001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97574.840230000002</v>
      </c>
      <c r="Q20" s="185">
        <v>0.4643293779656798</v>
      </c>
    </row>
    <row r="21" spans="1:17" ht="14.45" customHeight="1" x14ac:dyDescent="0.2">
      <c r="A21" s="20" t="s">
        <v>49</v>
      </c>
      <c r="B21" s="55">
        <v>10403.303037900001</v>
      </c>
      <c r="C21" s="56">
        <v>866.94191982500013</v>
      </c>
      <c r="D21" s="56">
        <v>1048.8496699999998</v>
      </c>
      <c r="E21" s="56">
        <v>884.39657</v>
      </c>
      <c r="F21" s="56">
        <v>887.99656999999991</v>
      </c>
      <c r="G21" s="56">
        <v>901.47460999999998</v>
      </c>
      <c r="H21" s="56">
        <v>907.47198000000003</v>
      </c>
      <c r="I21" s="56">
        <v>907.45699000000002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5537.6463899999999</v>
      </c>
      <c r="Q21" s="185">
        <v>0.53229694163728047</v>
      </c>
    </row>
    <row r="22" spans="1:17" ht="14.45" customHeight="1" x14ac:dyDescent="0.2">
      <c r="A22" s="19" t="s">
        <v>50</v>
      </c>
      <c r="B22" s="55">
        <v>58.319057299999997</v>
      </c>
      <c r="C22" s="56">
        <v>4.8599214416666667</v>
      </c>
      <c r="D22" s="56">
        <v>10</v>
      </c>
      <c r="E22" s="56">
        <v>0</v>
      </c>
      <c r="F22" s="56">
        <v>0</v>
      </c>
      <c r="G22" s="56">
        <v>4.4165000000000001</v>
      </c>
      <c r="H22" s="56">
        <v>14.91325</v>
      </c>
      <c r="I22" s="56">
        <v>4.4165000000000001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33.746249999999996</v>
      </c>
      <c r="Q22" s="185">
        <v>0.57864875672467353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238.71405839995714</v>
      </c>
      <c r="C24" s="56">
        <v>19.892838199996429</v>
      </c>
      <c r="D24" s="56">
        <v>0.7930800000031013</v>
      </c>
      <c r="E24" s="56">
        <v>31.890580000002956</v>
      </c>
      <c r="F24" s="56">
        <v>31.119719999998779</v>
      </c>
      <c r="G24" s="56">
        <v>10.641889999998966</v>
      </c>
      <c r="H24" s="56">
        <v>5.3798600000009174</v>
      </c>
      <c r="I24" s="56">
        <v>2.7260600000008708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82.55119000000559</v>
      </c>
      <c r="Q24" s="185">
        <v>0.34581620602207652</v>
      </c>
    </row>
    <row r="25" spans="1:17" ht="14.45" customHeight="1" x14ac:dyDescent="0.2">
      <c r="A25" s="21" t="s">
        <v>53</v>
      </c>
      <c r="B25" s="58">
        <v>276944.93579349999</v>
      </c>
      <c r="C25" s="59">
        <v>23078.744649458331</v>
      </c>
      <c r="D25" s="59">
        <v>22016.27447</v>
      </c>
      <c r="E25" s="59">
        <v>22167.768170000003</v>
      </c>
      <c r="F25" s="59">
        <v>20105.01295</v>
      </c>
      <c r="G25" s="59">
        <v>21215.339749999999</v>
      </c>
      <c r="H25" s="59">
        <v>21686.223550000002</v>
      </c>
      <c r="I25" s="59">
        <v>21550.759910000001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128741.37880000001</v>
      </c>
      <c r="Q25" s="186">
        <v>0.46486272959327252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2818.0912599999997</v>
      </c>
      <c r="E26" s="56">
        <v>2644.4613599999998</v>
      </c>
      <c r="F26" s="56">
        <v>2844.1903900000002</v>
      </c>
      <c r="G26" s="56">
        <v>3321.7494100000004</v>
      </c>
      <c r="H26" s="56">
        <v>2320.0394000000001</v>
      </c>
      <c r="I26" s="56">
        <v>2995.1309000000001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16943.66272</v>
      </c>
      <c r="Q26" s="185" t="s">
        <v>329</v>
      </c>
    </row>
    <row r="27" spans="1:17" ht="14.45" customHeight="1" x14ac:dyDescent="0.2">
      <c r="A27" s="22" t="s">
        <v>55</v>
      </c>
      <c r="B27" s="58">
        <v>276944.93579349999</v>
      </c>
      <c r="C27" s="59">
        <v>23078.744649458331</v>
      </c>
      <c r="D27" s="59">
        <v>24834.365730000001</v>
      </c>
      <c r="E27" s="59">
        <v>24812.229530000004</v>
      </c>
      <c r="F27" s="59">
        <v>22949.20334</v>
      </c>
      <c r="G27" s="59">
        <v>24537.08916</v>
      </c>
      <c r="H27" s="59">
        <v>24006.262950000004</v>
      </c>
      <c r="I27" s="59">
        <v>24545.890810000001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145685.04152000003</v>
      </c>
      <c r="Q27" s="186">
        <v>0.52604334902382177</v>
      </c>
    </row>
    <row r="28" spans="1:17" ht="14.45" customHeight="1" x14ac:dyDescent="0.2">
      <c r="A28" s="20" t="s">
        <v>56</v>
      </c>
      <c r="B28" s="55">
        <v>1073.8652246000001</v>
      </c>
      <c r="C28" s="56">
        <v>89.488768716666684</v>
      </c>
      <c r="D28" s="56">
        <v>77.376360000000005</v>
      </c>
      <c r="E28" s="56">
        <v>28.403220000000001</v>
      </c>
      <c r="F28" s="56">
        <v>43.697319999999998</v>
      </c>
      <c r="G28" s="56">
        <v>16.497130000000002</v>
      </c>
      <c r="H28" s="56">
        <v>42.54636</v>
      </c>
      <c r="I28" s="56">
        <v>22.70928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231.22967</v>
      </c>
      <c r="Q28" s="185">
        <v>0.21532466524011878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497ADB7A-14C5-4EB8-A336-F3FF86754D62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17850.698833000002</v>
      </c>
      <c r="C6" s="707">
        <v>-36165.801930000001</v>
      </c>
      <c r="D6" s="707">
        <v>-54016.500763000004</v>
      </c>
      <c r="E6" s="708">
        <v>-2.0260160270667651</v>
      </c>
      <c r="F6" s="706">
        <v>-275423.15820530098</v>
      </c>
      <c r="G6" s="707">
        <v>-137711.57910265049</v>
      </c>
      <c r="H6" s="707">
        <v>-3508.5869199999997</v>
      </c>
      <c r="I6" s="707">
        <v>-10750.899019999999</v>
      </c>
      <c r="J6" s="707">
        <v>126960.68008265049</v>
      </c>
      <c r="K6" s="709">
        <v>3.903411423372851E-2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239977.78872200099</v>
      </c>
      <c r="C7" s="707">
        <v>262802.39129</v>
      </c>
      <c r="D7" s="707">
        <v>22824.602567999013</v>
      </c>
      <c r="E7" s="708">
        <v>1.095111312965884</v>
      </c>
      <c r="F7" s="706">
        <v>276944.93579349999</v>
      </c>
      <c r="G7" s="707">
        <v>138472.46789674999</v>
      </c>
      <c r="H7" s="707">
        <v>21550.759910000001</v>
      </c>
      <c r="I7" s="707">
        <v>128741.37879999999</v>
      </c>
      <c r="J7" s="707">
        <v>-9731.0890967500018</v>
      </c>
      <c r="K7" s="709">
        <v>0.46486272959327246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48560.162472000004</v>
      </c>
      <c r="C8" s="707">
        <v>49386.862079999999</v>
      </c>
      <c r="D8" s="707">
        <v>826.69960799999535</v>
      </c>
      <c r="E8" s="708">
        <v>1.0170242348030996</v>
      </c>
      <c r="F8" s="706">
        <v>49536.405913400005</v>
      </c>
      <c r="G8" s="707">
        <v>24768.202956700003</v>
      </c>
      <c r="H8" s="707">
        <v>4073.72057</v>
      </c>
      <c r="I8" s="707">
        <v>22438.134739999998</v>
      </c>
      <c r="J8" s="707">
        <v>-2330.068216700005</v>
      </c>
      <c r="K8" s="709">
        <v>0.45296250961820989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47114.110158000003</v>
      </c>
      <c r="C9" s="707">
        <v>47945.032079999997</v>
      </c>
      <c r="D9" s="707">
        <v>830.92192199999408</v>
      </c>
      <c r="E9" s="708">
        <v>1.0176363709133729</v>
      </c>
      <c r="F9" s="706">
        <v>48116.838008400002</v>
      </c>
      <c r="G9" s="707">
        <v>24058.419004200001</v>
      </c>
      <c r="H9" s="707">
        <v>3991.9475699999998</v>
      </c>
      <c r="I9" s="707">
        <v>21703.53674</v>
      </c>
      <c r="J9" s="707">
        <v>-2354.8822642000014</v>
      </c>
      <c r="K9" s="709">
        <v>0.45105908115182264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2.6429999999999999E-2</v>
      </c>
      <c r="D10" s="707">
        <v>2.6429999999999999E-2</v>
      </c>
      <c r="E10" s="708">
        <v>0</v>
      </c>
      <c r="F10" s="706">
        <v>0</v>
      </c>
      <c r="G10" s="707">
        <v>0</v>
      </c>
      <c r="H10" s="707">
        <v>1.06E-3</v>
      </c>
      <c r="I10" s="707">
        <v>2.4399999999999999E-3</v>
      </c>
      <c r="J10" s="707">
        <v>2.4399999999999999E-3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2.6429999999999999E-2</v>
      </c>
      <c r="D11" s="707">
        <v>2.6429999999999999E-2</v>
      </c>
      <c r="E11" s="708">
        <v>0</v>
      </c>
      <c r="F11" s="706">
        <v>0</v>
      </c>
      <c r="G11" s="707">
        <v>0</v>
      </c>
      <c r="H11" s="707">
        <v>1.06E-3</v>
      </c>
      <c r="I11" s="707">
        <v>2.4399999999999999E-3</v>
      </c>
      <c r="J11" s="707">
        <v>2.4399999999999999E-3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24276.6378</v>
      </c>
      <c r="C12" s="707">
        <v>25333.650460000001</v>
      </c>
      <c r="D12" s="707">
        <v>1057.0126600000003</v>
      </c>
      <c r="E12" s="708">
        <v>1.0435403233638885</v>
      </c>
      <c r="F12" s="706">
        <v>24630.000000700002</v>
      </c>
      <c r="G12" s="707">
        <v>12315.000000350003</v>
      </c>
      <c r="H12" s="707">
        <v>2073.1524399999998</v>
      </c>
      <c r="I12" s="707">
        <v>11185.329960000001</v>
      </c>
      <c r="J12" s="707">
        <v>-1129.6700403500017</v>
      </c>
      <c r="K12" s="709">
        <v>0.45413438731961453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15716.637804</v>
      </c>
      <c r="C13" s="707">
        <v>15601.46545</v>
      </c>
      <c r="D13" s="707">
        <v>-115.17235400000027</v>
      </c>
      <c r="E13" s="708">
        <v>0.99267194705150685</v>
      </c>
      <c r="F13" s="706">
        <v>15500.0000002</v>
      </c>
      <c r="G13" s="707">
        <v>7750.0000000999989</v>
      </c>
      <c r="H13" s="707">
        <v>1222.7448400000001</v>
      </c>
      <c r="I13" s="707">
        <v>6854.7048600000007</v>
      </c>
      <c r="J13" s="707">
        <v>-895.29514009999821</v>
      </c>
      <c r="K13" s="709">
        <v>0.44223902322010022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680</v>
      </c>
      <c r="C14" s="707">
        <v>737.20465999999999</v>
      </c>
      <c r="D14" s="707">
        <v>57.20465999999999</v>
      </c>
      <c r="E14" s="708">
        <v>1.0841244999999999</v>
      </c>
      <c r="F14" s="706">
        <v>659.99999990000003</v>
      </c>
      <c r="G14" s="707">
        <v>329.99999995000002</v>
      </c>
      <c r="H14" s="707">
        <v>48.080500000000001</v>
      </c>
      <c r="I14" s="707">
        <v>315.09363999999999</v>
      </c>
      <c r="J14" s="707">
        <v>-14.906359950000024</v>
      </c>
      <c r="K14" s="709">
        <v>0.47741460613294157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630.000001</v>
      </c>
      <c r="C15" s="707">
        <v>816.36484999999993</v>
      </c>
      <c r="D15" s="707">
        <v>186.36484899999994</v>
      </c>
      <c r="E15" s="708">
        <v>1.2958172201653695</v>
      </c>
      <c r="F15" s="706">
        <v>720.00000020000004</v>
      </c>
      <c r="G15" s="707">
        <v>360.00000010000002</v>
      </c>
      <c r="H15" s="707">
        <v>54.721890000000002</v>
      </c>
      <c r="I15" s="707">
        <v>396.15188000000001</v>
      </c>
      <c r="J15" s="707">
        <v>36.151879899999983</v>
      </c>
      <c r="K15" s="709">
        <v>0.550210944291608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3659.9999989999997</v>
      </c>
      <c r="C16" s="707">
        <v>4216.0288</v>
      </c>
      <c r="D16" s="707">
        <v>556.02880100000039</v>
      </c>
      <c r="E16" s="708">
        <v>1.1519204374732024</v>
      </c>
      <c r="F16" s="706">
        <v>4400</v>
      </c>
      <c r="G16" s="707">
        <v>2200</v>
      </c>
      <c r="H16" s="707">
        <v>309.76714000000004</v>
      </c>
      <c r="I16" s="707">
        <v>1555.12671</v>
      </c>
      <c r="J16" s="707">
        <v>-644.87329</v>
      </c>
      <c r="K16" s="709">
        <v>0.35343788863636366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0</v>
      </c>
      <c r="C17" s="707">
        <v>570.23230000000001</v>
      </c>
      <c r="D17" s="707">
        <v>570.23230000000001</v>
      </c>
      <c r="E17" s="708">
        <v>0</v>
      </c>
      <c r="F17" s="706">
        <v>0</v>
      </c>
      <c r="G17" s="707">
        <v>0</v>
      </c>
      <c r="H17" s="707">
        <v>37.432589999999998</v>
      </c>
      <c r="I17" s="707">
        <v>256.01157999999998</v>
      </c>
      <c r="J17" s="707">
        <v>256.01157999999998</v>
      </c>
      <c r="K17" s="709">
        <v>0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53.197540000000004</v>
      </c>
      <c r="D18" s="707">
        <v>53.197540000000004</v>
      </c>
      <c r="E18" s="708">
        <v>0</v>
      </c>
      <c r="F18" s="706">
        <v>0</v>
      </c>
      <c r="G18" s="707">
        <v>0</v>
      </c>
      <c r="H18" s="707">
        <v>0</v>
      </c>
      <c r="I18" s="707">
        <v>21.073720000000002</v>
      </c>
      <c r="J18" s="707">
        <v>21.073720000000002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2060</v>
      </c>
      <c r="C19" s="707">
        <v>1708.28198</v>
      </c>
      <c r="D19" s="707">
        <v>-351.71802000000002</v>
      </c>
      <c r="E19" s="708">
        <v>0.82926309708737866</v>
      </c>
      <c r="F19" s="706">
        <v>1790.0000001000001</v>
      </c>
      <c r="G19" s="707">
        <v>895.00000005000015</v>
      </c>
      <c r="H19" s="707">
        <v>119.61702000000001</v>
      </c>
      <c r="I19" s="707">
        <v>809.57391000000007</v>
      </c>
      <c r="J19" s="707">
        <v>-85.426090050000084</v>
      </c>
      <c r="K19" s="709">
        <v>0.45227592734903488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910</v>
      </c>
      <c r="C20" s="707">
        <v>886.99738000000002</v>
      </c>
      <c r="D20" s="707">
        <v>-23.002619999999979</v>
      </c>
      <c r="E20" s="708">
        <v>0.97472239560439566</v>
      </c>
      <c r="F20" s="706">
        <v>859.99999979999996</v>
      </c>
      <c r="G20" s="707">
        <v>429.99999989999998</v>
      </c>
      <c r="H20" s="707">
        <v>201.88300000000001</v>
      </c>
      <c r="I20" s="707">
        <v>561.31786</v>
      </c>
      <c r="J20" s="707">
        <v>131.31786010000002</v>
      </c>
      <c r="K20" s="709">
        <v>0.65269518619830125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619.99999600000001</v>
      </c>
      <c r="C21" s="707">
        <v>743.87750000000005</v>
      </c>
      <c r="D21" s="707">
        <v>123.87750400000004</v>
      </c>
      <c r="E21" s="708">
        <v>1.1998024270954997</v>
      </c>
      <c r="F21" s="706">
        <v>700.00000049999994</v>
      </c>
      <c r="G21" s="707">
        <v>350.00000024999997</v>
      </c>
      <c r="H21" s="707">
        <v>78.905460000000005</v>
      </c>
      <c r="I21" s="707">
        <v>416.2758</v>
      </c>
      <c r="J21" s="707">
        <v>66.275799750000033</v>
      </c>
      <c r="K21" s="709">
        <v>0.59467971386094309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4480.9999820000003</v>
      </c>
      <c r="C22" s="707">
        <v>4162.2232199999999</v>
      </c>
      <c r="D22" s="707">
        <v>-318.77676200000042</v>
      </c>
      <c r="E22" s="708">
        <v>0.92886035186777194</v>
      </c>
      <c r="F22" s="706">
        <v>4389.9593408000001</v>
      </c>
      <c r="G22" s="707">
        <v>2194.9796704</v>
      </c>
      <c r="H22" s="707">
        <v>232.12</v>
      </c>
      <c r="I22" s="707">
        <v>1455.05</v>
      </c>
      <c r="J22" s="707">
        <v>-739.92967040000008</v>
      </c>
      <c r="K22" s="709">
        <v>0.3314495390599313</v>
      </c>
      <c r="L22" s="270"/>
      <c r="M22" s="705" t="str">
        <f t="shared" si="0"/>
        <v>X</v>
      </c>
    </row>
    <row r="23" spans="1:13" ht="14.45" customHeight="1" x14ac:dyDescent="0.2">
      <c r="A23" s="710" t="s">
        <v>347</v>
      </c>
      <c r="B23" s="706">
        <v>4056.9725550000003</v>
      </c>
      <c r="C23" s="707">
        <v>3815.1032200000004</v>
      </c>
      <c r="D23" s="707">
        <v>-241.86933499999986</v>
      </c>
      <c r="E23" s="708">
        <v>0.94038181631228712</v>
      </c>
      <c r="F23" s="706">
        <v>4017.5799978</v>
      </c>
      <c r="G23" s="707">
        <v>2008.7899989000002</v>
      </c>
      <c r="H23" s="707">
        <v>221.33</v>
      </c>
      <c r="I23" s="707">
        <v>1309.83</v>
      </c>
      <c r="J23" s="707">
        <v>-698.9599989000003</v>
      </c>
      <c r="K23" s="709">
        <v>0.32602462196577392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424.02742700000005</v>
      </c>
      <c r="C24" s="707">
        <v>347.12</v>
      </c>
      <c r="D24" s="707">
        <v>-76.907427000000041</v>
      </c>
      <c r="E24" s="708">
        <v>0.81862629136015763</v>
      </c>
      <c r="F24" s="706">
        <v>372.37934300000001</v>
      </c>
      <c r="G24" s="707">
        <v>186.1896715</v>
      </c>
      <c r="H24" s="707">
        <v>10.79</v>
      </c>
      <c r="I24" s="707">
        <v>145.22</v>
      </c>
      <c r="J24" s="707">
        <v>-40.969671500000004</v>
      </c>
      <c r="K24" s="709">
        <v>0.3899786675331236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15324.299183000001</v>
      </c>
      <c r="C25" s="707">
        <v>14404.500759999999</v>
      </c>
      <c r="D25" s="707">
        <v>-919.798423000002</v>
      </c>
      <c r="E25" s="708">
        <v>0.9399777822126848</v>
      </c>
      <c r="F25" s="706">
        <v>15324.999998900001</v>
      </c>
      <c r="G25" s="707">
        <v>7662.4999994499995</v>
      </c>
      <c r="H25" s="707">
        <v>1243.2404099999999</v>
      </c>
      <c r="I25" s="707">
        <v>7113.9172700000099</v>
      </c>
      <c r="J25" s="707">
        <v>-548.58272944998953</v>
      </c>
      <c r="K25" s="709">
        <v>0.46420341080004135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1120.200002</v>
      </c>
      <c r="C26" s="707">
        <v>1169.1027199999999</v>
      </c>
      <c r="D26" s="707">
        <v>48.902717999999822</v>
      </c>
      <c r="E26" s="708">
        <v>1.0436553453960802</v>
      </c>
      <c r="F26" s="706">
        <v>999.99999969999999</v>
      </c>
      <c r="G26" s="707">
        <v>499.99999984999999</v>
      </c>
      <c r="H26" s="707">
        <v>74.357839999999996</v>
      </c>
      <c r="I26" s="707">
        <v>535.52364999999998</v>
      </c>
      <c r="J26" s="707">
        <v>35.52365014999998</v>
      </c>
      <c r="K26" s="709">
        <v>0.53552365016065706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0</v>
      </c>
      <c r="C27" s="707">
        <v>9.6814999999999998</v>
      </c>
      <c r="D27" s="707">
        <v>9.6814999999999998</v>
      </c>
      <c r="E27" s="708">
        <v>0</v>
      </c>
      <c r="F27" s="706">
        <v>0</v>
      </c>
      <c r="G27" s="707">
        <v>0</v>
      </c>
      <c r="H27" s="707">
        <v>2.01335</v>
      </c>
      <c r="I27" s="707">
        <v>18.120150000000002</v>
      </c>
      <c r="J27" s="707">
        <v>18.120150000000002</v>
      </c>
      <c r="K27" s="709">
        <v>0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3.9999989999999999</v>
      </c>
      <c r="C28" s="707">
        <v>1.9139699999999999</v>
      </c>
      <c r="D28" s="707">
        <v>-2.0860289999999999</v>
      </c>
      <c r="E28" s="708">
        <v>0.47849261962315492</v>
      </c>
      <c r="F28" s="706">
        <v>3</v>
      </c>
      <c r="G28" s="707">
        <v>1.5</v>
      </c>
      <c r="H28" s="707">
        <v>0.32669999999999999</v>
      </c>
      <c r="I28" s="707">
        <v>0.32669999999999999</v>
      </c>
      <c r="J28" s="707">
        <v>-1.1733</v>
      </c>
      <c r="K28" s="709">
        <v>0.1089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1339</v>
      </c>
      <c r="C29" s="707">
        <v>1109.5205800000001</v>
      </c>
      <c r="D29" s="707">
        <v>-229.47941999999989</v>
      </c>
      <c r="E29" s="708">
        <v>0.82861880507841679</v>
      </c>
      <c r="F29" s="706">
        <v>1129.9999995999999</v>
      </c>
      <c r="G29" s="707">
        <v>564.99999979999996</v>
      </c>
      <c r="H29" s="707">
        <v>126.87127000000001</v>
      </c>
      <c r="I29" s="707">
        <v>595.70452999999998</v>
      </c>
      <c r="J29" s="707">
        <v>30.704530200000022</v>
      </c>
      <c r="K29" s="709">
        <v>0.52717215062908751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8252.0991780000004</v>
      </c>
      <c r="C30" s="707">
        <v>7373.4620300000006</v>
      </c>
      <c r="D30" s="707">
        <v>-878.6371479999998</v>
      </c>
      <c r="E30" s="708">
        <v>0.89352561947601938</v>
      </c>
      <c r="F30" s="706">
        <v>8745.9999996000006</v>
      </c>
      <c r="G30" s="707">
        <v>4372.9999998000003</v>
      </c>
      <c r="H30" s="707">
        <v>645.71209999999996</v>
      </c>
      <c r="I30" s="707">
        <v>3738.1333500000001</v>
      </c>
      <c r="J30" s="707">
        <v>-634.86664980000023</v>
      </c>
      <c r="K30" s="709">
        <v>0.42741062773507477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5.0000039999999997</v>
      </c>
      <c r="C31" s="707">
        <v>6.6425000000000001</v>
      </c>
      <c r="D31" s="707">
        <v>1.6424960000000004</v>
      </c>
      <c r="E31" s="708">
        <v>1.3284989372008504</v>
      </c>
      <c r="F31" s="706">
        <v>5</v>
      </c>
      <c r="G31" s="707">
        <v>2.5</v>
      </c>
      <c r="H31" s="707">
        <v>1.4762</v>
      </c>
      <c r="I31" s="707">
        <v>4.4286000000000003</v>
      </c>
      <c r="J31" s="707">
        <v>1.9286000000000003</v>
      </c>
      <c r="K31" s="709">
        <v>0.88572000000000006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687.00000399999999</v>
      </c>
      <c r="C32" s="707">
        <v>894.28839000000005</v>
      </c>
      <c r="D32" s="707">
        <v>207.28838600000006</v>
      </c>
      <c r="E32" s="708">
        <v>1.3017298177482981</v>
      </c>
      <c r="F32" s="706">
        <v>849.99999990000003</v>
      </c>
      <c r="G32" s="707">
        <v>424.99999994999996</v>
      </c>
      <c r="H32" s="707">
        <v>38.032510000000002</v>
      </c>
      <c r="I32" s="707">
        <v>303.25898000000001</v>
      </c>
      <c r="J32" s="707">
        <v>-121.74101994999995</v>
      </c>
      <c r="K32" s="709">
        <v>0.35677527063020886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51.000000999999997</v>
      </c>
      <c r="C33" s="707">
        <v>44.778980000000004</v>
      </c>
      <c r="D33" s="707">
        <v>-6.2210209999999933</v>
      </c>
      <c r="E33" s="708">
        <v>0.87801919847021193</v>
      </c>
      <c r="F33" s="706">
        <v>49.999999799999998</v>
      </c>
      <c r="G33" s="707">
        <v>24.999999899999999</v>
      </c>
      <c r="H33" s="707">
        <v>5.67936</v>
      </c>
      <c r="I33" s="707">
        <v>24.20373</v>
      </c>
      <c r="J33" s="707">
        <v>-0.79626989999999864</v>
      </c>
      <c r="K33" s="709">
        <v>0.48407460193629842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497.99999699999995</v>
      </c>
      <c r="C34" s="707">
        <v>532.21968000000004</v>
      </c>
      <c r="D34" s="707">
        <v>34.219683000000089</v>
      </c>
      <c r="E34" s="708">
        <v>1.0687142233055076</v>
      </c>
      <c r="F34" s="706">
        <v>500.00000019999999</v>
      </c>
      <c r="G34" s="707">
        <v>250.00000009999999</v>
      </c>
      <c r="H34" s="707">
        <v>57.11233</v>
      </c>
      <c r="I34" s="707">
        <v>223.92170999999999</v>
      </c>
      <c r="J34" s="707">
        <v>-26.078290100000004</v>
      </c>
      <c r="K34" s="709">
        <v>0.44784341982086262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520.000001</v>
      </c>
      <c r="C35" s="707">
        <v>514.53150000000005</v>
      </c>
      <c r="D35" s="707">
        <v>-5.4685009999999465</v>
      </c>
      <c r="E35" s="708">
        <v>0.98948365194330079</v>
      </c>
      <c r="F35" s="706">
        <v>440.0000005</v>
      </c>
      <c r="G35" s="707">
        <v>220.00000024999997</v>
      </c>
      <c r="H35" s="707">
        <v>51.064</v>
      </c>
      <c r="I35" s="707">
        <v>310.90109999999999</v>
      </c>
      <c r="J35" s="707">
        <v>90.901099750000014</v>
      </c>
      <c r="K35" s="709">
        <v>0.70659340828796202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20</v>
      </c>
      <c r="C36" s="707">
        <v>63.853190000000005</v>
      </c>
      <c r="D36" s="707">
        <v>43.853190000000005</v>
      </c>
      <c r="E36" s="708">
        <v>3.1926595000000004</v>
      </c>
      <c r="F36" s="706">
        <v>20</v>
      </c>
      <c r="G36" s="707">
        <v>10</v>
      </c>
      <c r="H36" s="707">
        <v>0</v>
      </c>
      <c r="I36" s="707">
        <v>0</v>
      </c>
      <c r="J36" s="707">
        <v>-10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680</v>
      </c>
      <c r="C37" s="707">
        <v>630.60293000000001</v>
      </c>
      <c r="D37" s="707">
        <v>-49.397069999999985</v>
      </c>
      <c r="E37" s="708">
        <v>0.92735725000000002</v>
      </c>
      <c r="F37" s="706">
        <v>659.99999979999996</v>
      </c>
      <c r="G37" s="707">
        <v>329.99999989999998</v>
      </c>
      <c r="H37" s="707">
        <v>62.677430000000001</v>
      </c>
      <c r="I37" s="707">
        <v>320.14969000000002</v>
      </c>
      <c r="J37" s="707">
        <v>-9.8503098999999565</v>
      </c>
      <c r="K37" s="709">
        <v>0.48507528802578048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2147.9999969999999</v>
      </c>
      <c r="C38" s="707">
        <v>2053.9027900000001</v>
      </c>
      <c r="D38" s="707">
        <v>-94.097206999999798</v>
      </c>
      <c r="E38" s="708">
        <v>0.95619310654961798</v>
      </c>
      <c r="F38" s="706">
        <v>1920.9999998000001</v>
      </c>
      <c r="G38" s="707">
        <v>960.49999990000015</v>
      </c>
      <c r="H38" s="707">
        <v>177.91732000000002</v>
      </c>
      <c r="I38" s="707">
        <v>1037.1210799999999</v>
      </c>
      <c r="J38" s="707">
        <v>76.621080099999745</v>
      </c>
      <c r="K38" s="709">
        <v>0.53988603857781214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0</v>
      </c>
      <c r="D39" s="707">
        <v>0</v>
      </c>
      <c r="E39" s="708">
        <v>0</v>
      </c>
      <c r="F39" s="706">
        <v>0</v>
      </c>
      <c r="G39" s="707">
        <v>0</v>
      </c>
      <c r="H39" s="707">
        <v>0</v>
      </c>
      <c r="I39" s="707">
        <v>2.1240000000000001</v>
      </c>
      <c r="J39" s="707">
        <v>2.1240000000000001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56.439743999999997</v>
      </c>
      <c r="C40" s="707">
        <v>177.74678</v>
      </c>
      <c r="D40" s="707">
        <v>121.30703600000001</v>
      </c>
      <c r="E40" s="708">
        <v>3.1493193874160736</v>
      </c>
      <c r="F40" s="706">
        <v>179.24833960000001</v>
      </c>
      <c r="G40" s="707">
        <v>89.624169800000004</v>
      </c>
      <c r="H40" s="707">
        <v>12.648100000000001</v>
      </c>
      <c r="I40" s="707">
        <v>102.4205</v>
      </c>
      <c r="J40" s="707">
        <v>12.7963302</v>
      </c>
      <c r="K40" s="709">
        <v>0.57138883533624651</v>
      </c>
      <c r="L40" s="270"/>
      <c r="M40" s="705" t="str">
        <f t="shared" si="0"/>
        <v>X</v>
      </c>
    </row>
    <row r="41" spans="1:13" ht="14.45" customHeight="1" x14ac:dyDescent="0.2">
      <c r="A41" s="710" t="s">
        <v>365</v>
      </c>
      <c r="B41" s="706">
        <v>35.859791999999999</v>
      </c>
      <c r="C41" s="707">
        <v>145.24314999999999</v>
      </c>
      <c r="D41" s="707">
        <v>109.38335799999999</v>
      </c>
      <c r="E41" s="708">
        <v>4.0503065383089778</v>
      </c>
      <c r="F41" s="706">
        <v>144.9220933</v>
      </c>
      <c r="G41" s="707">
        <v>72.46104665</v>
      </c>
      <c r="H41" s="707">
        <v>10.454930000000001</v>
      </c>
      <c r="I41" s="707">
        <v>88.390280000000004</v>
      </c>
      <c r="J41" s="707">
        <v>15.929233350000004</v>
      </c>
      <c r="K41" s="709">
        <v>0.60991583813949779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20.579952000000002</v>
      </c>
      <c r="C42" s="707">
        <v>32.503630000000001</v>
      </c>
      <c r="D42" s="707">
        <v>11.923677999999999</v>
      </c>
      <c r="E42" s="708">
        <v>1.5793831783475489</v>
      </c>
      <c r="F42" s="706">
        <v>34.326246300000001</v>
      </c>
      <c r="G42" s="707">
        <v>17.163123150000001</v>
      </c>
      <c r="H42" s="707">
        <v>2.1931700000000003</v>
      </c>
      <c r="I42" s="707">
        <v>14.03022</v>
      </c>
      <c r="J42" s="707">
        <v>-3.1329031500000006</v>
      </c>
      <c r="K42" s="709">
        <v>0.40873155419851426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1456.2836029999999</v>
      </c>
      <c r="C43" s="707">
        <v>1755.6787099999999</v>
      </c>
      <c r="D43" s="707">
        <v>299.39510700000005</v>
      </c>
      <c r="E43" s="708">
        <v>1.2055884625654198</v>
      </c>
      <c r="F43" s="706">
        <v>1561.8068143</v>
      </c>
      <c r="G43" s="707">
        <v>780.90340715000002</v>
      </c>
      <c r="H43" s="707">
        <v>148.42905999999999</v>
      </c>
      <c r="I43" s="707">
        <v>729.41511000000003</v>
      </c>
      <c r="J43" s="707">
        <v>-51.488297149999994</v>
      </c>
      <c r="K43" s="709">
        <v>0.46703286432190594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0</v>
      </c>
      <c r="C44" s="707">
        <v>143.18745999999999</v>
      </c>
      <c r="D44" s="707">
        <v>143.18745999999999</v>
      </c>
      <c r="E44" s="708">
        <v>0</v>
      </c>
      <c r="F44" s="706">
        <v>0</v>
      </c>
      <c r="G44" s="707">
        <v>0</v>
      </c>
      <c r="H44" s="707">
        <v>0</v>
      </c>
      <c r="I44" s="707">
        <v>10.06357</v>
      </c>
      <c r="J44" s="707">
        <v>10.06357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106</v>
      </c>
      <c r="C45" s="707">
        <v>120.28314999999999</v>
      </c>
      <c r="D45" s="707">
        <v>14.283149999999992</v>
      </c>
      <c r="E45" s="708">
        <v>1.1347466981132075</v>
      </c>
      <c r="F45" s="706">
        <v>124.99999980000001</v>
      </c>
      <c r="G45" s="707">
        <v>62.499999900000006</v>
      </c>
      <c r="H45" s="707">
        <v>6.7129200000000004</v>
      </c>
      <c r="I45" s="707">
        <v>49.217879999999994</v>
      </c>
      <c r="J45" s="707">
        <v>-13.282119900000012</v>
      </c>
      <c r="K45" s="709">
        <v>0.39374304062998877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759.73951299999999</v>
      </c>
      <c r="C46" s="707">
        <v>804.00116000000003</v>
      </c>
      <c r="D46" s="707">
        <v>44.261647000000039</v>
      </c>
      <c r="E46" s="708">
        <v>1.0582589772450075</v>
      </c>
      <c r="F46" s="706">
        <v>799.99999969999999</v>
      </c>
      <c r="G46" s="707">
        <v>399.99999984999999</v>
      </c>
      <c r="H46" s="707">
        <v>94.96387</v>
      </c>
      <c r="I46" s="707">
        <v>402.09336999999999</v>
      </c>
      <c r="J46" s="707">
        <v>2.0933701499999984</v>
      </c>
      <c r="K46" s="709">
        <v>0.50261671268848129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156</v>
      </c>
      <c r="C47" s="707">
        <v>182.60623000000001</v>
      </c>
      <c r="D47" s="707">
        <v>26.606230000000011</v>
      </c>
      <c r="E47" s="708">
        <v>1.1705527564102565</v>
      </c>
      <c r="F47" s="706">
        <v>179.99999990000001</v>
      </c>
      <c r="G47" s="707">
        <v>89.999999950000003</v>
      </c>
      <c r="H47" s="707">
        <v>10.552149999999999</v>
      </c>
      <c r="I47" s="707">
        <v>60.019739999999999</v>
      </c>
      <c r="J47" s="707">
        <v>-29.980259950000004</v>
      </c>
      <c r="K47" s="709">
        <v>0.33344300018524609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21.991724999999999</v>
      </c>
      <c r="C48" s="707">
        <v>7.7978000000000005</v>
      </c>
      <c r="D48" s="707">
        <v>-14.193924999999998</v>
      </c>
      <c r="E48" s="708">
        <v>0.35457882453513767</v>
      </c>
      <c r="F48" s="706">
        <v>6.9799802</v>
      </c>
      <c r="G48" s="707">
        <v>3.4899901</v>
      </c>
      <c r="H48" s="707">
        <v>1.5802</v>
      </c>
      <c r="I48" s="707">
        <v>4.7012</v>
      </c>
      <c r="J48" s="707">
        <v>1.2112099000000001</v>
      </c>
      <c r="K48" s="709">
        <v>0.67352626587680009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7.1999999999999995E-2</v>
      </c>
      <c r="D49" s="707">
        <v>7.1999999999999995E-2</v>
      </c>
      <c r="E49" s="708">
        <v>0</v>
      </c>
      <c r="F49" s="706">
        <v>0</v>
      </c>
      <c r="G49" s="707">
        <v>0</v>
      </c>
      <c r="H49" s="707">
        <v>0.11434999999999999</v>
      </c>
      <c r="I49" s="707">
        <v>0.11434999999999999</v>
      </c>
      <c r="J49" s="707">
        <v>0.11434999999999999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14.550180000000001</v>
      </c>
      <c r="D50" s="707">
        <v>14.550180000000001</v>
      </c>
      <c r="E50" s="708">
        <v>0</v>
      </c>
      <c r="F50" s="706">
        <v>0</v>
      </c>
      <c r="G50" s="707">
        <v>0</v>
      </c>
      <c r="H50" s="707">
        <v>1.6431800000000001</v>
      </c>
      <c r="I50" s="707">
        <v>10.709110000000001</v>
      </c>
      <c r="J50" s="707">
        <v>10.709110000000001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12.42032</v>
      </c>
      <c r="D51" s="707">
        <v>12.42032</v>
      </c>
      <c r="E51" s="708">
        <v>0</v>
      </c>
      <c r="F51" s="706">
        <v>0</v>
      </c>
      <c r="G51" s="707">
        <v>0</v>
      </c>
      <c r="H51" s="707">
        <v>0.96436999999999995</v>
      </c>
      <c r="I51" s="707">
        <v>4.1639799999999996</v>
      </c>
      <c r="J51" s="707">
        <v>4.1639799999999996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36.552358999999996</v>
      </c>
      <c r="C52" s="707">
        <v>37.331530000000001</v>
      </c>
      <c r="D52" s="707">
        <v>0.77917100000000517</v>
      </c>
      <c r="E52" s="708">
        <v>1.021316572208103</v>
      </c>
      <c r="F52" s="706">
        <v>35.017222000000004</v>
      </c>
      <c r="G52" s="707">
        <v>17.508611000000002</v>
      </c>
      <c r="H52" s="707">
        <v>0.45374999999999999</v>
      </c>
      <c r="I52" s="707">
        <v>9.8125</v>
      </c>
      <c r="J52" s="707">
        <v>-7.6961110000000019</v>
      </c>
      <c r="K52" s="709">
        <v>0.28021925896920091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13.12717</v>
      </c>
      <c r="D53" s="707">
        <v>13.12717</v>
      </c>
      <c r="E53" s="708">
        <v>0</v>
      </c>
      <c r="F53" s="706">
        <v>0</v>
      </c>
      <c r="G53" s="707">
        <v>0</v>
      </c>
      <c r="H53" s="707">
        <v>0</v>
      </c>
      <c r="I53" s="707">
        <v>0</v>
      </c>
      <c r="J53" s="707">
        <v>0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5.16</v>
      </c>
      <c r="D54" s="707">
        <v>5.16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</v>
      </c>
      <c r="D55" s="707">
        <v>0</v>
      </c>
      <c r="E55" s="708">
        <v>0</v>
      </c>
      <c r="F55" s="706">
        <v>0</v>
      </c>
      <c r="G55" s="707">
        <v>0</v>
      </c>
      <c r="H55" s="707">
        <v>0</v>
      </c>
      <c r="I55" s="707">
        <v>1.24997</v>
      </c>
      <c r="J55" s="707">
        <v>1.24997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1.7489000000000001</v>
      </c>
      <c r="D56" s="707">
        <v>1.7489000000000001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376.00000599999998</v>
      </c>
      <c r="C57" s="707">
        <v>413.58981</v>
      </c>
      <c r="D57" s="707">
        <v>37.589804000000015</v>
      </c>
      <c r="E57" s="708">
        <v>1.0999728813834115</v>
      </c>
      <c r="F57" s="706">
        <v>415</v>
      </c>
      <c r="G57" s="707">
        <v>207.5</v>
      </c>
      <c r="H57" s="707">
        <v>31.444269999999999</v>
      </c>
      <c r="I57" s="707">
        <v>177.26944</v>
      </c>
      <c r="J57" s="707">
        <v>-30.230559999999997</v>
      </c>
      <c r="K57" s="709">
        <v>0.42715527710843376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-0.19700000000000001</v>
      </c>
      <c r="D58" s="707">
        <v>-0.19700000000000001</v>
      </c>
      <c r="E58" s="708">
        <v>0</v>
      </c>
      <c r="F58" s="706">
        <v>-0.19038730000000001</v>
      </c>
      <c r="G58" s="707">
        <v>-9.5193649999999991E-2</v>
      </c>
      <c r="H58" s="707">
        <v>0</v>
      </c>
      <c r="I58" s="707">
        <v>0</v>
      </c>
      <c r="J58" s="707">
        <v>9.5193649999999991E-2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752.30263600000001</v>
      </c>
      <c r="C59" s="707">
        <v>1369.1038100000001</v>
      </c>
      <c r="D59" s="707">
        <v>616.80117400000006</v>
      </c>
      <c r="E59" s="708">
        <v>1.8198843716400324</v>
      </c>
      <c r="F59" s="706">
        <v>1385.8235142000001</v>
      </c>
      <c r="G59" s="707">
        <v>692.91175710000005</v>
      </c>
      <c r="H59" s="707">
        <v>130.58663000000001</v>
      </c>
      <c r="I59" s="707">
        <v>265.91663</v>
      </c>
      <c r="J59" s="707">
        <v>-426.99512710000005</v>
      </c>
      <c r="K59" s="709">
        <v>0.19188347381557222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0</v>
      </c>
      <c r="C60" s="707">
        <v>15.475760000000001</v>
      </c>
      <c r="D60" s="707">
        <v>15.475760000000001</v>
      </c>
      <c r="E60" s="708">
        <v>0</v>
      </c>
      <c r="F60" s="706">
        <v>0</v>
      </c>
      <c r="G60" s="707">
        <v>0</v>
      </c>
      <c r="H60" s="707">
        <v>0</v>
      </c>
      <c r="I60" s="707">
        <v>0.49</v>
      </c>
      <c r="J60" s="707">
        <v>0.49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0.28125099999999997</v>
      </c>
      <c r="C61" s="707">
        <v>0</v>
      </c>
      <c r="D61" s="707">
        <v>-0.28125099999999997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1.4611700000000001</v>
      </c>
      <c r="C62" s="707">
        <v>20.3188</v>
      </c>
      <c r="D62" s="707">
        <v>18.85763</v>
      </c>
      <c r="E62" s="708">
        <v>13.905842578207874</v>
      </c>
      <c r="F62" s="706">
        <v>1.8353754</v>
      </c>
      <c r="G62" s="707">
        <v>0.9176877</v>
      </c>
      <c r="H62" s="707">
        <v>0</v>
      </c>
      <c r="I62" s="707">
        <v>3.0819999999999999</v>
      </c>
      <c r="J62" s="707">
        <v>2.1643122999999997</v>
      </c>
      <c r="K62" s="709">
        <v>1.6792205017022674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713.07262000000003</v>
      </c>
      <c r="C63" s="707">
        <v>1319.5777700000001</v>
      </c>
      <c r="D63" s="707">
        <v>606.50515000000007</v>
      </c>
      <c r="E63" s="708">
        <v>1.8505517292193887</v>
      </c>
      <c r="F63" s="706">
        <v>1328.1323751999998</v>
      </c>
      <c r="G63" s="707">
        <v>664.06618759999992</v>
      </c>
      <c r="H63" s="707">
        <v>129.28753</v>
      </c>
      <c r="I63" s="707">
        <v>255.34613000000002</v>
      </c>
      <c r="J63" s="707">
        <v>-408.7200575999999</v>
      </c>
      <c r="K63" s="709">
        <v>0.1922595478944997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6.2558449999999999</v>
      </c>
      <c r="C64" s="707">
        <v>2.1779999999999999</v>
      </c>
      <c r="D64" s="707">
        <v>-4.0778449999999999</v>
      </c>
      <c r="E64" s="708">
        <v>0.34815440599950925</v>
      </c>
      <c r="F64" s="706">
        <v>10.1497636</v>
      </c>
      <c r="G64" s="707">
        <v>5.0748818</v>
      </c>
      <c r="H64" s="707">
        <v>1.089</v>
      </c>
      <c r="I64" s="707">
        <v>3.2669999999999999</v>
      </c>
      <c r="J64" s="707">
        <v>-1.8078818000000001</v>
      </c>
      <c r="K64" s="709">
        <v>0.32187941796003999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27.822355999999999</v>
      </c>
      <c r="C65" s="707">
        <v>11.55348</v>
      </c>
      <c r="D65" s="707">
        <v>-16.268875999999999</v>
      </c>
      <c r="E65" s="708">
        <v>0.41525886592781719</v>
      </c>
      <c r="F65" s="706">
        <v>13</v>
      </c>
      <c r="G65" s="707">
        <v>6.5</v>
      </c>
      <c r="H65" s="707">
        <v>0.21009999999999998</v>
      </c>
      <c r="I65" s="707">
        <v>3.7315</v>
      </c>
      <c r="J65" s="707">
        <v>-2.7685</v>
      </c>
      <c r="K65" s="709">
        <v>0.28703846153846152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3.4093939999999998</v>
      </c>
      <c r="C66" s="707">
        <v>0</v>
      </c>
      <c r="D66" s="707">
        <v>-3.4093939999999998</v>
      </c>
      <c r="E66" s="708">
        <v>0</v>
      </c>
      <c r="F66" s="706">
        <v>32.706000000000003</v>
      </c>
      <c r="G66" s="707">
        <v>16.353000000000002</v>
      </c>
      <c r="H66" s="707">
        <v>0</v>
      </c>
      <c r="I66" s="707">
        <v>0</v>
      </c>
      <c r="J66" s="707">
        <v>-16.353000000000002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767.14720999999997</v>
      </c>
      <c r="C67" s="707">
        <v>741.57391000000007</v>
      </c>
      <c r="D67" s="707">
        <v>-25.573299999999904</v>
      </c>
      <c r="E67" s="708">
        <v>0.96666441633803257</v>
      </c>
      <c r="F67" s="706">
        <v>644.99999990000003</v>
      </c>
      <c r="G67" s="707">
        <v>322.49999995000002</v>
      </c>
      <c r="H67" s="707">
        <v>151.76987</v>
      </c>
      <c r="I67" s="707">
        <v>850.69282999999996</v>
      </c>
      <c r="J67" s="707">
        <v>528.19283004999988</v>
      </c>
      <c r="K67" s="709">
        <v>1.3189036126075817</v>
      </c>
      <c r="L67" s="270"/>
      <c r="M67" s="705" t="str">
        <f t="shared" si="0"/>
        <v>X</v>
      </c>
    </row>
    <row r="68" spans="1:13" ht="14.45" customHeight="1" x14ac:dyDescent="0.2">
      <c r="A68" s="710" t="s">
        <v>392</v>
      </c>
      <c r="B68" s="706">
        <v>0</v>
      </c>
      <c r="C68" s="707">
        <v>20.824720000000003</v>
      </c>
      <c r="D68" s="707">
        <v>20.824720000000003</v>
      </c>
      <c r="E68" s="708">
        <v>0</v>
      </c>
      <c r="F68" s="706">
        <v>0</v>
      </c>
      <c r="G68" s="707">
        <v>0</v>
      </c>
      <c r="H68" s="707">
        <v>0</v>
      </c>
      <c r="I68" s="707">
        <v>0</v>
      </c>
      <c r="J68" s="707">
        <v>0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62.869250000000001</v>
      </c>
      <c r="D69" s="707">
        <v>62.869250000000001</v>
      </c>
      <c r="E69" s="708">
        <v>0</v>
      </c>
      <c r="F69" s="706">
        <v>0</v>
      </c>
      <c r="G69" s="707">
        <v>0</v>
      </c>
      <c r="H69" s="707">
        <v>0.93653999999999993</v>
      </c>
      <c r="I69" s="707">
        <v>10.24164</v>
      </c>
      <c r="J69" s="707">
        <v>10.24164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2.7061500000000001</v>
      </c>
      <c r="D70" s="707">
        <v>2.7061500000000001</v>
      </c>
      <c r="E70" s="708">
        <v>0</v>
      </c>
      <c r="F70" s="706">
        <v>0</v>
      </c>
      <c r="G70" s="707">
        <v>0</v>
      </c>
      <c r="H70" s="707">
        <v>0.186</v>
      </c>
      <c r="I70" s="707">
        <v>1.1160000000000001</v>
      </c>
      <c r="J70" s="707">
        <v>1.1160000000000001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21.947209999999998</v>
      </c>
      <c r="D71" s="707">
        <v>21.947209999999998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51.999997999999998</v>
      </c>
      <c r="C72" s="707">
        <v>36.192730000000005</v>
      </c>
      <c r="D72" s="707">
        <v>-15.807267999999993</v>
      </c>
      <c r="E72" s="708">
        <v>0.69601406523131026</v>
      </c>
      <c r="F72" s="706">
        <v>45.000000099999994</v>
      </c>
      <c r="G72" s="707">
        <v>22.500000049999997</v>
      </c>
      <c r="H72" s="707">
        <v>32.359279999999998</v>
      </c>
      <c r="I72" s="707">
        <v>58.569580000000002</v>
      </c>
      <c r="J72" s="707">
        <v>36.069579950000005</v>
      </c>
      <c r="K72" s="709">
        <v>1.3015462193298974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130.200006</v>
      </c>
      <c r="C73" s="707">
        <v>78.979140000000001</v>
      </c>
      <c r="D73" s="707">
        <v>-51.220866000000001</v>
      </c>
      <c r="E73" s="708">
        <v>0.60659858955766865</v>
      </c>
      <c r="F73" s="706">
        <v>90</v>
      </c>
      <c r="G73" s="707">
        <v>45</v>
      </c>
      <c r="H73" s="707">
        <v>14.341049999999999</v>
      </c>
      <c r="I73" s="707">
        <v>86.10244999999999</v>
      </c>
      <c r="J73" s="707">
        <v>41.10244999999999</v>
      </c>
      <c r="K73" s="709">
        <v>0.95669388888888873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584.94720600000005</v>
      </c>
      <c r="C74" s="707">
        <v>518.05471</v>
      </c>
      <c r="D74" s="707">
        <v>-66.892496000000051</v>
      </c>
      <c r="E74" s="708">
        <v>0.88564353276011709</v>
      </c>
      <c r="F74" s="706">
        <v>509.99999980000001</v>
      </c>
      <c r="G74" s="707">
        <v>254.99999989999998</v>
      </c>
      <c r="H74" s="707">
        <v>38.710999999999999</v>
      </c>
      <c r="I74" s="707">
        <v>231.32316</v>
      </c>
      <c r="J74" s="707">
        <v>-23.676839899999976</v>
      </c>
      <c r="K74" s="709">
        <v>0.45357482370728425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0</v>
      </c>
      <c r="I75" s="707">
        <v>134.5</v>
      </c>
      <c r="J75" s="707">
        <v>134.5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58.805999999999997</v>
      </c>
      <c r="I76" s="707">
        <v>167.70599999999999</v>
      </c>
      <c r="J76" s="707">
        <v>167.70599999999999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6.43</v>
      </c>
      <c r="I77" s="707">
        <v>98.250399999999999</v>
      </c>
      <c r="J77" s="707">
        <v>98.250399999999999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19.083599999999997</v>
      </c>
      <c r="J78" s="707">
        <v>19.083599999999997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0</v>
      </c>
      <c r="I79" s="707">
        <v>39.93</v>
      </c>
      <c r="J79" s="707">
        <v>39.93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3.87</v>
      </c>
      <c r="J80" s="707">
        <v>3.87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0.52800000000000002</v>
      </c>
      <c r="D81" s="707">
        <v>0.52800000000000002</v>
      </c>
      <c r="E81" s="708">
        <v>0</v>
      </c>
      <c r="F81" s="706">
        <v>0</v>
      </c>
      <c r="G81" s="707">
        <v>0</v>
      </c>
      <c r="H81" s="707">
        <v>0</v>
      </c>
      <c r="I81" s="707">
        <v>0.79200000000000004</v>
      </c>
      <c r="J81" s="707">
        <v>0.79200000000000004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0.52800000000000002</v>
      </c>
      <c r="D82" s="707">
        <v>0.52800000000000002</v>
      </c>
      <c r="E82" s="708">
        <v>0</v>
      </c>
      <c r="F82" s="706">
        <v>0</v>
      </c>
      <c r="G82" s="707">
        <v>0</v>
      </c>
      <c r="H82" s="707">
        <v>0</v>
      </c>
      <c r="I82" s="707">
        <v>0.79200000000000004</v>
      </c>
      <c r="J82" s="707">
        <v>0.79200000000000004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1446.052314</v>
      </c>
      <c r="C83" s="707">
        <v>1441.83</v>
      </c>
      <c r="D83" s="707">
        <v>-4.2223140000000967</v>
      </c>
      <c r="E83" s="708">
        <v>0.99708010978640149</v>
      </c>
      <c r="F83" s="706">
        <v>1419.5679050000001</v>
      </c>
      <c r="G83" s="707">
        <v>709.78395250000005</v>
      </c>
      <c r="H83" s="707">
        <v>81.772999999999996</v>
      </c>
      <c r="I83" s="707">
        <v>734.59799999999996</v>
      </c>
      <c r="J83" s="707">
        <v>24.814047499999901</v>
      </c>
      <c r="K83" s="709">
        <v>0.51748000036673125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1446.052314</v>
      </c>
      <c r="C84" s="707">
        <v>1441.83</v>
      </c>
      <c r="D84" s="707">
        <v>-4.2223140000000967</v>
      </c>
      <c r="E84" s="708">
        <v>0.99708010978640149</v>
      </c>
      <c r="F84" s="706">
        <v>1419.5679050000001</v>
      </c>
      <c r="G84" s="707">
        <v>709.78395250000005</v>
      </c>
      <c r="H84" s="707">
        <v>81.772999999999996</v>
      </c>
      <c r="I84" s="707">
        <v>734.59799999999996</v>
      </c>
      <c r="J84" s="707">
        <v>24.814047499999901</v>
      </c>
      <c r="K84" s="709">
        <v>0.51748000036673125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495.95461399999999</v>
      </c>
      <c r="C85" s="707">
        <v>527.48400000000004</v>
      </c>
      <c r="D85" s="707">
        <v>31.529386000000045</v>
      </c>
      <c r="E85" s="708">
        <v>1.0635731276813971</v>
      </c>
      <c r="F85" s="706">
        <v>479.99694870000002</v>
      </c>
      <c r="G85" s="707">
        <v>239.99847435000004</v>
      </c>
      <c r="H85" s="707">
        <v>38.24</v>
      </c>
      <c r="I85" s="707">
        <v>226.661</v>
      </c>
      <c r="J85" s="707">
        <v>-13.337474350000036</v>
      </c>
      <c r="K85" s="709">
        <v>0.4722134184683412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137.46768599999999</v>
      </c>
      <c r="C86" s="707">
        <v>131.935</v>
      </c>
      <c r="D86" s="707">
        <v>-5.532685999999984</v>
      </c>
      <c r="E86" s="708">
        <v>0.95975282511120474</v>
      </c>
      <c r="F86" s="706">
        <v>143.6627311</v>
      </c>
      <c r="G86" s="707">
        <v>71.831365550000001</v>
      </c>
      <c r="H86" s="707">
        <v>10.481</v>
      </c>
      <c r="I86" s="707">
        <v>66.674000000000007</v>
      </c>
      <c r="J86" s="707">
        <v>-5.1573655499999944</v>
      </c>
      <c r="K86" s="709">
        <v>0.46410088051012977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812.63001399999996</v>
      </c>
      <c r="C87" s="707">
        <v>782.41099999999994</v>
      </c>
      <c r="D87" s="707">
        <v>-30.219014000000016</v>
      </c>
      <c r="E87" s="708">
        <v>0.96281331789450741</v>
      </c>
      <c r="F87" s="706">
        <v>795.90822519999995</v>
      </c>
      <c r="G87" s="707">
        <v>397.95411260000003</v>
      </c>
      <c r="H87" s="707">
        <v>33.052</v>
      </c>
      <c r="I87" s="707">
        <v>441.26299999999998</v>
      </c>
      <c r="J87" s="707">
        <v>43.308887399999946</v>
      </c>
      <c r="K87" s="709">
        <v>0.55441442370961436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4233.0767220000107</v>
      </c>
      <c r="C88" s="707">
        <v>6848.3761799999993</v>
      </c>
      <c r="D88" s="707">
        <v>2615.2994579999886</v>
      </c>
      <c r="E88" s="708">
        <v>1.617824724132175</v>
      </c>
      <c r="F88" s="706">
        <v>6566.7621042000001</v>
      </c>
      <c r="G88" s="707">
        <v>3283.3810520999996</v>
      </c>
      <c r="H88" s="707">
        <v>328.98071000000004</v>
      </c>
      <c r="I88" s="707">
        <v>3075.2544400000002</v>
      </c>
      <c r="J88" s="707">
        <v>-208.12661209999942</v>
      </c>
      <c r="K88" s="709">
        <v>0.46830605269423642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1036.465909</v>
      </c>
      <c r="C89" s="707">
        <v>1666.6463999999999</v>
      </c>
      <c r="D89" s="707">
        <v>630.18049099999985</v>
      </c>
      <c r="E89" s="708">
        <v>1.608008894000198</v>
      </c>
      <c r="F89" s="706">
        <v>1134.4987034000001</v>
      </c>
      <c r="G89" s="707">
        <v>567.24935170000003</v>
      </c>
      <c r="H89" s="707">
        <v>16.48395</v>
      </c>
      <c r="I89" s="707">
        <v>241.80579</v>
      </c>
      <c r="J89" s="707">
        <v>-325.44356170000003</v>
      </c>
      <c r="K89" s="709">
        <v>0.21313888616648727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1036.465909</v>
      </c>
      <c r="C90" s="707">
        <v>1666.6463999999999</v>
      </c>
      <c r="D90" s="707">
        <v>630.18049099999985</v>
      </c>
      <c r="E90" s="708">
        <v>1.608008894000198</v>
      </c>
      <c r="F90" s="706">
        <v>1134.4987034000001</v>
      </c>
      <c r="G90" s="707">
        <v>567.24935170000003</v>
      </c>
      <c r="H90" s="707">
        <v>16.48395</v>
      </c>
      <c r="I90" s="707">
        <v>241.80579</v>
      </c>
      <c r="J90" s="707">
        <v>-325.44356170000003</v>
      </c>
      <c r="K90" s="709">
        <v>0.21313888616648727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768.46075199999996</v>
      </c>
      <c r="C91" s="707">
        <v>909.16274999999996</v>
      </c>
      <c r="D91" s="707">
        <v>140.701998</v>
      </c>
      <c r="E91" s="708">
        <v>1.1830958804777059</v>
      </c>
      <c r="F91" s="706">
        <v>930.77418030000001</v>
      </c>
      <c r="G91" s="707">
        <v>465.38709015000006</v>
      </c>
      <c r="H91" s="707">
        <v>16.20486</v>
      </c>
      <c r="I91" s="707">
        <v>217.79211999999998</v>
      </c>
      <c r="J91" s="707">
        <v>-247.59497015000008</v>
      </c>
      <c r="K91" s="709">
        <v>0.23399028959935578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2.7829999999999999</v>
      </c>
      <c r="D92" s="707">
        <v>2.7829999999999999</v>
      </c>
      <c r="E92" s="708">
        <v>0</v>
      </c>
      <c r="F92" s="706">
        <v>2.6923681999999998</v>
      </c>
      <c r="G92" s="707">
        <v>1.3461840999999999</v>
      </c>
      <c r="H92" s="707">
        <v>0</v>
      </c>
      <c r="I92" s="707">
        <v>0</v>
      </c>
      <c r="J92" s="707">
        <v>-1.3461840999999999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0.52649099999999993</v>
      </c>
      <c r="C93" s="707">
        <v>556.73987999999997</v>
      </c>
      <c r="D93" s="707">
        <v>556.21338900000001</v>
      </c>
      <c r="E93" s="708">
        <v>1057.4537456480739</v>
      </c>
      <c r="F93" s="706">
        <v>23.766536199999997</v>
      </c>
      <c r="G93" s="707">
        <v>11.883268099999999</v>
      </c>
      <c r="H93" s="707">
        <v>0</v>
      </c>
      <c r="I93" s="707">
        <v>2.2965</v>
      </c>
      <c r="J93" s="707">
        <v>-9.5867680999999987</v>
      </c>
      <c r="K93" s="709">
        <v>9.6627458905854363E-2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220.46795</v>
      </c>
      <c r="C94" s="707">
        <v>137.71263000000002</v>
      </c>
      <c r="D94" s="707">
        <v>-82.755319999999983</v>
      </c>
      <c r="E94" s="708">
        <v>0.62463786686454892</v>
      </c>
      <c r="F94" s="706">
        <v>30.999999800000001</v>
      </c>
      <c r="G94" s="707">
        <v>15.499999900000001</v>
      </c>
      <c r="H94" s="707">
        <v>0</v>
      </c>
      <c r="I94" s="707">
        <v>7.6314700000000002</v>
      </c>
      <c r="J94" s="707">
        <v>-7.8685299000000004</v>
      </c>
      <c r="K94" s="709">
        <v>0.2461764532011384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21.703402999999998</v>
      </c>
      <c r="C95" s="707">
        <v>35.082160000000002</v>
      </c>
      <c r="D95" s="707">
        <v>13.378757000000004</v>
      </c>
      <c r="E95" s="708">
        <v>1.616435910995156</v>
      </c>
      <c r="F95" s="706">
        <v>31.265619299999997</v>
      </c>
      <c r="G95" s="707">
        <v>15.632809649999999</v>
      </c>
      <c r="H95" s="707">
        <v>0.27908999999999995</v>
      </c>
      <c r="I95" s="707">
        <v>12.361450000000001</v>
      </c>
      <c r="J95" s="707">
        <v>-3.2713596499999973</v>
      </c>
      <c r="K95" s="709">
        <v>0.39536878772140627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6.9153090000000006</v>
      </c>
      <c r="C96" s="707">
        <v>0</v>
      </c>
      <c r="D96" s="707">
        <v>-6.9153090000000006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0.63</v>
      </c>
      <c r="D97" s="707">
        <v>0.63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8.0249610000000011</v>
      </c>
      <c r="C98" s="707">
        <v>0</v>
      </c>
      <c r="D98" s="707">
        <v>-8.0249610000000011</v>
      </c>
      <c r="E98" s="708">
        <v>0</v>
      </c>
      <c r="F98" s="706">
        <v>39.999999600000002</v>
      </c>
      <c r="G98" s="707">
        <v>19.999999800000001</v>
      </c>
      <c r="H98" s="707">
        <v>0</v>
      </c>
      <c r="I98" s="707">
        <v>1.7242500000000001</v>
      </c>
      <c r="J98" s="707">
        <v>-18.2757498</v>
      </c>
      <c r="K98" s="709">
        <v>4.3106250431062504E-2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7.8281749999999999</v>
      </c>
      <c r="C99" s="707">
        <v>24.24558</v>
      </c>
      <c r="D99" s="707">
        <v>16.417405000000002</v>
      </c>
      <c r="E99" s="708">
        <v>3.0972199778364691</v>
      </c>
      <c r="F99" s="706">
        <v>54.999999600000002</v>
      </c>
      <c r="G99" s="707">
        <v>27.499999800000005</v>
      </c>
      <c r="H99" s="707">
        <v>0</v>
      </c>
      <c r="I99" s="707">
        <v>0</v>
      </c>
      <c r="J99" s="707">
        <v>-27.499999800000005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2.5388679999999999</v>
      </c>
      <c r="C100" s="707">
        <v>0.29039999999999999</v>
      </c>
      <c r="D100" s="707">
        <v>-2.2484679999999999</v>
      </c>
      <c r="E100" s="708">
        <v>0.11438168506594278</v>
      </c>
      <c r="F100" s="706">
        <v>20.000000400000001</v>
      </c>
      <c r="G100" s="707">
        <v>10.000000200000001</v>
      </c>
      <c r="H100" s="707">
        <v>0</v>
      </c>
      <c r="I100" s="707">
        <v>0</v>
      </c>
      <c r="J100" s="707">
        <v>-10.000000200000001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215.31899999999999</v>
      </c>
      <c r="D101" s="707">
        <v>215.31899999999999</v>
      </c>
      <c r="E101" s="708">
        <v>0</v>
      </c>
      <c r="F101" s="706">
        <v>0</v>
      </c>
      <c r="G101" s="707">
        <v>0</v>
      </c>
      <c r="H101" s="707">
        <v>-5.1529999999999996</v>
      </c>
      <c r="I101" s="707">
        <v>50.045999999999999</v>
      </c>
      <c r="J101" s="707">
        <v>50.045999999999999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215.31899999999999</v>
      </c>
      <c r="D102" s="707">
        <v>215.31899999999999</v>
      </c>
      <c r="E102" s="708">
        <v>0</v>
      </c>
      <c r="F102" s="706">
        <v>0</v>
      </c>
      <c r="G102" s="707">
        <v>0</v>
      </c>
      <c r="H102" s="707">
        <v>6.0890000000000004</v>
      </c>
      <c r="I102" s="707">
        <v>50.045999999999999</v>
      </c>
      <c r="J102" s="707">
        <v>50.045999999999999</v>
      </c>
      <c r="K102" s="709">
        <v>0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0</v>
      </c>
      <c r="C103" s="707">
        <v>188.50200000000001</v>
      </c>
      <c r="D103" s="707">
        <v>188.50200000000001</v>
      </c>
      <c r="E103" s="708">
        <v>0</v>
      </c>
      <c r="F103" s="706">
        <v>0</v>
      </c>
      <c r="G103" s="707">
        <v>0</v>
      </c>
      <c r="H103" s="707">
        <v>3.6890000000000001</v>
      </c>
      <c r="I103" s="707">
        <v>29.472999999999999</v>
      </c>
      <c r="J103" s="707">
        <v>29.472999999999999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26.817</v>
      </c>
      <c r="D104" s="707">
        <v>26.817</v>
      </c>
      <c r="E104" s="708">
        <v>0</v>
      </c>
      <c r="F104" s="706">
        <v>0</v>
      </c>
      <c r="G104" s="707">
        <v>0</v>
      </c>
      <c r="H104" s="707">
        <v>2.4</v>
      </c>
      <c r="I104" s="707">
        <v>20.573</v>
      </c>
      <c r="J104" s="707">
        <v>20.573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0</v>
      </c>
      <c r="D105" s="707">
        <v>0</v>
      </c>
      <c r="E105" s="708">
        <v>0</v>
      </c>
      <c r="F105" s="706">
        <v>0</v>
      </c>
      <c r="G105" s="707">
        <v>0</v>
      </c>
      <c r="H105" s="707">
        <v>-11.242000000000001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0</v>
      </c>
      <c r="C106" s="707">
        <v>0</v>
      </c>
      <c r="D106" s="707">
        <v>0</v>
      </c>
      <c r="E106" s="708">
        <v>0</v>
      </c>
      <c r="F106" s="706">
        <v>0</v>
      </c>
      <c r="G106" s="707">
        <v>0</v>
      </c>
      <c r="H106" s="707">
        <v>-11.242000000000001</v>
      </c>
      <c r="I106" s="707">
        <v>0</v>
      </c>
      <c r="J106" s="707">
        <v>0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3196.6108130000002</v>
      </c>
      <c r="C107" s="707">
        <v>4966.4107800000002</v>
      </c>
      <c r="D107" s="707">
        <v>1769.7999669999999</v>
      </c>
      <c r="E107" s="708">
        <v>1.553648870798586</v>
      </c>
      <c r="F107" s="706">
        <v>5432.2634007999995</v>
      </c>
      <c r="G107" s="707">
        <v>2716.1317003999998</v>
      </c>
      <c r="H107" s="707">
        <v>317.64976000000001</v>
      </c>
      <c r="I107" s="707">
        <v>2783.40265</v>
      </c>
      <c r="J107" s="707">
        <v>67.270949600000222</v>
      </c>
      <c r="K107" s="709">
        <v>0.51238359494683072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</v>
      </c>
      <c r="C108" s="707">
        <v>2.9203200000000002</v>
      </c>
      <c r="D108" s="707">
        <v>2.9203200000000002</v>
      </c>
      <c r="E108" s="708">
        <v>0</v>
      </c>
      <c r="F108" s="706">
        <v>2.7617890000000003</v>
      </c>
      <c r="G108" s="707">
        <v>1.3808945000000001</v>
      </c>
      <c r="H108" s="707">
        <v>0</v>
      </c>
      <c r="I108" s="707">
        <v>0</v>
      </c>
      <c r="J108" s="707">
        <v>-1.3808945000000001</v>
      </c>
      <c r="K108" s="709">
        <v>0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0</v>
      </c>
      <c r="C109" s="707">
        <v>2.9203200000000002</v>
      </c>
      <c r="D109" s="707">
        <v>2.9203200000000002</v>
      </c>
      <c r="E109" s="708">
        <v>0</v>
      </c>
      <c r="F109" s="706">
        <v>2.7617890000000003</v>
      </c>
      <c r="G109" s="707">
        <v>1.3808945000000001</v>
      </c>
      <c r="H109" s="707">
        <v>0</v>
      </c>
      <c r="I109" s="707">
        <v>0</v>
      </c>
      <c r="J109" s="707">
        <v>-1.3808945000000001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23.840472000000002</v>
      </c>
      <c r="C110" s="707">
        <v>22.760210000000001</v>
      </c>
      <c r="D110" s="707">
        <v>-1.0802620000000012</v>
      </c>
      <c r="E110" s="708">
        <v>0.95468789376317709</v>
      </c>
      <c r="F110" s="706">
        <v>23.999005199999999</v>
      </c>
      <c r="G110" s="707">
        <v>11.9995026</v>
      </c>
      <c r="H110" s="707">
        <v>1.7057500000000001</v>
      </c>
      <c r="I110" s="707">
        <v>10.782639999999999</v>
      </c>
      <c r="J110" s="707">
        <v>-1.2168626000000007</v>
      </c>
      <c r="K110" s="709">
        <v>0.44929528995643531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6.2641090000000004</v>
      </c>
      <c r="C111" s="707">
        <v>9.4031000000000002</v>
      </c>
      <c r="D111" s="707">
        <v>3.1389909999999999</v>
      </c>
      <c r="E111" s="708">
        <v>1.5011073402458355</v>
      </c>
      <c r="F111" s="706">
        <v>9.5316568999999998</v>
      </c>
      <c r="G111" s="707">
        <v>4.7658284499999999</v>
      </c>
      <c r="H111" s="707">
        <v>0.50670000000000004</v>
      </c>
      <c r="I111" s="707">
        <v>3.6074000000000002</v>
      </c>
      <c r="J111" s="707">
        <v>-1.1584284499999997</v>
      </c>
      <c r="K111" s="709">
        <v>0.37846515436366579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17.576363000000001</v>
      </c>
      <c r="C112" s="707">
        <v>13.35711</v>
      </c>
      <c r="D112" s="707">
        <v>-4.2192530000000001</v>
      </c>
      <c r="E112" s="708">
        <v>0.75994732243525009</v>
      </c>
      <c r="F112" s="706">
        <v>14.467348299999999</v>
      </c>
      <c r="G112" s="707">
        <v>7.2336741500000006</v>
      </c>
      <c r="H112" s="707">
        <v>1.1990499999999999</v>
      </c>
      <c r="I112" s="707">
        <v>7.1752399999999996</v>
      </c>
      <c r="J112" s="707">
        <v>-5.8434150000000962E-2</v>
      </c>
      <c r="K112" s="709">
        <v>0.49596096335083051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232.55229</v>
      </c>
      <c r="C113" s="707">
        <v>312.45784000000003</v>
      </c>
      <c r="D113" s="707">
        <v>79.905550000000034</v>
      </c>
      <c r="E113" s="708">
        <v>1.3436025076338747</v>
      </c>
      <c r="F113" s="706">
        <v>333.9686744</v>
      </c>
      <c r="G113" s="707">
        <v>166.9843372</v>
      </c>
      <c r="H113" s="707">
        <v>1.4853900000000002</v>
      </c>
      <c r="I113" s="707">
        <v>263.90575999999999</v>
      </c>
      <c r="J113" s="707">
        <v>96.921422799999988</v>
      </c>
      <c r="K113" s="709">
        <v>0.79021111927376619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42</v>
      </c>
      <c r="C114" s="707">
        <v>41.4</v>
      </c>
      <c r="D114" s="707">
        <v>-0.60000000000000142</v>
      </c>
      <c r="E114" s="708">
        <v>0.98571428571428565</v>
      </c>
      <c r="F114" s="706">
        <v>43.2</v>
      </c>
      <c r="G114" s="707">
        <v>21.6</v>
      </c>
      <c r="H114" s="707">
        <v>0</v>
      </c>
      <c r="I114" s="707">
        <v>21.6</v>
      </c>
      <c r="J114" s="707">
        <v>0</v>
      </c>
      <c r="K114" s="709">
        <v>0.5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190.55229</v>
      </c>
      <c r="C115" s="707">
        <v>255.93284</v>
      </c>
      <c r="D115" s="707">
        <v>65.380549999999999</v>
      </c>
      <c r="E115" s="708">
        <v>1.3431108070126052</v>
      </c>
      <c r="F115" s="706">
        <v>270.97803000000005</v>
      </c>
      <c r="G115" s="707">
        <v>135.48901500000002</v>
      </c>
      <c r="H115" s="707">
        <v>1.4853900000000002</v>
      </c>
      <c r="I115" s="707">
        <v>196.93076000000002</v>
      </c>
      <c r="J115" s="707">
        <v>61.441744999999997</v>
      </c>
      <c r="K115" s="709">
        <v>0.72674068816575277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</v>
      </c>
      <c r="C116" s="707">
        <v>15.125</v>
      </c>
      <c r="D116" s="707">
        <v>15.125</v>
      </c>
      <c r="E116" s="708">
        <v>0</v>
      </c>
      <c r="F116" s="706">
        <v>19.790644400000001</v>
      </c>
      <c r="G116" s="707">
        <v>9.8953222000000007</v>
      </c>
      <c r="H116" s="707">
        <v>0</v>
      </c>
      <c r="I116" s="707">
        <v>45.375</v>
      </c>
      <c r="J116" s="707">
        <v>35.479677799999997</v>
      </c>
      <c r="K116" s="709">
        <v>2.292750002622451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771.041381</v>
      </c>
      <c r="C117" s="707">
        <v>2734.5452</v>
      </c>
      <c r="D117" s="707">
        <v>1963.503819</v>
      </c>
      <c r="E117" s="708">
        <v>3.5465608816655716</v>
      </c>
      <c r="F117" s="706">
        <v>4042.9845965999998</v>
      </c>
      <c r="G117" s="707">
        <v>2021.4922983000001</v>
      </c>
      <c r="H117" s="707">
        <v>303.75622999999996</v>
      </c>
      <c r="I117" s="707">
        <v>1783.96723</v>
      </c>
      <c r="J117" s="707">
        <v>-237.52506830000016</v>
      </c>
      <c r="K117" s="709">
        <v>0.44125006845196746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763.28337999999894</v>
      </c>
      <c r="C118" s="707">
        <v>1165.48234</v>
      </c>
      <c r="D118" s="707">
        <v>402.19896000000108</v>
      </c>
      <c r="E118" s="708">
        <v>1.5269326839004429</v>
      </c>
      <c r="F118" s="706">
        <v>1484.1291355999999</v>
      </c>
      <c r="G118" s="707">
        <v>742.06456779999996</v>
      </c>
      <c r="H118" s="707">
        <v>126.01973</v>
      </c>
      <c r="I118" s="707">
        <v>737.73371999999995</v>
      </c>
      <c r="J118" s="707">
        <v>-4.330847800000015</v>
      </c>
      <c r="K118" s="709">
        <v>0.49708189287837873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158.28351999999998</v>
      </c>
      <c r="D119" s="707">
        <v>158.28351999999998</v>
      </c>
      <c r="E119" s="708">
        <v>0</v>
      </c>
      <c r="F119" s="706">
        <v>96.8822318</v>
      </c>
      <c r="G119" s="707">
        <v>48.4411159</v>
      </c>
      <c r="H119" s="707">
        <v>0</v>
      </c>
      <c r="I119" s="707">
        <v>3.9876799999999997</v>
      </c>
      <c r="J119" s="707">
        <v>-44.453435900000002</v>
      </c>
      <c r="K119" s="709">
        <v>4.1160075752920459E-2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7.7580010000000001</v>
      </c>
      <c r="C120" s="707">
        <v>8.6929999999999996</v>
      </c>
      <c r="D120" s="707">
        <v>0.93499899999999947</v>
      </c>
      <c r="E120" s="708">
        <v>1.1205206083371217</v>
      </c>
      <c r="F120" s="706">
        <v>8.7482288000000015</v>
      </c>
      <c r="G120" s="707">
        <v>4.3741144000000007</v>
      </c>
      <c r="H120" s="707">
        <v>0.77615999999999996</v>
      </c>
      <c r="I120" s="707">
        <v>4.1763300000000001</v>
      </c>
      <c r="J120" s="707">
        <v>-0.19778440000000064</v>
      </c>
      <c r="K120" s="709">
        <v>0.47739149209266218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1402.0863400000001</v>
      </c>
      <c r="D121" s="707">
        <v>1402.0863400000001</v>
      </c>
      <c r="E121" s="708">
        <v>0</v>
      </c>
      <c r="F121" s="706">
        <v>2453.2250003999998</v>
      </c>
      <c r="G121" s="707">
        <v>1226.6125001999999</v>
      </c>
      <c r="H121" s="707">
        <v>176.96034</v>
      </c>
      <c r="I121" s="707">
        <v>1038.0695000000001</v>
      </c>
      <c r="J121" s="707">
        <v>-188.54300019999982</v>
      </c>
      <c r="K121" s="709">
        <v>0.4231448398865747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2169.1766699999998</v>
      </c>
      <c r="C122" s="707">
        <v>1871.9981299999999</v>
      </c>
      <c r="D122" s="707">
        <v>-297.17853999999988</v>
      </c>
      <c r="E122" s="708">
        <v>0.86299938400130405</v>
      </c>
      <c r="F122" s="706">
        <v>1002.1622512</v>
      </c>
      <c r="G122" s="707">
        <v>501.08112560000006</v>
      </c>
      <c r="H122" s="707">
        <v>10.702389999999999</v>
      </c>
      <c r="I122" s="707">
        <v>724.74702000000002</v>
      </c>
      <c r="J122" s="707">
        <v>223.66589439999996</v>
      </c>
      <c r="K122" s="709">
        <v>0.72318331600714358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0.87999499999999997</v>
      </c>
      <c r="C123" s="707">
        <v>43.603999999999999</v>
      </c>
      <c r="D123" s="707">
        <v>42.724004999999998</v>
      </c>
      <c r="E123" s="708">
        <v>49.550281535690544</v>
      </c>
      <c r="F123" s="706">
        <v>37.018460599999997</v>
      </c>
      <c r="G123" s="707">
        <v>18.509230299999999</v>
      </c>
      <c r="H123" s="707">
        <v>0</v>
      </c>
      <c r="I123" s="707">
        <v>2.42</v>
      </c>
      <c r="J123" s="707">
        <v>-16.089230299999997</v>
      </c>
      <c r="K123" s="709">
        <v>6.5372788624278991E-2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1303.4075700000001</v>
      </c>
      <c r="C124" s="707">
        <v>925.36249999999995</v>
      </c>
      <c r="D124" s="707">
        <v>-378.04507000000012</v>
      </c>
      <c r="E124" s="708">
        <v>0.70995636460819378</v>
      </c>
      <c r="F124" s="706">
        <v>789.14316059999999</v>
      </c>
      <c r="G124" s="707">
        <v>394.57158030000005</v>
      </c>
      <c r="H124" s="707">
        <v>6.5256300000000005</v>
      </c>
      <c r="I124" s="707">
        <v>339.31106</v>
      </c>
      <c r="J124" s="707">
        <v>-55.260520300000053</v>
      </c>
      <c r="K124" s="709">
        <v>0.42997402365119097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1</v>
      </c>
      <c r="C125" s="707">
        <v>1.68</v>
      </c>
      <c r="D125" s="707">
        <v>0.67999999999999994</v>
      </c>
      <c r="E125" s="708">
        <v>1.68</v>
      </c>
      <c r="F125" s="706">
        <v>5</v>
      </c>
      <c r="G125" s="707">
        <v>2.5</v>
      </c>
      <c r="H125" s="707">
        <v>0</v>
      </c>
      <c r="I125" s="707">
        <v>0</v>
      </c>
      <c r="J125" s="707">
        <v>-2.5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10.308727000000001</v>
      </c>
      <c r="C126" s="707">
        <v>5.4542000000000002</v>
      </c>
      <c r="D126" s="707">
        <v>-4.8545270000000009</v>
      </c>
      <c r="E126" s="708">
        <v>0.52908569603210942</v>
      </c>
      <c r="F126" s="706">
        <v>5.7053189</v>
      </c>
      <c r="G126" s="707">
        <v>2.85265945</v>
      </c>
      <c r="H126" s="707">
        <v>0</v>
      </c>
      <c r="I126" s="707">
        <v>0</v>
      </c>
      <c r="J126" s="707">
        <v>-2.85265945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853.580378</v>
      </c>
      <c r="C127" s="707">
        <v>883.21348</v>
      </c>
      <c r="D127" s="707">
        <v>29.633102000000008</v>
      </c>
      <c r="E127" s="708">
        <v>1.0347162408646653</v>
      </c>
      <c r="F127" s="706">
        <v>0</v>
      </c>
      <c r="G127" s="707">
        <v>0</v>
      </c>
      <c r="H127" s="707">
        <v>4.1767599999999998</v>
      </c>
      <c r="I127" s="707">
        <v>359.90578999999997</v>
      </c>
      <c r="J127" s="707">
        <v>359.90578999999997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7.0819999999999999</v>
      </c>
      <c r="D128" s="707">
        <v>7.0819999999999999</v>
      </c>
      <c r="E128" s="708">
        <v>0</v>
      </c>
      <c r="F128" s="706">
        <v>5.2953114999999995</v>
      </c>
      <c r="G128" s="707">
        <v>2.6476557499999998</v>
      </c>
      <c r="H128" s="707">
        <v>0</v>
      </c>
      <c r="I128" s="707">
        <v>0</v>
      </c>
      <c r="J128" s="707">
        <v>-2.6476557499999998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0</v>
      </c>
      <c r="D129" s="707">
        <v>0</v>
      </c>
      <c r="E129" s="708">
        <v>0</v>
      </c>
      <c r="F129" s="706">
        <v>50.000000399999998</v>
      </c>
      <c r="G129" s="707">
        <v>25.000000199999995</v>
      </c>
      <c r="H129" s="707">
        <v>0</v>
      </c>
      <c r="I129" s="707">
        <v>0.2838</v>
      </c>
      <c r="J129" s="707">
        <v>-24.716200199999996</v>
      </c>
      <c r="K129" s="709">
        <v>5.6759999545920002E-3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5.6019499999999995</v>
      </c>
      <c r="D130" s="707">
        <v>5.6019499999999995</v>
      </c>
      <c r="E130" s="708">
        <v>0</v>
      </c>
      <c r="F130" s="706">
        <v>109.9999992</v>
      </c>
      <c r="G130" s="707">
        <v>54.99999960000001</v>
      </c>
      <c r="H130" s="707">
        <v>0</v>
      </c>
      <c r="I130" s="707">
        <v>22.826370000000001</v>
      </c>
      <c r="J130" s="707">
        <v>-32.173629600000012</v>
      </c>
      <c r="K130" s="709">
        <v>0.20751245605463603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21.729080000000003</v>
      </c>
      <c r="D131" s="707">
        <v>21.729080000000003</v>
      </c>
      <c r="E131" s="708">
        <v>0</v>
      </c>
      <c r="F131" s="706">
        <v>26.387084399999999</v>
      </c>
      <c r="G131" s="707">
        <v>13.1935422</v>
      </c>
      <c r="H131" s="707">
        <v>0</v>
      </c>
      <c r="I131" s="707">
        <v>0</v>
      </c>
      <c r="J131" s="707">
        <v>-13.1935422</v>
      </c>
      <c r="K131" s="709">
        <v>0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0</v>
      </c>
      <c r="C132" s="707">
        <v>0.78700000000000003</v>
      </c>
      <c r="D132" s="707">
        <v>0.78700000000000003</v>
      </c>
      <c r="E132" s="708">
        <v>0</v>
      </c>
      <c r="F132" s="706">
        <v>0.77252850000000006</v>
      </c>
      <c r="G132" s="707">
        <v>0.38626424999999998</v>
      </c>
      <c r="H132" s="707">
        <v>0</v>
      </c>
      <c r="I132" s="707">
        <v>0</v>
      </c>
      <c r="J132" s="707">
        <v>-0.38626424999999998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20.942080000000001</v>
      </c>
      <c r="D133" s="707">
        <v>20.942080000000001</v>
      </c>
      <c r="E133" s="708">
        <v>0</v>
      </c>
      <c r="F133" s="706">
        <v>25.614555899999999</v>
      </c>
      <c r="G133" s="707">
        <v>12.80727795</v>
      </c>
      <c r="H133" s="707">
        <v>0</v>
      </c>
      <c r="I133" s="707">
        <v>0</v>
      </c>
      <c r="J133" s="707">
        <v>-12.80727795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0</v>
      </c>
      <c r="C134" s="707">
        <v>6.82121026329696E-16</v>
      </c>
      <c r="D134" s="707">
        <v>6.82121026329696E-16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178894.54956400002</v>
      </c>
      <c r="C135" s="707">
        <v>197079.24406</v>
      </c>
      <c r="D135" s="707">
        <v>18184.694495999982</v>
      </c>
      <c r="E135" s="708">
        <v>1.1016503551411685</v>
      </c>
      <c r="F135" s="706">
        <v>210141.43162230001</v>
      </c>
      <c r="G135" s="707">
        <v>105070.71581115</v>
      </c>
      <c r="H135" s="707">
        <v>16233.460140000001</v>
      </c>
      <c r="I135" s="707">
        <v>97574.840230000002</v>
      </c>
      <c r="J135" s="707">
        <v>-7495.8755811500014</v>
      </c>
      <c r="K135" s="709">
        <v>0.4643293779656798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129725.64</v>
      </c>
      <c r="C136" s="707">
        <v>145576.666</v>
      </c>
      <c r="D136" s="707">
        <v>15851.025999999998</v>
      </c>
      <c r="E136" s="708">
        <v>1.1221888440866432</v>
      </c>
      <c r="F136" s="706">
        <v>154568.8722599</v>
      </c>
      <c r="G136" s="707">
        <v>77284.436129950001</v>
      </c>
      <c r="H136" s="707">
        <v>11955.296</v>
      </c>
      <c r="I136" s="707">
        <v>71967.835999999996</v>
      </c>
      <c r="J136" s="707">
        <v>-5316.6001299500058</v>
      </c>
      <c r="K136" s="709">
        <v>0.46560368169724109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128985.64</v>
      </c>
      <c r="C137" s="707">
        <v>144565.78099999999</v>
      </c>
      <c r="D137" s="707">
        <v>15580.140999999989</v>
      </c>
      <c r="E137" s="708">
        <v>1.1207897328725895</v>
      </c>
      <c r="F137" s="706">
        <v>153514.91855910001</v>
      </c>
      <c r="G137" s="707">
        <v>76757.459279550007</v>
      </c>
      <c r="H137" s="707">
        <v>11909.436</v>
      </c>
      <c r="I137" s="707">
        <v>71200.214999999997</v>
      </c>
      <c r="J137" s="707">
        <v>-5557.2442795500101</v>
      </c>
      <c r="K137" s="709">
        <v>0.46379997246058802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128985.64</v>
      </c>
      <c r="C138" s="707">
        <v>144565.78099999999</v>
      </c>
      <c r="D138" s="707">
        <v>15580.140999999989</v>
      </c>
      <c r="E138" s="708">
        <v>1.1207897328725895</v>
      </c>
      <c r="F138" s="706">
        <v>153514.91855910001</v>
      </c>
      <c r="G138" s="707">
        <v>76757.459279550007</v>
      </c>
      <c r="H138" s="707">
        <v>11909.436</v>
      </c>
      <c r="I138" s="707">
        <v>71200.214999999997</v>
      </c>
      <c r="J138" s="707">
        <v>-5557.2442795500101</v>
      </c>
      <c r="K138" s="709">
        <v>0.46379997246058802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437.8</v>
      </c>
      <c r="C139" s="707">
        <v>430.42500000000001</v>
      </c>
      <c r="D139" s="707">
        <v>-7.375</v>
      </c>
      <c r="E139" s="708">
        <v>0.9831544084056647</v>
      </c>
      <c r="F139" s="706">
        <v>424.03856410000003</v>
      </c>
      <c r="G139" s="707">
        <v>212.01928205000002</v>
      </c>
      <c r="H139" s="707">
        <v>45.11</v>
      </c>
      <c r="I139" s="707">
        <v>317.53500000000003</v>
      </c>
      <c r="J139" s="707">
        <v>105.51571795000001</v>
      </c>
      <c r="K139" s="709">
        <v>0.74883519303002943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437.8</v>
      </c>
      <c r="C140" s="707">
        <v>430.42500000000001</v>
      </c>
      <c r="D140" s="707">
        <v>-7.375</v>
      </c>
      <c r="E140" s="708">
        <v>0.9831544084056647</v>
      </c>
      <c r="F140" s="706">
        <v>424.03856410000003</v>
      </c>
      <c r="G140" s="707">
        <v>212.01928205000002</v>
      </c>
      <c r="H140" s="707">
        <v>45.11</v>
      </c>
      <c r="I140" s="707">
        <v>317.53500000000003</v>
      </c>
      <c r="J140" s="707">
        <v>105.51571795000001</v>
      </c>
      <c r="K140" s="709">
        <v>0.74883519303002943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185.58</v>
      </c>
      <c r="C141" s="707">
        <v>407.21</v>
      </c>
      <c r="D141" s="707">
        <v>221.62999999999997</v>
      </c>
      <c r="E141" s="708">
        <v>2.1942558465351869</v>
      </c>
      <c r="F141" s="706">
        <v>394.20049269999998</v>
      </c>
      <c r="G141" s="707">
        <v>197.10024634999999</v>
      </c>
      <c r="H141" s="707">
        <v>0</v>
      </c>
      <c r="I141" s="707">
        <v>426.58600000000001</v>
      </c>
      <c r="J141" s="707">
        <v>229.48575365000002</v>
      </c>
      <c r="K141" s="709">
        <v>1.082154913298514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185.58</v>
      </c>
      <c r="C142" s="707">
        <v>407.21</v>
      </c>
      <c r="D142" s="707">
        <v>221.62999999999997</v>
      </c>
      <c r="E142" s="708">
        <v>2.1942558465351869</v>
      </c>
      <c r="F142" s="706">
        <v>394.20049269999998</v>
      </c>
      <c r="G142" s="707">
        <v>197.10024634999999</v>
      </c>
      <c r="H142" s="707">
        <v>0</v>
      </c>
      <c r="I142" s="707">
        <v>426.58600000000001</v>
      </c>
      <c r="J142" s="707">
        <v>229.48575365000002</v>
      </c>
      <c r="K142" s="709">
        <v>1.082154913298514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116.62</v>
      </c>
      <c r="C143" s="707">
        <v>173.25</v>
      </c>
      <c r="D143" s="707">
        <v>56.629999999999995</v>
      </c>
      <c r="E143" s="708">
        <v>1.4855942376950779</v>
      </c>
      <c r="F143" s="706">
        <v>235.71464399999999</v>
      </c>
      <c r="G143" s="707">
        <v>117.85732199999998</v>
      </c>
      <c r="H143" s="707">
        <v>0.75</v>
      </c>
      <c r="I143" s="707">
        <v>23.5</v>
      </c>
      <c r="J143" s="707">
        <v>-94.357321999999982</v>
      </c>
      <c r="K143" s="709">
        <v>9.9696818157806094E-2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116.62</v>
      </c>
      <c r="C144" s="707">
        <v>173.25</v>
      </c>
      <c r="D144" s="707">
        <v>56.629999999999995</v>
      </c>
      <c r="E144" s="708">
        <v>1.4855942376950779</v>
      </c>
      <c r="F144" s="706">
        <v>235.71464399999999</v>
      </c>
      <c r="G144" s="707">
        <v>117.85732199999998</v>
      </c>
      <c r="H144" s="707">
        <v>0.75</v>
      </c>
      <c r="I144" s="707">
        <v>23.5</v>
      </c>
      <c r="J144" s="707">
        <v>-94.357321999999982</v>
      </c>
      <c r="K144" s="709">
        <v>9.9696818157806094E-2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45884.480000000003</v>
      </c>
      <c r="C145" s="707">
        <v>48602.973279999998</v>
      </c>
      <c r="D145" s="707">
        <v>2718.4932799999951</v>
      </c>
      <c r="E145" s="708">
        <v>1.0592464659074265</v>
      </c>
      <c r="F145" s="706">
        <v>51827.615222800101</v>
      </c>
      <c r="G145" s="707">
        <v>25913.807611400051</v>
      </c>
      <c r="H145" s="707">
        <v>4039.95784</v>
      </c>
      <c r="I145" s="707">
        <v>24174.428829999997</v>
      </c>
      <c r="J145" s="707">
        <v>-1739.3787814000534</v>
      </c>
      <c r="K145" s="709">
        <v>0.46643915075153097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12221.46</v>
      </c>
      <c r="C146" s="707">
        <v>13061.995710000001</v>
      </c>
      <c r="D146" s="707">
        <v>840.53571000000193</v>
      </c>
      <c r="E146" s="708">
        <v>1.0687753926290313</v>
      </c>
      <c r="F146" s="706">
        <v>13898.027414</v>
      </c>
      <c r="G146" s="707">
        <v>6949.0137070000001</v>
      </c>
      <c r="H146" s="707">
        <v>1075.72892</v>
      </c>
      <c r="I146" s="707">
        <v>6436.9752900000003</v>
      </c>
      <c r="J146" s="707">
        <v>-512.03841699999975</v>
      </c>
      <c r="K146" s="709">
        <v>0.46315747539221253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12221.46</v>
      </c>
      <c r="C147" s="707">
        <v>13061.995710000001</v>
      </c>
      <c r="D147" s="707">
        <v>840.53571000000193</v>
      </c>
      <c r="E147" s="708">
        <v>1.0687753926290313</v>
      </c>
      <c r="F147" s="706">
        <v>13898.027414</v>
      </c>
      <c r="G147" s="707">
        <v>6949.0137070000001</v>
      </c>
      <c r="H147" s="707">
        <v>1075.72892</v>
      </c>
      <c r="I147" s="707">
        <v>6436.9752900000003</v>
      </c>
      <c r="J147" s="707">
        <v>-512.03841699999975</v>
      </c>
      <c r="K147" s="709">
        <v>0.46315747539221253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33663.019999999997</v>
      </c>
      <c r="C148" s="707">
        <v>35540.977570000003</v>
      </c>
      <c r="D148" s="707">
        <v>1877.9575700000059</v>
      </c>
      <c r="E148" s="708">
        <v>1.0557869605876125</v>
      </c>
      <c r="F148" s="706">
        <v>37929.587808799995</v>
      </c>
      <c r="G148" s="707">
        <v>18964.793904399998</v>
      </c>
      <c r="H148" s="707">
        <v>2964.22892</v>
      </c>
      <c r="I148" s="707">
        <v>17737.453539999999</v>
      </c>
      <c r="J148" s="707">
        <v>-1227.3403643999991</v>
      </c>
      <c r="K148" s="709">
        <v>0.46764161080297201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33663.019999999997</v>
      </c>
      <c r="C149" s="707">
        <v>35540.977570000003</v>
      </c>
      <c r="D149" s="707">
        <v>1877.9575700000059</v>
      </c>
      <c r="E149" s="708">
        <v>1.0557869605876125</v>
      </c>
      <c r="F149" s="706">
        <v>37929.587808799995</v>
      </c>
      <c r="G149" s="707">
        <v>18964.793904399998</v>
      </c>
      <c r="H149" s="707">
        <v>2964.22892</v>
      </c>
      <c r="I149" s="707">
        <v>17737.453539999999</v>
      </c>
      <c r="J149" s="707">
        <v>-1227.3403643999991</v>
      </c>
      <c r="K149" s="709">
        <v>0.46764161080297201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567.459564</v>
      </c>
      <c r="C150" s="707">
        <v>0</v>
      </c>
      <c r="D150" s="707">
        <v>-567.459564</v>
      </c>
      <c r="E150" s="708">
        <v>0</v>
      </c>
      <c r="F150" s="706">
        <v>653.56669640000007</v>
      </c>
      <c r="G150" s="707">
        <v>326.78334820000003</v>
      </c>
      <c r="H150" s="707">
        <v>0</v>
      </c>
      <c r="I150" s="707">
        <v>0</v>
      </c>
      <c r="J150" s="707">
        <v>-326.78334820000003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567.459564</v>
      </c>
      <c r="C151" s="707">
        <v>0</v>
      </c>
      <c r="D151" s="707">
        <v>-567.459564</v>
      </c>
      <c r="E151" s="708">
        <v>0</v>
      </c>
      <c r="F151" s="706">
        <v>653.56669640000007</v>
      </c>
      <c r="G151" s="707">
        <v>326.78334820000003</v>
      </c>
      <c r="H151" s="707">
        <v>0</v>
      </c>
      <c r="I151" s="707">
        <v>0</v>
      </c>
      <c r="J151" s="707">
        <v>-326.78334820000003</v>
      </c>
      <c r="K151" s="709">
        <v>0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567.459564</v>
      </c>
      <c r="C152" s="707">
        <v>0</v>
      </c>
      <c r="D152" s="707">
        <v>-567.459564</v>
      </c>
      <c r="E152" s="708">
        <v>0</v>
      </c>
      <c r="F152" s="706">
        <v>653.56669640000007</v>
      </c>
      <c r="G152" s="707">
        <v>326.78334820000003</v>
      </c>
      <c r="H152" s="707">
        <v>0</v>
      </c>
      <c r="I152" s="707">
        <v>0</v>
      </c>
      <c r="J152" s="707">
        <v>-326.78334820000003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2716.97</v>
      </c>
      <c r="C153" s="707">
        <v>2899.6047799999997</v>
      </c>
      <c r="D153" s="707">
        <v>182.63477999999986</v>
      </c>
      <c r="E153" s="708">
        <v>1.0672200208320297</v>
      </c>
      <c r="F153" s="706">
        <v>3091.3774432</v>
      </c>
      <c r="G153" s="707">
        <v>1545.6887216</v>
      </c>
      <c r="H153" s="707">
        <v>238.2063</v>
      </c>
      <c r="I153" s="707">
        <v>1432.5753999999999</v>
      </c>
      <c r="J153" s="707">
        <v>-113.11332160000006</v>
      </c>
      <c r="K153" s="709">
        <v>0.46341005791809353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2716.97</v>
      </c>
      <c r="C154" s="707">
        <v>2899.6047799999997</v>
      </c>
      <c r="D154" s="707">
        <v>182.63477999999986</v>
      </c>
      <c r="E154" s="708">
        <v>1.0672200208320297</v>
      </c>
      <c r="F154" s="706">
        <v>3091.3774432</v>
      </c>
      <c r="G154" s="707">
        <v>1545.6887216</v>
      </c>
      <c r="H154" s="707">
        <v>238.2063</v>
      </c>
      <c r="I154" s="707">
        <v>1432.5753999999999</v>
      </c>
      <c r="J154" s="707">
        <v>-113.11332160000006</v>
      </c>
      <c r="K154" s="709">
        <v>0.46341005791809353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2716.97</v>
      </c>
      <c r="C155" s="707">
        <v>2899.6047799999997</v>
      </c>
      <c r="D155" s="707">
        <v>182.63477999999986</v>
      </c>
      <c r="E155" s="708">
        <v>1.0672200208320297</v>
      </c>
      <c r="F155" s="706">
        <v>3091.3774432</v>
      </c>
      <c r="G155" s="707">
        <v>1545.6887216</v>
      </c>
      <c r="H155" s="707">
        <v>238.2063</v>
      </c>
      <c r="I155" s="707">
        <v>1432.5753999999999</v>
      </c>
      <c r="J155" s="707">
        <v>-113.11332160000006</v>
      </c>
      <c r="K155" s="709">
        <v>0.46341005791809353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253.28582999999998</v>
      </c>
      <c r="D156" s="707">
        <v>253.28582999999998</v>
      </c>
      <c r="E156" s="708">
        <v>0</v>
      </c>
      <c r="F156" s="706">
        <v>238.71405840000099</v>
      </c>
      <c r="G156" s="707">
        <v>119.35702920000048</v>
      </c>
      <c r="H156" s="707">
        <v>2.7250000000000001</v>
      </c>
      <c r="I156" s="707">
        <v>81.756749999999997</v>
      </c>
      <c r="J156" s="707">
        <v>-37.600279200000486</v>
      </c>
      <c r="K156" s="709">
        <v>0.34248820764047494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253.28582999999998</v>
      </c>
      <c r="D157" s="707">
        <v>253.28582999999998</v>
      </c>
      <c r="E157" s="708">
        <v>0</v>
      </c>
      <c r="F157" s="706">
        <v>238.71405840000099</v>
      </c>
      <c r="G157" s="707">
        <v>119.35702920000048</v>
      </c>
      <c r="H157" s="707">
        <v>2.7250000000000001</v>
      </c>
      <c r="I157" s="707">
        <v>81.756749999999997</v>
      </c>
      <c r="J157" s="707">
        <v>-37.600279200000486</v>
      </c>
      <c r="K157" s="709">
        <v>0.34248820764047494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156.65582999999998</v>
      </c>
      <c r="D158" s="707">
        <v>156.65582999999998</v>
      </c>
      <c r="E158" s="708">
        <v>0</v>
      </c>
      <c r="F158" s="706">
        <v>175.85546160000001</v>
      </c>
      <c r="G158" s="707">
        <v>87.927730800000006</v>
      </c>
      <c r="H158" s="707">
        <v>5.125</v>
      </c>
      <c r="I158" s="707">
        <v>19.33775</v>
      </c>
      <c r="J158" s="707">
        <v>-68.589980800000006</v>
      </c>
      <c r="K158" s="709">
        <v>0.10996388638747856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11.55983</v>
      </c>
      <c r="D159" s="707">
        <v>11.55983</v>
      </c>
      <c r="E159" s="708">
        <v>0</v>
      </c>
      <c r="F159" s="706">
        <v>12.329050800000001</v>
      </c>
      <c r="G159" s="707">
        <v>6.1645254000000005</v>
      </c>
      <c r="H159" s="707">
        <v>0</v>
      </c>
      <c r="I159" s="707">
        <v>1.0327500000000001</v>
      </c>
      <c r="J159" s="707">
        <v>-5.1317754000000004</v>
      </c>
      <c r="K159" s="709">
        <v>8.3765572610017963E-2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5.1050000000000004</v>
      </c>
      <c r="D160" s="707">
        <v>5.1050000000000004</v>
      </c>
      <c r="E160" s="708">
        <v>0</v>
      </c>
      <c r="F160" s="706">
        <v>8.1383976000000011</v>
      </c>
      <c r="G160" s="707">
        <v>4.0691988000000006</v>
      </c>
      <c r="H160" s="707">
        <v>4.625</v>
      </c>
      <c r="I160" s="707">
        <v>12.925000000000001</v>
      </c>
      <c r="J160" s="707">
        <v>8.8558012000000002</v>
      </c>
      <c r="K160" s="709">
        <v>1.5881504732577822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0</v>
      </c>
      <c r="C161" s="707">
        <v>139.99100000000001</v>
      </c>
      <c r="D161" s="707">
        <v>139.99100000000001</v>
      </c>
      <c r="E161" s="708">
        <v>0</v>
      </c>
      <c r="F161" s="706">
        <v>155.38801319999999</v>
      </c>
      <c r="G161" s="707">
        <v>77.694006599999994</v>
      </c>
      <c r="H161" s="707">
        <v>0.5</v>
      </c>
      <c r="I161" s="707">
        <v>5.38</v>
      </c>
      <c r="J161" s="707">
        <v>-72.314006599999999</v>
      </c>
      <c r="K161" s="709">
        <v>3.4623005270524948E-2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0</v>
      </c>
      <c r="D162" s="707">
        <v>0</v>
      </c>
      <c r="E162" s="708">
        <v>0</v>
      </c>
      <c r="F162" s="706">
        <v>0</v>
      </c>
      <c r="G162" s="707">
        <v>0</v>
      </c>
      <c r="H162" s="707">
        <v>0</v>
      </c>
      <c r="I162" s="707">
        <v>31.119</v>
      </c>
      <c r="J162" s="707">
        <v>31.119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0</v>
      </c>
      <c r="D163" s="707">
        <v>0</v>
      </c>
      <c r="E163" s="708">
        <v>0</v>
      </c>
      <c r="F163" s="706">
        <v>0</v>
      </c>
      <c r="G163" s="707">
        <v>0</v>
      </c>
      <c r="H163" s="707">
        <v>0</v>
      </c>
      <c r="I163" s="707">
        <v>31.119</v>
      </c>
      <c r="J163" s="707">
        <v>31.119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62.43</v>
      </c>
      <c r="D164" s="707">
        <v>62.43</v>
      </c>
      <c r="E164" s="708">
        <v>0</v>
      </c>
      <c r="F164" s="706">
        <v>49.1186364</v>
      </c>
      <c r="G164" s="707">
        <v>24.5593182</v>
      </c>
      <c r="H164" s="707">
        <v>-2.4</v>
      </c>
      <c r="I164" s="707">
        <v>15.8</v>
      </c>
      <c r="J164" s="707">
        <v>-8.7593181999999992</v>
      </c>
      <c r="K164" s="709">
        <v>0.32167016753746852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0</v>
      </c>
      <c r="C165" s="707">
        <v>62.43</v>
      </c>
      <c r="D165" s="707">
        <v>62.43</v>
      </c>
      <c r="E165" s="708">
        <v>0</v>
      </c>
      <c r="F165" s="706">
        <v>49.1186364</v>
      </c>
      <c r="G165" s="707">
        <v>24.5593182</v>
      </c>
      <c r="H165" s="707">
        <v>-2.4</v>
      </c>
      <c r="I165" s="707">
        <v>15.8</v>
      </c>
      <c r="J165" s="707">
        <v>-8.7593181999999992</v>
      </c>
      <c r="K165" s="709">
        <v>0.32167016753746852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34.200000000000003</v>
      </c>
      <c r="D166" s="707">
        <v>34.200000000000003</v>
      </c>
      <c r="E166" s="708">
        <v>0</v>
      </c>
      <c r="F166" s="706">
        <v>13.739960399999999</v>
      </c>
      <c r="G166" s="707">
        <v>6.8699801999999988</v>
      </c>
      <c r="H166" s="707">
        <v>0</v>
      </c>
      <c r="I166" s="707">
        <v>15.5</v>
      </c>
      <c r="J166" s="707">
        <v>8.6300198000000012</v>
      </c>
      <c r="K166" s="709">
        <v>1.1280964099430739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0</v>
      </c>
      <c r="C167" s="707">
        <v>34.200000000000003</v>
      </c>
      <c r="D167" s="707">
        <v>34.200000000000003</v>
      </c>
      <c r="E167" s="708">
        <v>0</v>
      </c>
      <c r="F167" s="706">
        <v>13.739960399999999</v>
      </c>
      <c r="G167" s="707">
        <v>6.8699801999999988</v>
      </c>
      <c r="H167" s="707">
        <v>0</v>
      </c>
      <c r="I167" s="707">
        <v>15.5</v>
      </c>
      <c r="J167" s="707">
        <v>8.6300198000000012</v>
      </c>
      <c r="K167" s="709">
        <v>1.1280964099430739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8289.9999640000096</v>
      </c>
      <c r="C168" s="707">
        <v>9234.6231399999997</v>
      </c>
      <c r="D168" s="707">
        <v>944.62317599999005</v>
      </c>
      <c r="E168" s="708">
        <v>1.1139473076118325</v>
      </c>
      <c r="F168" s="706">
        <v>10461.6220952</v>
      </c>
      <c r="G168" s="707">
        <v>5230.8110476000002</v>
      </c>
      <c r="H168" s="707">
        <v>911.87348999999995</v>
      </c>
      <c r="I168" s="707">
        <v>5571.39264</v>
      </c>
      <c r="J168" s="707">
        <v>340.58159239999986</v>
      </c>
      <c r="K168" s="709">
        <v>0.53255533313101278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7472.9999640000096</v>
      </c>
      <c r="C169" s="707">
        <v>8085.21648</v>
      </c>
      <c r="D169" s="707">
        <v>612.21651599999041</v>
      </c>
      <c r="E169" s="708">
        <v>1.0819237948547098</v>
      </c>
      <c r="F169" s="706">
        <v>10403.303037900001</v>
      </c>
      <c r="G169" s="707">
        <v>5201.6515189500005</v>
      </c>
      <c r="H169" s="707">
        <v>907.45699000000002</v>
      </c>
      <c r="I169" s="707">
        <v>5537.6463899999999</v>
      </c>
      <c r="J169" s="707">
        <v>335.99487104999935</v>
      </c>
      <c r="K169" s="709">
        <v>0.53229694163728047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7472.9999640000096</v>
      </c>
      <c r="C170" s="707">
        <v>8081.5664800000004</v>
      </c>
      <c r="D170" s="707">
        <v>608.56651599999077</v>
      </c>
      <c r="E170" s="708">
        <v>1.0814353698557022</v>
      </c>
      <c r="F170" s="706">
        <v>10403.303037900001</v>
      </c>
      <c r="G170" s="707">
        <v>5201.6515189500005</v>
      </c>
      <c r="H170" s="707">
        <v>907.45699000000002</v>
      </c>
      <c r="I170" s="707">
        <v>5375.16039</v>
      </c>
      <c r="J170" s="707">
        <v>173.50887104999947</v>
      </c>
      <c r="K170" s="709">
        <v>0.51667824828498154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362.99998800000003</v>
      </c>
      <c r="C171" s="707">
        <v>432.67984999999999</v>
      </c>
      <c r="D171" s="707">
        <v>69.679861999999957</v>
      </c>
      <c r="E171" s="708">
        <v>1.1919555490453624</v>
      </c>
      <c r="F171" s="706">
        <v>561.85450619999995</v>
      </c>
      <c r="G171" s="707">
        <v>280.92725309999997</v>
      </c>
      <c r="H171" s="707">
        <v>41.460599999999999</v>
      </c>
      <c r="I171" s="707">
        <v>251.61687000000001</v>
      </c>
      <c r="J171" s="707">
        <v>-29.310383099999967</v>
      </c>
      <c r="K171" s="709">
        <v>0.4478327880677947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2182.9999800000001</v>
      </c>
      <c r="C172" s="707">
        <v>2676.6326200000003</v>
      </c>
      <c r="D172" s="707">
        <v>493.63264000000026</v>
      </c>
      <c r="E172" s="708">
        <v>1.2261258105920827</v>
      </c>
      <c r="F172" s="706">
        <v>4783.7926809000001</v>
      </c>
      <c r="G172" s="707">
        <v>2391.89634045</v>
      </c>
      <c r="H172" s="707">
        <v>446.61781999999999</v>
      </c>
      <c r="I172" s="707">
        <v>2606.0978700000001</v>
      </c>
      <c r="J172" s="707">
        <v>214.20152955000003</v>
      </c>
      <c r="K172" s="709">
        <v>0.54477650764533159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24</v>
      </c>
      <c r="C173" s="707">
        <v>43.051000000000002</v>
      </c>
      <c r="D173" s="707">
        <v>19.051000000000002</v>
      </c>
      <c r="E173" s="708">
        <v>1.7937916666666667</v>
      </c>
      <c r="F173" s="706">
        <v>117.492</v>
      </c>
      <c r="G173" s="707">
        <v>58.746000000000002</v>
      </c>
      <c r="H173" s="707">
        <v>9.7910000000000004</v>
      </c>
      <c r="I173" s="707">
        <v>58.746000000000002</v>
      </c>
      <c r="J173" s="707">
        <v>0</v>
      </c>
      <c r="K173" s="709">
        <v>0.5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869.99998800000003</v>
      </c>
      <c r="C174" s="707">
        <v>895.71163000000001</v>
      </c>
      <c r="D174" s="707">
        <v>25.711641999999983</v>
      </c>
      <c r="E174" s="708">
        <v>1.0295536119018889</v>
      </c>
      <c r="F174" s="706">
        <v>946.95935039999995</v>
      </c>
      <c r="G174" s="707">
        <v>473.47967519999997</v>
      </c>
      <c r="H174" s="707">
        <v>76.47139</v>
      </c>
      <c r="I174" s="707">
        <v>460.00252</v>
      </c>
      <c r="J174" s="707">
        <v>-13.47715519999997</v>
      </c>
      <c r="K174" s="709">
        <v>0.48576796860994387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4033.000008</v>
      </c>
      <c r="C175" s="707">
        <v>4033.4913799999999</v>
      </c>
      <c r="D175" s="707">
        <v>0.49137199999995573</v>
      </c>
      <c r="E175" s="708">
        <v>1.0001218378375962</v>
      </c>
      <c r="F175" s="706">
        <v>3993.2045003999997</v>
      </c>
      <c r="G175" s="707">
        <v>1996.6022502000001</v>
      </c>
      <c r="H175" s="707">
        <v>333.11617999999999</v>
      </c>
      <c r="I175" s="707">
        <v>1998.6971299999998</v>
      </c>
      <c r="J175" s="707">
        <v>2.0948797999997169</v>
      </c>
      <c r="K175" s="709">
        <v>0.50052461119879788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3.65</v>
      </c>
      <c r="D176" s="707">
        <v>3.65</v>
      </c>
      <c r="E176" s="708">
        <v>0</v>
      </c>
      <c r="F176" s="706">
        <v>0</v>
      </c>
      <c r="G176" s="707">
        <v>0</v>
      </c>
      <c r="H176" s="707">
        <v>0</v>
      </c>
      <c r="I176" s="707">
        <v>162.48599999999999</v>
      </c>
      <c r="J176" s="707">
        <v>162.48599999999999</v>
      </c>
      <c r="K176" s="709">
        <v>0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3.65</v>
      </c>
      <c r="D177" s="707">
        <v>3.65</v>
      </c>
      <c r="E177" s="708">
        <v>0</v>
      </c>
      <c r="F177" s="706">
        <v>0</v>
      </c>
      <c r="G177" s="707">
        <v>0</v>
      </c>
      <c r="H177" s="707">
        <v>0</v>
      </c>
      <c r="I177" s="707">
        <v>162.48599999999999</v>
      </c>
      <c r="J177" s="707">
        <v>162.48599999999999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817</v>
      </c>
      <c r="C178" s="707">
        <v>1149.4066599999999</v>
      </c>
      <c r="D178" s="707">
        <v>332.40665999999987</v>
      </c>
      <c r="E178" s="708">
        <v>1.4068624969400243</v>
      </c>
      <c r="F178" s="706">
        <v>58.319057299999997</v>
      </c>
      <c r="G178" s="707">
        <v>29.159528649999999</v>
      </c>
      <c r="H178" s="707">
        <v>4.4165000000000001</v>
      </c>
      <c r="I178" s="707">
        <v>33.746250000000003</v>
      </c>
      <c r="J178" s="707">
        <v>4.5867213500000048</v>
      </c>
      <c r="K178" s="709">
        <v>0.57864875672467364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817</v>
      </c>
      <c r="C179" s="707">
        <v>765.89902000000006</v>
      </c>
      <c r="D179" s="707">
        <v>-51.100979999999936</v>
      </c>
      <c r="E179" s="708">
        <v>0.93745290085679323</v>
      </c>
      <c r="F179" s="706">
        <v>0</v>
      </c>
      <c r="G179" s="707">
        <v>0</v>
      </c>
      <c r="H179" s="707">
        <v>0</v>
      </c>
      <c r="I179" s="707">
        <v>10</v>
      </c>
      <c r="J179" s="707">
        <v>10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817</v>
      </c>
      <c r="C180" s="707">
        <v>765.89902000000006</v>
      </c>
      <c r="D180" s="707">
        <v>-51.100979999999936</v>
      </c>
      <c r="E180" s="708">
        <v>0.93745290085679323</v>
      </c>
      <c r="F180" s="706">
        <v>0</v>
      </c>
      <c r="G180" s="707">
        <v>0</v>
      </c>
      <c r="H180" s="707">
        <v>0</v>
      </c>
      <c r="I180" s="707">
        <v>10</v>
      </c>
      <c r="J180" s="707">
        <v>10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47.120280000000001</v>
      </c>
      <c r="D181" s="707">
        <v>47.120280000000001</v>
      </c>
      <c r="E181" s="708">
        <v>0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7.35</v>
      </c>
      <c r="D182" s="707">
        <v>7.35</v>
      </c>
      <c r="E182" s="708">
        <v>0</v>
      </c>
      <c r="F182" s="706">
        <v>0</v>
      </c>
      <c r="G182" s="707">
        <v>0</v>
      </c>
      <c r="H182" s="707">
        <v>0</v>
      </c>
      <c r="I182" s="707">
        <v>0</v>
      </c>
      <c r="J182" s="707">
        <v>0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39.77028</v>
      </c>
      <c r="D183" s="707">
        <v>39.77028</v>
      </c>
      <c r="E183" s="708">
        <v>0</v>
      </c>
      <c r="F183" s="706">
        <v>0</v>
      </c>
      <c r="G183" s="707">
        <v>0</v>
      </c>
      <c r="H183" s="707">
        <v>0</v>
      </c>
      <c r="I183" s="707">
        <v>0</v>
      </c>
      <c r="J183" s="707">
        <v>0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24.876999999999999</v>
      </c>
      <c r="D184" s="707">
        <v>24.876999999999999</v>
      </c>
      <c r="E184" s="708">
        <v>0</v>
      </c>
      <c r="F184" s="706">
        <v>58.319057299999997</v>
      </c>
      <c r="G184" s="707">
        <v>29.159528649999999</v>
      </c>
      <c r="H184" s="707">
        <v>4.4165000000000001</v>
      </c>
      <c r="I184" s="707">
        <v>8.8330000000000002</v>
      </c>
      <c r="J184" s="707">
        <v>-20.32652865</v>
      </c>
      <c r="K184" s="709">
        <v>0.15145992423303456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0</v>
      </c>
      <c r="C185" s="707">
        <v>24.876999999999999</v>
      </c>
      <c r="D185" s="707">
        <v>24.876999999999999</v>
      </c>
      <c r="E185" s="708">
        <v>0</v>
      </c>
      <c r="F185" s="706">
        <v>58.319057299999997</v>
      </c>
      <c r="G185" s="707">
        <v>29.159528649999999</v>
      </c>
      <c r="H185" s="707">
        <v>4.4165000000000001</v>
      </c>
      <c r="I185" s="707">
        <v>8.8330000000000002</v>
      </c>
      <c r="J185" s="707">
        <v>-20.32652865</v>
      </c>
      <c r="K185" s="709">
        <v>0.15145992423303456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260.65647999999999</v>
      </c>
      <c r="D186" s="707">
        <v>260.65647999999999</v>
      </c>
      <c r="E186" s="708">
        <v>0</v>
      </c>
      <c r="F186" s="706">
        <v>0</v>
      </c>
      <c r="G186" s="707">
        <v>0</v>
      </c>
      <c r="H186" s="707">
        <v>0</v>
      </c>
      <c r="I186" s="707">
        <v>14.91325</v>
      </c>
      <c r="J186" s="707">
        <v>14.91325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</v>
      </c>
      <c r="C187" s="707">
        <v>260.65647999999999</v>
      </c>
      <c r="D187" s="707">
        <v>260.65647999999999</v>
      </c>
      <c r="E187" s="708">
        <v>0</v>
      </c>
      <c r="F187" s="706">
        <v>0</v>
      </c>
      <c r="G187" s="707">
        <v>0</v>
      </c>
      <c r="H187" s="707">
        <v>0</v>
      </c>
      <c r="I187" s="707">
        <v>14.91325</v>
      </c>
      <c r="J187" s="707">
        <v>14.91325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50.853879999999997</v>
      </c>
      <c r="D188" s="707">
        <v>50.853879999999997</v>
      </c>
      <c r="E188" s="708">
        <v>0</v>
      </c>
      <c r="F188" s="706">
        <v>0</v>
      </c>
      <c r="G188" s="707">
        <v>0</v>
      </c>
      <c r="H188" s="707">
        <v>0</v>
      </c>
      <c r="I188" s="707">
        <v>0</v>
      </c>
      <c r="J188" s="707">
        <v>0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50.853879999999997</v>
      </c>
      <c r="D189" s="707">
        <v>50.853879999999997</v>
      </c>
      <c r="E189" s="708">
        <v>0</v>
      </c>
      <c r="F189" s="706">
        <v>0</v>
      </c>
      <c r="G189" s="707">
        <v>0</v>
      </c>
      <c r="H189" s="707">
        <v>0</v>
      </c>
      <c r="I189" s="707">
        <v>0</v>
      </c>
      <c r="J189" s="707">
        <v>0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257828.487555</v>
      </c>
      <c r="C190" s="707">
        <v>252339.86328999998</v>
      </c>
      <c r="D190" s="707">
        <v>-5488.6242650000204</v>
      </c>
      <c r="E190" s="708">
        <v>0.97871211084140119</v>
      </c>
      <c r="F190" s="706">
        <v>1521.7775882000001</v>
      </c>
      <c r="G190" s="707">
        <v>760.88879410000004</v>
      </c>
      <c r="H190" s="707">
        <v>21037.007229999999</v>
      </c>
      <c r="I190" s="707">
        <v>134933.02006000001</v>
      </c>
      <c r="J190" s="707">
        <v>134172.13126590001</v>
      </c>
      <c r="K190" s="709">
        <v>88.668029484914712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257627.69390900002</v>
      </c>
      <c r="C191" s="707">
        <v>251739.63088999997</v>
      </c>
      <c r="D191" s="707">
        <v>-5888.063019000052</v>
      </c>
      <c r="E191" s="708">
        <v>0.97714506957827352</v>
      </c>
      <c r="F191" s="706">
        <v>1073.8652246000001</v>
      </c>
      <c r="G191" s="707">
        <v>536.93261230000007</v>
      </c>
      <c r="H191" s="707">
        <v>21021.425299999999</v>
      </c>
      <c r="I191" s="707">
        <v>134810.83703</v>
      </c>
      <c r="J191" s="707">
        <v>134273.90441769999</v>
      </c>
      <c r="K191" s="709">
        <v>125.53794828416682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257627.69390900002</v>
      </c>
      <c r="C192" s="707">
        <v>251739.63088999997</v>
      </c>
      <c r="D192" s="707">
        <v>-5888.063019000052</v>
      </c>
      <c r="E192" s="708">
        <v>0.97714506957827352</v>
      </c>
      <c r="F192" s="706">
        <v>1073.8652246000001</v>
      </c>
      <c r="G192" s="707">
        <v>536.93261230000007</v>
      </c>
      <c r="H192" s="707">
        <v>21021.425299999999</v>
      </c>
      <c r="I192" s="707">
        <v>134810.83703</v>
      </c>
      <c r="J192" s="707">
        <v>134273.90441769999</v>
      </c>
      <c r="K192" s="709">
        <v>125.53794828416682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725.05377699999997</v>
      </c>
      <c r="C193" s="707">
        <v>1099.8247099999999</v>
      </c>
      <c r="D193" s="707">
        <v>374.7709329999999</v>
      </c>
      <c r="E193" s="708">
        <v>1.5168870846389646</v>
      </c>
      <c r="F193" s="706">
        <v>1073.8652246000001</v>
      </c>
      <c r="G193" s="707">
        <v>536.93261230000007</v>
      </c>
      <c r="H193" s="707">
        <v>22.70928</v>
      </c>
      <c r="I193" s="707">
        <v>231.22967</v>
      </c>
      <c r="J193" s="707">
        <v>-305.70294230000007</v>
      </c>
      <c r="K193" s="709">
        <v>0.21532466524011878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0.26283899999999999</v>
      </c>
      <c r="C194" s="707">
        <v>0.25789999999999996</v>
      </c>
      <c r="D194" s="707">
        <v>-4.9390000000000267E-3</v>
      </c>
      <c r="E194" s="708">
        <v>0.98120902910146501</v>
      </c>
      <c r="F194" s="706">
        <v>0.25318770000000002</v>
      </c>
      <c r="G194" s="707">
        <v>0.12659385000000001</v>
      </c>
      <c r="H194" s="707">
        <v>0</v>
      </c>
      <c r="I194" s="707">
        <v>4.9590000000000002E-2</v>
      </c>
      <c r="J194" s="707">
        <v>-7.7003850000000013E-2</v>
      </c>
      <c r="K194" s="709">
        <v>0.19586259522085789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9.3049999999999994E-2</v>
      </c>
      <c r="C195" s="707">
        <v>1.4670000000000001</v>
      </c>
      <c r="D195" s="707">
        <v>1.37395</v>
      </c>
      <c r="E195" s="708">
        <v>15.765717356260078</v>
      </c>
      <c r="F195" s="706">
        <v>1.3667617000000001</v>
      </c>
      <c r="G195" s="707">
        <v>0.68338085000000004</v>
      </c>
      <c r="H195" s="707">
        <v>0</v>
      </c>
      <c r="I195" s="707">
        <v>0.30099999999999999</v>
      </c>
      <c r="J195" s="707">
        <v>-0.38238085000000005</v>
      </c>
      <c r="K195" s="709">
        <v>0.22022858849498048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600.08524999999997</v>
      </c>
      <c r="C196" s="707">
        <v>898.97095999999999</v>
      </c>
      <c r="D196" s="707">
        <v>298.88571000000002</v>
      </c>
      <c r="E196" s="708">
        <v>1.4980720822583125</v>
      </c>
      <c r="F196" s="706">
        <v>868.24424620000002</v>
      </c>
      <c r="G196" s="707">
        <v>434.12212310000001</v>
      </c>
      <c r="H196" s="707">
        <v>18.66084</v>
      </c>
      <c r="I196" s="707">
        <v>200.1652</v>
      </c>
      <c r="J196" s="707">
        <v>-233.95692310000001</v>
      </c>
      <c r="K196" s="709">
        <v>0.23054019750324029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124.612638</v>
      </c>
      <c r="C197" s="707">
        <v>199.12885</v>
      </c>
      <c r="D197" s="707">
        <v>74.516211999999996</v>
      </c>
      <c r="E197" s="708">
        <v>1.5979827824526112</v>
      </c>
      <c r="F197" s="706">
        <v>204.00102900000002</v>
      </c>
      <c r="G197" s="707">
        <v>102.00051450000001</v>
      </c>
      <c r="H197" s="707">
        <v>4.0484400000000003</v>
      </c>
      <c r="I197" s="707">
        <v>30.71388</v>
      </c>
      <c r="J197" s="707">
        <v>-71.286634500000005</v>
      </c>
      <c r="K197" s="709">
        <v>0.15055747586449672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2303.1542489999997</v>
      </c>
      <c r="C198" s="707">
        <v>15395.600329999999</v>
      </c>
      <c r="D198" s="707">
        <v>13092.446081</v>
      </c>
      <c r="E198" s="708">
        <v>6.6845719676328992</v>
      </c>
      <c r="F198" s="706">
        <v>0</v>
      </c>
      <c r="G198" s="707">
        <v>0</v>
      </c>
      <c r="H198" s="707">
        <v>2306.44137</v>
      </c>
      <c r="I198" s="707">
        <v>18280.93147</v>
      </c>
      <c r="J198" s="707">
        <v>18280.93147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100.396156</v>
      </c>
      <c r="C199" s="707">
        <v>13133.809220000001</v>
      </c>
      <c r="D199" s="707">
        <v>13033.413064</v>
      </c>
      <c r="E199" s="708">
        <v>130.81984154851506</v>
      </c>
      <c r="F199" s="706">
        <v>0</v>
      </c>
      <c r="G199" s="707">
        <v>0</v>
      </c>
      <c r="H199" s="707">
        <v>2210.1503900000002</v>
      </c>
      <c r="I199" s="707">
        <v>18037.456389999999</v>
      </c>
      <c r="J199" s="707">
        <v>18037.456389999999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2202.7580929999999</v>
      </c>
      <c r="C200" s="707">
        <v>2261.7911099999997</v>
      </c>
      <c r="D200" s="707">
        <v>59.033016999999745</v>
      </c>
      <c r="E200" s="708">
        <v>1.0267995914701651</v>
      </c>
      <c r="F200" s="706">
        <v>0</v>
      </c>
      <c r="G200" s="707">
        <v>0</v>
      </c>
      <c r="H200" s="707">
        <v>96.29097999999999</v>
      </c>
      <c r="I200" s="707">
        <v>243.47507999999999</v>
      </c>
      <c r="J200" s="707">
        <v>243.47507999999999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254599.48588299999</v>
      </c>
      <c r="C201" s="707">
        <v>223025.4553</v>
      </c>
      <c r="D201" s="707">
        <v>-31574.030582999985</v>
      </c>
      <c r="E201" s="708">
        <v>0.8759854896269913</v>
      </c>
      <c r="F201" s="706">
        <v>0</v>
      </c>
      <c r="G201" s="707">
        <v>0</v>
      </c>
      <c r="H201" s="707">
        <v>14780.938169999999</v>
      </c>
      <c r="I201" s="707">
        <v>112391.24107999999</v>
      </c>
      <c r="J201" s="707">
        <v>112391.24107999999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254599.48588299999</v>
      </c>
      <c r="C202" s="707">
        <v>223025.4553</v>
      </c>
      <c r="D202" s="707">
        <v>-31574.030582999985</v>
      </c>
      <c r="E202" s="708">
        <v>0.8759854896269913</v>
      </c>
      <c r="F202" s="706">
        <v>0</v>
      </c>
      <c r="G202" s="707">
        <v>0</v>
      </c>
      <c r="H202" s="707">
        <v>14780.938169999999</v>
      </c>
      <c r="I202" s="707">
        <v>112391.24107999999</v>
      </c>
      <c r="J202" s="707">
        <v>112391.24107999999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12218.750550000001</v>
      </c>
      <c r="D203" s="707">
        <v>12218.750550000001</v>
      </c>
      <c r="E203" s="708">
        <v>0</v>
      </c>
      <c r="F203" s="706">
        <v>0</v>
      </c>
      <c r="G203" s="707">
        <v>0</v>
      </c>
      <c r="H203" s="707">
        <v>3911.3364799999999</v>
      </c>
      <c r="I203" s="707">
        <v>3907.4348100000002</v>
      </c>
      <c r="J203" s="707">
        <v>3907.4348100000002</v>
      </c>
      <c r="K203" s="709">
        <v>0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0</v>
      </c>
      <c r="C204" s="707">
        <v>12218.750550000001</v>
      </c>
      <c r="D204" s="707">
        <v>12218.750550000001</v>
      </c>
      <c r="E204" s="708">
        <v>0</v>
      </c>
      <c r="F204" s="706">
        <v>0</v>
      </c>
      <c r="G204" s="707">
        <v>0</v>
      </c>
      <c r="H204" s="707">
        <v>3911.3364799999999</v>
      </c>
      <c r="I204" s="707">
        <v>3907.4348100000002</v>
      </c>
      <c r="J204" s="707">
        <v>3907.4348100000002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364.11995000000002</v>
      </c>
      <c r="D205" s="707">
        <v>364.11995000000002</v>
      </c>
      <c r="E205" s="708">
        <v>0</v>
      </c>
      <c r="F205" s="706">
        <v>150.78146509999999</v>
      </c>
      <c r="G205" s="707">
        <v>75.390732549999996</v>
      </c>
      <c r="H205" s="707">
        <v>14.13843</v>
      </c>
      <c r="I205" s="707">
        <v>99.790999999999997</v>
      </c>
      <c r="J205" s="707">
        <v>24.400267450000001</v>
      </c>
      <c r="K205" s="709">
        <v>0.66182537710332945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173.25</v>
      </c>
      <c r="D206" s="707">
        <v>173.25</v>
      </c>
      <c r="E206" s="708">
        <v>0</v>
      </c>
      <c r="F206" s="706">
        <v>0</v>
      </c>
      <c r="G206" s="707">
        <v>0</v>
      </c>
      <c r="H206" s="707">
        <v>0.75</v>
      </c>
      <c r="I206" s="707">
        <v>23.5</v>
      </c>
      <c r="J206" s="707">
        <v>23.5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173.25</v>
      </c>
      <c r="D207" s="707">
        <v>173.25</v>
      </c>
      <c r="E207" s="708">
        <v>0</v>
      </c>
      <c r="F207" s="706">
        <v>0</v>
      </c>
      <c r="G207" s="707">
        <v>0</v>
      </c>
      <c r="H207" s="707">
        <v>0.75</v>
      </c>
      <c r="I207" s="707">
        <v>23.5</v>
      </c>
      <c r="J207" s="707">
        <v>23.5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173.25</v>
      </c>
      <c r="D208" s="707">
        <v>173.25</v>
      </c>
      <c r="E208" s="708">
        <v>0</v>
      </c>
      <c r="F208" s="706">
        <v>0</v>
      </c>
      <c r="G208" s="707">
        <v>0</v>
      </c>
      <c r="H208" s="707">
        <v>0.75</v>
      </c>
      <c r="I208" s="707">
        <v>23.5</v>
      </c>
      <c r="J208" s="707">
        <v>23.5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190.86995000000002</v>
      </c>
      <c r="D209" s="707">
        <v>190.86995000000002</v>
      </c>
      <c r="E209" s="708">
        <v>0</v>
      </c>
      <c r="F209" s="706">
        <v>150.78146509999999</v>
      </c>
      <c r="G209" s="707">
        <v>75.390732549999996</v>
      </c>
      <c r="H209" s="707">
        <v>13.38843</v>
      </c>
      <c r="I209" s="707">
        <v>76.290999999999997</v>
      </c>
      <c r="J209" s="707">
        <v>0.90026745000000119</v>
      </c>
      <c r="K209" s="709">
        <v>0.50597067716116784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4.0000000000000003E-5</v>
      </c>
      <c r="D210" s="707">
        <v>4.0000000000000003E-5</v>
      </c>
      <c r="E210" s="708">
        <v>0</v>
      </c>
      <c r="F210" s="706">
        <v>0</v>
      </c>
      <c r="G210" s="707">
        <v>0</v>
      </c>
      <c r="H210" s="707">
        <v>2.9999999999999997E-5</v>
      </c>
      <c r="I210" s="707">
        <v>10.00099</v>
      </c>
      <c r="J210" s="707">
        <v>10.00099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4.0000000000000003E-5</v>
      </c>
      <c r="D211" s="707">
        <v>4.0000000000000003E-5</v>
      </c>
      <c r="E211" s="708">
        <v>0</v>
      </c>
      <c r="F211" s="706">
        <v>0</v>
      </c>
      <c r="G211" s="707">
        <v>0</v>
      </c>
      <c r="H211" s="707">
        <v>2.9999999999999997E-5</v>
      </c>
      <c r="I211" s="707">
        <v>9.8999999999999999E-4</v>
      </c>
      <c r="J211" s="707">
        <v>9.8999999999999999E-4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0</v>
      </c>
      <c r="D212" s="707">
        <v>0</v>
      </c>
      <c r="E212" s="708">
        <v>0</v>
      </c>
      <c r="F212" s="706">
        <v>0</v>
      </c>
      <c r="G212" s="707">
        <v>0</v>
      </c>
      <c r="H212" s="707">
        <v>0</v>
      </c>
      <c r="I212" s="707">
        <v>10</v>
      </c>
      <c r="J212" s="707">
        <v>10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190.86991</v>
      </c>
      <c r="D213" s="707">
        <v>190.86991</v>
      </c>
      <c r="E213" s="708">
        <v>0</v>
      </c>
      <c r="F213" s="706">
        <v>150.78146509999999</v>
      </c>
      <c r="G213" s="707">
        <v>75.390732549999996</v>
      </c>
      <c r="H213" s="707">
        <v>13.388399999999999</v>
      </c>
      <c r="I213" s="707">
        <v>66.290009999999995</v>
      </c>
      <c r="J213" s="707">
        <v>-9.1007225500000004</v>
      </c>
      <c r="K213" s="709">
        <v>0.43964296245586754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0.308</v>
      </c>
      <c r="D214" s="707">
        <v>0.308</v>
      </c>
      <c r="E214" s="708">
        <v>0</v>
      </c>
      <c r="F214" s="706">
        <v>0</v>
      </c>
      <c r="G214" s="707">
        <v>0</v>
      </c>
      <c r="H214" s="707">
        <v>0</v>
      </c>
      <c r="I214" s="707">
        <v>5.8500000000000003E-2</v>
      </c>
      <c r="J214" s="707">
        <v>5.8500000000000003E-2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190.56191000000001</v>
      </c>
      <c r="D215" s="707">
        <v>190.56191000000001</v>
      </c>
      <c r="E215" s="708">
        <v>0</v>
      </c>
      <c r="F215" s="706">
        <v>150.78146509999999</v>
      </c>
      <c r="G215" s="707">
        <v>75.390732549999996</v>
      </c>
      <c r="H215" s="707">
        <v>13.388399999999999</v>
      </c>
      <c r="I215" s="707">
        <v>66.23151</v>
      </c>
      <c r="J215" s="707">
        <v>-9.1592225499999955</v>
      </c>
      <c r="K215" s="709">
        <v>0.43925498373473493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200.793646</v>
      </c>
      <c r="C216" s="707">
        <v>236.11245000000002</v>
      </c>
      <c r="D216" s="707">
        <v>35.318804000000029</v>
      </c>
      <c r="E216" s="708">
        <v>1.1758960241202057</v>
      </c>
      <c r="F216" s="706">
        <v>297.1308985</v>
      </c>
      <c r="G216" s="707">
        <v>148.56544925</v>
      </c>
      <c r="H216" s="707">
        <v>1.4435</v>
      </c>
      <c r="I216" s="707">
        <v>22.392029999999998</v>
      </c>
      <c r="J216" s="707">
        <v>-126.17341924999999</v>
      </c>
      <c r="K216" s="709">
        <v>7.5360826198289169E-2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200.793646</v>
      </c>
      <c r="C217" s="707">
        <v>236.11245000000002</v>
      </c>
      <c r="D217" s="707">
        <v>35.318804000000029</v>
      </c>
      <c r="E217" s="708">
        <v>1.1758960241202057</v>
      </c>
      <c r="F217" s="706">
        <v>297.1308985</v>
      </c>
      <c r="G217" s="707">
        <v>148.56544925</v>
      </c>
      <c r="H217" s="707">
        <v>1.4435</v>
      </c>
      <c r="I217" s="707">
        <v>22.392029999999998</v>
      </c>
      <c r="J217" s="707">
        <v>-126.17341924999999</v>
      </c>
      <c r="K217" s="709">
        <v>7.5360826198289169E-2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200.793646</v>
      </c>
      <c r="C218" s="707">
        <v>218.79</v>
      </c>
      <c r="D218" s="707">
        <v>17.996353999999997</v>
      </c>
      <c r="E218" s="708">
        <v>1.0896261129697302</v>
      </c>
      <c r="F218" s="706">
        <v>297.1308985</v>
      </c>
      <c r="G218" s="707">
        <v>148.56544925</v>
      </c>
      <c r="H218" s="707">
        <v>0</v>
      </c>
      <c r="I218" s="707">
        <v>13.731</v>
      </c>
      <c r="J218" s="707">
        <v>-134.83444925000001</v>
      </c>
      <c r="K218" s="709">
        <v>4.6211955974009886E-2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200.793646</v>
      </c>
      <c r="C219" s="707">
        <v>218.79</v>
      </c>
      <c r="D219" s="707">
        <v>17.996353999999997</v>
      </c>
      <c r="E219" s="708">
        <v>1.0896261129697302</v>
      </c>
      <c r="F219" s="706">
        <v>297.1308985</v>
      </c>
      <c r="G219" s="707">
        <v>148.56544925</v>
      </c>
      <c r="H219" s="707">
        <v>0</v>
      </c>
      <c r="I219" s="707">
        <v>13.731</v>
      </c>
      <c r="J219" s="707">
        <v>-134.83444925000001</v>
      </c>
      <c r="K219" s="709">
        <v>4.6211955974009886E-2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17.32245</v>
      </c>
      <c r="D220" s="707">
        <v>17.32245</v>
      </c>
      <c r="E220" s="708">
        <v>0</v>
      </c>
      <c r="F220" s="706">
        <v>0</v>
      </c>
      <c r="G220" s="707">
        <v>0</v>
      </c>
      <c r="H220" s="707">
        <v>1.4435</v>
      </c>
      <c r="I220" s="707">
        <v>8.6610300000000002</v>
      </c>
      <c r="J220" s="707">
        <v>8.6610300000000002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17.32245</v>
      </c>
      <c r="D221" s="707">
        <v>17.32245</v>
      </c>
      <c r="E221" s="708">
        <v>0</v>
      </c>
      <c r="F221" s="706">
        <v>0</v>
      </c>
      <c r="G221" s="707">
        <v>0</v>
      </c>
      <c r="H221" s="707">
        <v>1.4435</v>
      </c>
      <c r="I221" s="707">
        <v>8.6610300000000002</v>
      </c>
      <c r="J221" s="707">
        <v>8.6610300000000002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25709.066719999999</v>
      </c>
      <c r="D222" s="707">
        <v>25709.066719999999</v>
      </c>
      <c r="E222" s="708">
        <v>0</v>
      </c>
      <c r="F222" s="706">
        <v>0</v>
      </c>
      <c r="G222" s="707">
        <v>0</v>
      </c>
      <c r="H222" s="707">
        <v>2995.1309000000001</v>
      </c>
      <c r="I222" s="707">
        <v>16943.66272</v>
      </c>
      <c r="J222" s="707">
        <v>16943.66272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25709.066719999999</v>
      </c>
      <c r="D223" s="707">
        <v>25709.066719999999</v>
      </c>
      <c r="E223" s="708">
        <v>0</v>
      </c>
      <c r="F223" s="706">
        <v>0</v>
      </c>
      <c r="G223" s="707">
        <v>0</v>
      </c>
      <c r="H223" s="707">
        <v>2995.1309000000001</v>
      </c>
      <c r="I223" s="707">
        <v>16943.66272</v>
      </c>
      <c r="J223" s="707">
        <v>16943.66272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25709.066719999999</v>
      </c>
      <c r="D224" s="707">
        <v>25709.066719999999</v>
      </c>
      <c r="E224" s="708">
        <v>0</v>
      </c>
      <c r="F224" s="706">
        <v>0</v>
      </c>
      <c r="G224" s="707">
        <v>0</v>
      </c>
      <c r="H224" s="707">
        <v>2995.1309000000001</v>
      </c>
      <c r="I224" s="707">
        <v>16943.66272</v>
      </c>
      <c r="J224" s="707">
        <v>16943.66272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933.42898000000002</v>
      </c>
      <c r="D225" s="707">
        <v>933.42898000000002</v>
      </c>
      <c r="E225" s="708">
        <v>0</v>
      </c>
      <c r="F225" s="706">
        <v>0</v>
      </c>
      <c r="G225" s="707">
        <v>0</v>
      </c>
      <c r="H225" s="707">
        <v>-389.05490000000003</v>
      </c>
      <c r="I225" s="707">
        <v>477.21526</v>
      </c>
      <c r="J225" s="707">
        <v>477.21526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933.42898000000002</v>
      </c>
      <c r="D226" s="707">
        <v>933.42898000000002</v>
      </c>
      <c r="E226" s="708">
        <v>0</v>
      </c>
      <c r="F226" s="706">
        <v>0</v>
      </c>
      <c r="G226" s="707">
        <v>0</v>
      </c>
      <c r="H226" s="707">
        <v>-389.05490000000003</v>
      </c>
      <c r="I226" s="707">
        <v>477.21526</v>
      </c>
      <c r="J226" s="707">
        <v>477.21526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54.518999999999998</v>
      </c>
      <c r="D227" s="707">
        <v>54.518999999999998</v>
      </c>
      <c r="E227" s="708">
        <v>0</v>
      </c>
      <c r="F227" s="706">
        <v>0</v>
      </c>
      <c r="G227" s="707">
        <v>0</v>
      </c>
      <c r="H227" s="707">
        <v>3.06</v>
      </c>
      <c r="I227" s="707">
        <v>13.994999999999999</v>
      </c>
      <c r="J227" s="707">
        <v>13.994999999999999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54.518999999999998</v>
      </c>
      <c r="D228" s="707">
        <v>54.518999999999998</v>
      </c>
      <c r="E228" s="708">
        <v>0</v>
      </c>
      <c r="F228" s="706">
        <v>0</v>
      </c>
      <c r="G228" s="707">
        <v>0</v>
      </c>
      <c r="H228" s="707">
        <v>3.06</v>
      </c>
      <c r="I228" s="707">
        <v>13.994999999999999</v>
      </c>
      <c r="J228" s="707">
        <v>13.994999999999999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144.49889999999999</v>
      </c>
      <c r="D229" s="707">
        <v>144.49889999999999</v>
      </c>
      <c r="E229" s="708">
        <v>0</v>
      </c>
      <c r="F229" s="706">
        <v>0</v>
      </c>
      <c r="G229" s="707">
        <v>0</v>
      </c>
      <c r="H229" s="707">
        <v>7.5749199999999997</v>
      </c>
      <c r="I229" s="707">
        <v>57.65202</v>
      </c>
      <c r="J229" s="707">
        <v>57.65202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93.24</v>
      </c>
      <c r="D230" s="707">
        <v>93.24</v>
      </c>
      <c r="E230" s="708">
        <v>0</v>
      </c>
      <c r="F230" s="706">
        <v>0</v>
      </c>
      <c r="G230" s="707">
        <v>0</v>
      </c>
      <c r="H230" s="707">
        <v>3.7</v>
      </c>
      <c r="I230" s="707">
        <v>33.299999999999997</v>
      </c>
      <c r="J230" s="707">
        <v>33.299999999999997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0.10290000000000001</v>
      </c>
      <c r="D231" s="707">
        <v>0.10290000000000001</v>
      </c>
      <c r="E231" s="708">
        <v>0</v>
      </c>
      <c r="F231" s="706">
        <v>0</v>
      </c>
      <c r="G231" s="707">
        <v>0</v>
      </c>
      <c r="H231" s="707">
        <v>0</v>
      </c>
      <c r="I231" s="707">
        <v>0</v>
      </c>
      <c r="J231" s="707">
        <v>0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51.155999999999999</v>
      </c>
      <c r="D232" s="707">
        <v>51.155999999999999</v>
      </c>
      <c r="E232" s="708">
        <v>0</v>
      </c>
      <c r="F232" s="706">
        <v>0</v>
      </c>
      <c r="G232" s="707">
        <v>0</v>
      </c>
      <c r="H232" s="707">
        <v>3.8749199999999999</v>
      </c>
      <c r="I232" s="707">
        <v>24.35202</v>
      </c>
      <c r="J232" s="707">
        <v>24.35202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97.736369999999994</v>
      </c>
      <c r="D233" s="707">
        <v>97.736369999999994</v>
      </c>
      <c r="E233" s="708">
        <v>0</v>
      </c>
      <c r="F233" s="706">
        <v>0</v>
      </c>
      <c r="G233" s="707">
        <v>0</v>
      </c>
      <c r="H233" s="707">
        <v>7.6690100000000001</v>
      </c>
      <c r="I233" s="707">
        <v>55.378419999999998</v>
      </c>
      <c r="J233" s="707">
        <v>55.378419999999998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97.736369999999994</v>
      </c>
      <c r="D234" s="707">
        <v>97.736369999999994</v>
      </c>
      <c r="E234" s="708">
        <v>0</v>
      </c>
      <c r="F234" s="706">
        <v>0</v>
      </c>
      <c r="G234" s="707">
        <v>0</v>
      </c>
      <c r="H234" s="707">
        <v>7.6690100000000001</v>
      </c>
      <c r="I234" s="707">
        <v>55.378419999999998</v>
      </c>
      <c r="J234" s="707">
        <v>55.378419999999998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338.57553999999999</v>
      </c>
      <c r="D235" s="707">
        <v>338.57553999999999</v>
      </c>
      <c r="E235" s="708">
        <v>0</v>
      </c>
      <c r="F235" s="706">
        <v>0</v>
      </c>
      <c r="G235" s="707">
        <v>0</v>
      </c>
      <c r="H235" s="707">
        <v>0</v>
      </c>
      <c r="I235" s="707">
        <v>0</v>
      </c>
      <c r="J235" s="707">
        <v>0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338.57553999999999</v>
      </c>
      <c r="D236" s="707">
        <v>338.57553999999999</v>
      </c>
      <c r="E236" s="708">
        <v>0</v>
      </c>
      <c r="F236" s="706">
        <v>0</v>
      </c>
      <c r="G236" s="707">
        <v>0</v>
      </c>
      <c r="H236" s="707">
        <v>0</v>
      </c>
      <c r="I236" s="707">
        <v>0</v>
      </c>
      <c r="J236" s="707">
        <v>0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2.5329999999999999</v>
      </c>
      <c r="D237" s="707">
        <v>2.5329999999999999</v>
      </c>
      <c r="E237" s="708">
        <v>0</v>
      </c>
      <c r="F237" s="706">
        <v>0</v>
      </c>
      <c r="G237" s="707">
        <v>0</v>
      </c>
      <c r="H237" s="707">
        <v>0.106</v>
      </c>
      <c r="I237" s="707">
        <v>0.72899999999999998</v>
      </c>
      <c r="J237" s="707">
        <v>0.72899999999999998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2.5329999999999999</v>
      </c>
      <c r="D238" s="707">
        <v>2.5329999999999999</v>
      </c>
      <c r="E238" s="708">
        <v>0</v>
      </c>
      <c r="F238" s="706">
        <v>0</v>
      </c>
      <c r="G238" s="707">
        <v>0</v>
      </c>
      <c r="H238" s="707">
        <v>0.106</v>
      </c>
      <c r="I238" s="707">
        <v>0.72899999999999998</v>
      </c>
      <c r="J238" s="707">
        <v>0.72899999999999998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1188.45208</v>
      </c>
      <c r="D239" s="707">
        <v>1188.45208</v>
      </c>
      <c r="E239" s="708">
        <v>0</v>
      </c>
      <c r="F239" s="706">
        <v>0</v>
      </c>
      <c r="G239" s="707">
        <v>0</v>
      </c>
      <c r="H239" s="707">
        <v>1155.8782699999999</v>
      </c>
      <c r="I239" s="707">
        <v>2691.50614</v>
      </c>
      <c r="J239" s="707">
        <v>2691.50614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1188.45208</v>
      </c>
      <c r="D240" s="707">
        <v>1188.45208</v>
      </c>
      <c r="E240" s="708">
        <v>0</v>
      </c>
      <c r="F240" s="706">
        <v>0</v>
      </c>
      <c r="G240" s="707">
        <v>0</v>
      </c>
      <c r="H240" s="707">
        <v>1155.8782699999999</v>
      </c>
      <c r="I240" s="707">
        <v>2691.50614</v>
      </c>
      <c r="J240" s="707">
        <v>2691.50614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3217.1938799999998</v>
      </c>
      <c r="D241" s="707">
        <v>3217.1938799999998</v>
      </c>
      <c r="E241" s="708">
        <v>0</v>
      </c>
      <c r="F241" s="706">
        <v>0</v>
      </c>
      <c r="G241" s="707">
        <v>0</v>
      </c>
      <c r="H241" s="707">
        <v>343.16323999999997</v>
      </c>
      <c r="I241" s="707">
        <v>3657.1901200000002</v>
      </c>
      <c r="J241" s="707">
        <v>3657.1901200000002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0</v>
      </c>
      <c r="D242" s="707">
        <v>0</v>
      </c>
      <c r="E242" s="708">
        <v>0</v>
      </c>
      <c r="F242" s="706">
        <v>0</v>
      </c>
      <c r="G242" s="707">
        <v>0</v>
      </c>
      <c r="H242" s="707">
        <v>0</v>
      </c>
      <c r="I242" s="707">
        <v>0.53400000000000003</v>
      </c>
      <c r="J242" s="707">
        <v>0.53400000000000003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3217.1938799999998</v>
      </c>
      <c r="D243" s="707">
        <v>3217.1938799999998</v>
      </c>
      <c r="E243" s="708">
        <v>0</v>
      </c>
      <c r="F243" s="706">
        <v>0</v>
      </c>
      <c r="G243" s="707">
        <v>0</v>
      </c>
      <c r="H243" s="707">
        <v>343.16323999999997</v>
      </c>
      <c r="I243" s="707">
        <v>3656.6561200000001</v>
      </c>
      <c r="J243" s="707">
        <v>3656.6561200000001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19732.128969999998</v>
      </c>
      <c r="D244" s="707">
        <v>19732.128969999998</v>
      </c>
      <c r="E244" s="708">
        <v>0</v>
      </c>
      <c r="F244" s="706">
        <v>0</v>
      </c>
      <c r="G244" s="707">
        <v>0</v>
      </c>
      <c r="H244" s="707">
        <v>1866.7343600000002</v>
      </c>
      <c r="I244" s="707">
        <v>9989.99676</v>
      </c>
      <c r="J244" s="707">
        <v>9989.99676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19732.128969999998</v>
      </c>
      <c r="D245" s="707">
        <v>19732.128969999998</v>
      </c>
      <c r="E245" s="708">
        <v>0</v>
      </c>
      <c r="F245" s="706">
        <v>0</v>
      </c>
      <c r="G245" s="707">
        <v>0</v>
      </c>
      <c r="H245" s="707">
        <v>1866.7343600000002</v>
      </c>
      <c r="I245" s="707">
        <v>9989.99676</v>
      </c>
      <c r="J245" s="707">
        <v>9989.99676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5.7927900000000001</v>
      </c>
      <c r="D246" s="707">
        <v>5.7927900000000001</v>
      </c>
      <c r="E246" s="708">
        <v>0</v>
      </c>
      <c r="F246" s="706">
        <v>0</v>
      </c>
      <c r="G246" s="707">
        <v>0</v>
      </c>
      <c r="H246" s="707">
        <v>0.29666000000000003</v>
      </c>
      <c r="I246" s="707">
        <v>1.1224400000000001</v>
      </c>
      <c r="J246" s="707">
        <v>1.1224400000000001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5.7927900000000001</v>
      </c>
      <c r="D247" s="707">
        <v>5.7927900000000001</v>
      </c>
      <c r="E247" s="708">
        <v>0</v>
      </c>
      <c r="F247" s="706">
        <v>0</v>
      </c>
      <c r="G247" s="707">
        <v>0</v>
      </c>
      <c r="H247" s="707">
        <v>0.29666000000000003</v>
      </c>
      <c r="I247" s="707">
        <v>1.1224400000000001</v>
      </c>
      <c r="J247" s="707">
        <v>1.1224400000000001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5.7927900000000001</v>
      </c>
      <c r="D248" s="707">
        <v>5.7927900000000001</v>
      </c>
      <c r="E248" s="708">
        <v>0</v>
      </c>
      <c r="F248" s="706">
        <v>0</v>
      </c>
      <c r="G248" s="707">
        <v>0</v>
      </c>
      <c r="H248" s="707">
        <v>0.29666000000000003</v>
      </c>
      <c r="I248" s="707">
        <v>1.1224400000000001</v>
      </c>
      <c r="J248" s="707">
        <v>1.1224400000000001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5.7927900000000001</v>
      </c>
      <c r="D249" s="707">
        <v>5.7927900000000001</v>
      </c>
      <c r="E249" s="708">
        <v>0</v>
      </c>
      <c r="F249" s="706">
        <v>0</v>
      </c>
      <c r="G249" s="707">
        <v>0</v>
      </c>
      <c r="H249" s="707">
        <v>0.29666000000000003</v>
      </c>
      <c r="I249" s="707">
        <v>1.1224400000000001</v>
      </c>
      <c r="J249" s="707">
        <v>1.1224400000000001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5.7927900000000001</v>
      </c>
      <c r="D250" s="707">
        <v>5.7927900000000001</v>
      </c>
      <c r="E250" s="708">
        <v>0</v>
      </c>
      <c r="F250" s="706">
        <v>0</v>
      </c>
      <c r="G250" s="707">
        <v>0</v>
      </c>
      <c r="H250" s="707">
        <v>0.29666000000000003</v>
      </c>
      <c r="I250" s="707">
        <v>1.1224400000000001</v>
      </c>
      <c r="J250" s="707">
        <v>1.1224400000000001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/>
      <c r="B251" s="706"/>
      <c r="C251" s="707"/>
      <c r="D251" s="707"/>
      <c r="E251" s="708"/>
      <c r="F251" s="706"/>
      <c r="G251" s="707"/>
      <c r="H251" s="707"/>
      <c r="I251" s="707"/>
      <c r="J251" s="707"/>
      <c r="K251" s="709"/>
      <c r="L251" s="270"/>
      <c r="M251" s="705" t="str">
        <f t="shared" si="3"/>
        <v/>
      </c>
    </row>
    <row r="252" spans="1:13" ht="14.45" customHeight="1" x14ac:dyDescent="0.2">
      <c r="A252" s="710"/>
      <c r="B252" s="706"/>
      <c r="C252" s="707"/>
      <c r="D252" s="707"/>
      <c r="E252" s="708"/>
      <c r="F252" s="706"/>
      <c r="G252" s="707"/>
      <c r="H252" s="707"/>
      <c r="I252" s="707"/>
      <c r="J252" s="707"/>
      <c r="K252" s="709"/>
      <c r="L252" s="270"/>
      <c r="M252" s="705" t="str">
        <f t="shared" si="3"/>
        <v/>
      </c>
    </row>
    <row r="253" spans="1:13" ht="14.45" customHeight="1" x14ac:dyDescent="0.2">
      <c r="A253" s="710"/>
      <c r="B253" s="706"/>
      <c r="C253" s="707"/>
      <c r="D253" s="707"/>
      <c r="E253" s="708"/>
      <c r="F253" s="706"/>
      <c r="G253" s="707"/>
      <c r="H253" s="707"/>
      <c r="I253" s="707"/>
      <c r="J253" s="707"/>
      <c r="K253" s="709"/>
      <c r="L253" s="270"/>
      <c r="M253" s="705" t="str">
        <f t="shared" si="3"/>
        <v/>
      </c>
    </row>
    <row r="254" spans="1:13" ht="14.45" customHeight="1" x14ac:dyDescent="0.2">
      <c r="A254" s="710"/>
      <c r="B254" s="706"/>
      <c r="C254" s="707"/>
      <c r="D254" s="707"/>
      <c r="E254" s="708"/>
      <c r="F254" s="706"/>
      <c r="G254" s="707"/>
      <c r="H254" s="707"/>
      <c r="I254" s="707"/>
      <c r="J254" s="707"/>
      <c r="K254" s="709"/>
      <c r="L254" s="270"/>
      <c r="M254" s="705" t="str">
        <f t="shared" si="3"/>
        <v/>
      </c>
    </row>
    <row r="255" spans="1:13" ht="14.45" customHeight="1" x14ac:dyDescent="0.2">
      <c r="A255" s="710"/>
      <c r="B255" s="706"/>
      <c r="C255" s="707"/>
      <c r="D255" s="707"/>
      <c r="E255" s="708"/>
      <c r="F255" s="706"/>
      <c r="G255" s="707"/>
      <c r="H255" s="707"/>
      <c r="I255" s="707"/>
      <c r="J255" s="707"/>
      <c r="K255" s="709"/>
      <c r="L255" s="270"/>
      <c r="M255" s="705" t="str">
        <f t="shared" si="3"/>
        <v/>
      </c>
    </row>
    <row r="256" spans="1:13" ht="14.45" customHeight="1" x14ac:dyDescent="0.2">
      <c r="A256" s="710"/>
      <c r="B256" s="706"/>
      <c r="C256" s="707"/>
      <c r="D256" s="707"/>
      <c r="E256" s="708"/>
      <c r="F256" s="706"/>
      <c r="G256" s="707"/>
      <c r="H256" s="707"/>
      <c r="I256" s="707"/>
      <c r="J256" s="707"/>
      <c r="K256" s="709"/>
      <c r="L256" s="270"/>
      <c r="M256" s="705" t="str">
        <f t="shared" si="3"/>
        <v/>
      </c>
    </row>
    <row r="257" spans="1:13" ht="14.45" customHeight="1" x14ac:dyDescent="0.2">
      <c r="A257" s="710"/>
      <c r="B257" s="706"/>
      <c r="C257" s="707"/>
      <c r="D257" s="707"/>
      <c r="E257" s="708"/>
      <c r="F257" s="706"/>
      <c r="G257" s="707"/>
      <c r="H257" s="707"/>
      <c r="I257" s="707"/>
      <c r="J257" s="707"/>
      <c r="K257" s="709"/>
      <c r="L257" s="270"/>
      <c r="M257" s="705" t="str">
        <f t="shared" si="3"/>
        <v/>
      </c>
    </row>
    <row r="258" spans="1:13" ht="14.45" customHeight="1" x14ac:dyDescent="0.2">
      <c r="A258" s="710"/>
      <c r="B258" s="706"/>
      <c r="C258" s="707"/>
      <c r="D258" s="707"/>
      <c r="E258" s="708"/>
      <c r="F258" s="706"/>
      <c r="G258" s="707"/>
      <c r="H258" s="707"/>
      <c r="I258" s="707"/>
      <c r="J258" s="707"/>
      <c r="K258" s="709"/>
      <c r="L258" s="270"/>
      <c r="M258" s="705" t="str">
        <f t="shared" si="3"/>
        <v/>
      </c>
    </row>
    <row r="259" spans="1:13" ht="14.45" customHeight="1" x14ac:dyDescent="0.2">
      <c r="A259" s="710"/>
      <c r="B259" s="706"/>
      <c r="C259" s="707"/>
      <c r="D259" s="707"/>
      <c r="E259" s="708"/>
      <c r="F259" s="706"/>
      <c r="G259" s="707"/>
      <c r="H259" s="707"/>
      <c r="I259" s="707"/>
      <c r="J259" s="707"/>
      <c r="K259" s="709"/>
      <c r="L259" s="270"/>
      <c r="M259" s="705" t="str">
        <f t="shared" si="3"/>
        <v/>
      </c>
    </row>
    <row r="260" spans="1:13" ht="14.45" customHeight="1" x14ac:dyDescent="0.2">
      <c r="A260" s="710"/>
      <c r="B260" s="706"/>
      <c r="C260" s="707"/>
      <c r="D260" s="707"/>
      <c r="E260" s="708"/>
      <c r="F260" s="706"/>
      <c r="G260" s="707"/>
      <c r="H260" s="707"/>
      <c r="I260" s="707"/>
      <c r="J260" s="707"/>
      <c r="K260" s="709"/>
      <c r="L260" s="270"/>
      <c r="M260" s="705" t="str">
        <f t="shared" si="3"/>
        <v/>
      </c>
    </row>
    <row r="261" spans="1:13" ht="14.45" customHeight="1" x14ac:dyDescent="0.2">
      <c r="A261" s="710"/>
      <c r="B261" s="706"/>
      <c r="C261" s="707"/>
      <c r="D261" s="707"/>
      <c r="E261" s="708"/>
      <c r="F261" s="706"/>
      <c r="G261" s="707"/>
      <c r="H261" s="707"/>
      <c r="I261" s="707"/>
      <c r="J261" s="707"/>
      <c r="K261" s="709"/>
      <c r="L261" s="270"/>
      <c r="M261" s="705" t="str">
        <f t="shared" si="3"/>
        <v/>
      </c>
    </row>
    <row r="262" spans="1:13" ht="14.45" customHeight="1" x14ac:dyDescent="0.2">
      <c r="A262" s="710"/>
      <c r="B262" s="706"/>
      <c r="C262" s="707"/>
      <c r="D262" s="707"/>
      <c r="E262" s="708"/>
      <c r="F262" s="706"/>
      <c r="G262" s="707"/>
      <c r="H262" s="707"/>
      <c r="I262" s="707"/>
      <c r="J262" s="707"/>
      <c r="K262" s="709"/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/>
      <c r="B263" s="706"/>
      <c r="C263" s="707"/>
      <c r="D263" s="707"/>
      <c r="E263" s="708"/>
      <c r="F263" s="706"/>
      <c r="G263" s="707"/>
      <c r="H263" s="707"/>
      <c r="I263" s="707"/>
      <c r="J263" s="707"/>
      <c r="K263" s="709"/>
      <c r="L263" s="270"/>
      <c r="M263" s="705" t="str">
        <f t="shared" si="4"/>
        <v/>
      </c>
    </row>
    <row r="264" spans="1:13" ht="14.45" customHeight="1" x14ac:dyDescent="0.2">
      <c r="A264" s="710"/>
      <c r="B264" s="706"/>
      <c r="C264" s="707"/>
      <c r="D264" s="707"/>
      <c r="E264" s="708"/>
      <c r="F264" s="706"/>
      <c r="G264" s="707"/>
      <c r="H264" s="707"/>
      <c r="I264" s="707"/>
      <c r="J264" s="707"/>
      <c r="K264" s="709"/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6352ED75-AD1A-469E-9254-CD3A14A9267C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3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575</v>
      </c>
      <c r="B5" s="712" t="s">
        <v>576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575</v>
      </c>
      <c r="B6" s="712" t="s">
        <v>577</v>
      </c>
      <c r="C6" s="713">
        <v>7063.0388399999993</v>
      </c>
      <c r="D6" s="713">
        <v>7804.1111100000007</v>
      </c>
      <c r="E6" s="713"/>
      <c r="F6" s="713">
        <v>6854.7048599999989</v>
      </c>
      <c r="G6" s="713">
        <v>0</v>
      </c>
      <c r="H6" s="713">
        <v>6854.7048599999989</v>
      </c>
      <c r="I6" s="714" t="s">
        <v>329</v>
      </c>
      <c r="J6" s="715" t="s">
        <v>1</v>
      </c>
    </row>
    <row r="7" spans="1:10" ht="14.45" customHeight="1" x14ac:dyDescent="0.2">
      <c r="A7" s="711" t="s">
        <v>575</v>
      </c>
      <c r="B7" s="712" t="s">
        <v>578</v>
      </c>
      <c r="C7" s="713">
        <v>328.16315000000003</v>
      </c>
      <c r="D7" s="713">
        <v>276.13889999999998</v>
      </c>
      <c r="E7" s="713"/>
      <c r="F7" s="713">
        <v>315.09364000000005</v>
      </c>
      <c r="G7" s="713">
        <v>0</v>
      </c>
      <c r="H7" s="713">
        <v>315.09364000000005</v>
      </c>
      <c r="I7" s="714" t="s">
        <v>329</v>
      </c>
      <c r="J7" s="715" t="s">
        <v>1</v>
      </c>
    </row>
    <row r="8" spans="1:10" ht="14.45" customHeight="1" x14ac:dyDescent="0.2">
      <c r="A8" s="711" t="s">
        <v>575</v>
      </c>
      <c r="B8" s="712" t="s">
        <v>579</v>
      </c>
      <c r="C8" s="713">
        <v>154.95693999999997</v>
      </c>
      <c r="D8" s="713">
        <v>299.16748999999999</v>
      </c>
      <c r="E8" s="713"/>
      <c r="F8" s="713">
        <v>396.15187999999995</v>
      </c>
      <c r="G8" s="713">
        <v>0</v>
      </c>
      <c r="H8" s="713">
        <v>396.15187999999995</v>
      </c>
      <c r="I8" s="714" t="s">
        <v>329</v>
      </c>
      <c r="J8" s="715" t="s">
        <v>1</v>
      </c>
    </row>
    <row r="9" spans="1:10" ht="14.45" customHeight="1" x14ac:dyDescent="0.2">
      <c r="A9" s="711" t="s">
        <v>575</v>
      </c>
      <c r="B9" s="712" t="s">
        <v>580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575</v>
      </c>
      <c r="B10" s="712" t="s">
        <v>581</v>
      </c>
      <c r="C10" s="713">
        <v>1606.0323000000012</v>
      </c>
      <c r="D10" s="713">
        <v>2044.43822</v>
      </c>
      <c r="E10" s="713"/>
      <c r="F10" s="713">
        <v>1555.1267100000025</v>
      </c>
      <c r="G10" s="713">
        <v>0</v>
      </c>
      <c r="H10" s="713">
        <v>1555.1267100000025</v>
      </c>
      <c r="I10" s="714" t="s">
        <v>329</v>
      </c>
      <c r="J10" s="715" t="s">
        <v>1</v>
      </c>
    </row>
    <row r="11" spans="1:10" ht="14.45" customHeight="1" x14ac:dyDescent="0.2">
      <c r="A11" s="711" t="s">
        <v>575</v>
      </c>
      <c r="B11" s="712" t="s">
        <v>582</v>
      </c>
      <c r="C11" s="713">
        <v>0</v>
      </c>
      <c r="D11" s="713">
        <v>127.82560000000005</v>
      </c>
      <c r="E11" s="713"/>
      <c r="F11" s="713">
        <v>256.01158000000009</v>
      </c>
      <c r="G11" s="713">
        <v>0</v>
      </c>
      <c r="H11" s="713">
        <v>256.01158000000009</v>
      </c>
      <c r="I11" s="714" t="s">
        <v>329</v>
      </c>
      <c r="J11" s="715" t="s">
        <v>1</v>
      </c>
    </row>
    <row r="12" spans="1:10" ht="14.45" customHeight="1" x14ac:dyDescent="0.2">
      <c r="A12" s="711" t="s">
        <v>575</v>
      </c>
      <c r="B12" s="712" t="s">
        <v>583</v>
      </c>
      <c r="C12" s="713">
        <v>0</v>
      </c>
      <c r="D12" s="713">
        <v>42.660679999999999</v>
      </c>
      <c r="E12" s="713"/>
      <c r="F12" s="713">
        <v>21.073720000000002</v>
      </c>
      <c r="G12" s="713">
        <v>0</v>
      </c>
      <c r="H12" s="713">
        <v>21.073720000000002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575</v>
      </c>
      <c r="B13" s="712" t="s">
        <v>584</v>
      </c>
      <c r="C13" s="713">
        <v>1117.4477300000005</v>
      </c>
      <c r="D13" s="713">
        <v>888.77069999999981</v>
      </c>
      <c r="E13" s="713"/>
      <c r="F13" s="713">
        <v>809.57391000000007</v>
      </c>
      <c r="G13" s="713">
        <v>0</v>
      </c>
      <c r="H13" s="713">
        <v>809.57391000000007</v>
      </c>
      <c r="I13" s="714" t="s">
        <v>329</v>
      </c>
      <c r="J13" s="715" t="s">
        <v>1</v>
      </c>
    </row>
    <row r="14" spans="1:10" ht="14.45" customHeight="1" x14ac:dyDescent="0.2">
      <c r="A14" s="711" t="s">
        <v>575</v>
      </c>
      <c r="B14" s="712" t="s">
        <v>585</v>
      </c>
      <c r="C14" s="713">
        <v>369.1075699999999</v>
      </c>
      <c r="D14" s="713">
        <v>338.20147999999995</v>
      </c>
      <c r="E14" s="713"/>
      <c r="F14" s="713">
        <v>561.31786</v>
      </c>
      <c r="G14" s="713">
        <v>0</v>
      </c>
      <c r="H14" s="713">
        <v>561.31786</v>
      </c>
      <c r="I14" s="714" t="s">
        <v>329</v>
      </c>
      <c r="J14" s="715" t="s">
        <v>1</v>
      </c>
    </row>
    <row r="15" spans="1:10" ht="14.45" customHeight="1" x14ac:dyDescent="0.2">
      <c r="A15" s="711" t="s">
        <v>575</v>
      </c>
      <c r="B15" s="712" t="s">
        <v>586</v>
      </c>
      <c r="C15" s="713">
        <v>0</v>
      </c>
      <c r="D15" s="713">
        <v>0</v>
      </c>
      <c r="E15" s="713"/>
      <c r="F15" s="713">
        <v>0</v>
      </c>
      <c r="G15" s="713">
        <v>0</v>
      </c>
      <c r="H15" s="713">
        <v>0</v>
      </c>
      <c r="I15" s="714" t="s">
        <v>329</v>
      </c>
      <c r="J15" s="715" t="s">
        <v>1</v>
      </c>
    </row>
    <row r="16" spans="1:10" ht="14.45" customHeight="1" x14ac:dyDescent="0.2">
      <c r="A16" s="711" t="s">
        <v>575</v>
      </c>
      <c r="B16" s="712" t="s">
        <v>587</v>
      </c>
      <c r="C16" s="713">
        <v>334.23131000000006</v>
      </c>
      <c r="D16" s="713">
        <v>332.92631999999998</v>
      </c>
      <c r="E16" s="713"/>
      <c r="F16" s="713">
        <v>416.2758</v>
      </c>
      <c r="G16" s="713">
        <v>0</v>
      </c>
      <c r="H16" s="713">
        <v>416.2758</v>
      </c>
      <c r="I16" s="714" t="s">
        <v>329</v>
      </c>
      <c r="J16" s="715" t="s">
        <v>1</v>
      </c>
    </row>
    <row r="17" spans="1:10" ht="14.45" customHeight="1" x14ac:dyDescent="0.2">
      <c r="A17" s="711" t="s">
        <v>575</v>
      </c>
      <c r="B17" s="712" t="s">
        <v>588</v>
      </c>
      <c r="C17" s="713">
        <v>10972.97784</v>
      </c>
      <c r="D17" s="713">
        <v>12154.240500000002</v>
      </c>
      <c r="E17" s="713"/>
      <c r="F17" s="713">
        <v>11185.329960000003</v>
      </c>
      <c r="G17" s="713">
        <v>0</v>
      </c>
      <c r="H17" s="713">
        <v>11185.329960000003</v>
      </c>
      <c r="I17" s="714" t="s">
        <v>329</v>
      </c>
      <c r="J17" s="715" t="s">
        <v>589</v>
      </c>
    </row>
    <row r="19" spans="1:10" ht="14.45" customHeight="1" x14ac:dyDescent="0.2">
      <c r="A19" s="711" t="s">
        <v>575</v>
      </c>
      <c r="B19" s="712" t="s">
        <v>576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590</v>
      </c>
      <c r="B20" s="712" t="s">
        <v>591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590</v>
      </c>
      <c r="B21" s="712" t="s">
        <v>577</v>
      </c>
      <c r="C21" s="713">
        <v>29.071639999999999</v>
      </c>
      <c r="D21" s="713">
        <v>21.041329999999999</v>
      </c>
      <c r="E21" s="713"/>
      <c r="F21" s="713">
        <v>16.726489999999998</v>
      </c>
      <c r="G21" s="713">
        <v>0</v>
      </c>
      <c r="H21" s="713">
        <v>16.726489999999998</v>
      </c>
      <c r="I21" s="714" t="s">
        <v>329</v>
      </c>
      <c r="J21" s="715" t="s">
        <v>1</v>
      </c>
    </row>
    <row r="22" spans="1:10" ht="14.45" customHeight="1" x14ac:dyDescent="0.2">
      <c r="A22" s="711" t="s">
        <v>590</v>
      </c>
      <c r="B22" s="712" t="s">
        <v>580</v>
      </c>
      <c r="C22" s="713">
        <v>0</v>
      </c>
      <c r="D22" s="713">
        <v>0</v>
      </c>
      <c r="E22" s="713"/>
      <c r="F22" s="713">
        <v>0</v>
      </c>
      <c r="G22" s="713">
        <v>0</v>
      </c>
      <c r="H22" s="713">
        <v>0</v>
      </c>
      <c r="I22" s="714" t="s">
        <v>329</v>
      </c>
      <c r="J22" s="715" t="s">
        <v>1</v>
      </c>
    </row>
    <row r="23" spans="1:10" ht="14.45" customHeight="1" x14ac:dyDescent="0.2">
      <c r="A23" s="711" t="s">
        <v>590</v>
      </c>
      <c r="B23" s="712" t="s">
        <v>592</v>
      </c>
      <c r="C23" s="713">
        <v>29.071639999999999</v>
      </c>
      <c r="D23" s="713">
        <v>21.041329999999999</v>
      </c>
      <c r="E23" s="713"/>
      <c r="F23" s="713">
        <v>16.726489999999998</v>
      </c>
      <c r="G23" s="713">
        <v>0</v>
      </c>
      <c r="H23" s="713">
        <v>16.726489999999998</v>
      </c>
      <c r="I23" s="714" t="s">
        <v>329</v>
      </c>
      <c r="J23" s="715" t="s">
        <v>593</v>
      </c>
    </row>
    <row r="24" spans="1:10" ht="14.45" customHeight="1" x14ac:dyDescent="0.2">
      <c r="A24" s="711" t="s">
        <v>329</v>
      </c>
      <c r="B24" s="712" t="s">
        <v>329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594</v>
      </c>
    </row>
    <row r="25" spans="1:10" ht="14.45" customHeight="1" x14ac:dyDescent="0.2">
      <c r="A25" s="711" t="s">
        <v>595</v>
      </c>
      <c r="B25" s="712" t="s">
        <v>596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595</v>
      </c>
      <c r="B26" s="712" t="s">
        <v>577</v>
      </c>
      <c r="C26" s="713">
        <v>3464.2771299999995</v>
      </c>
      <c r="D26" s="713">
        <v>3800.8443200000002</v>
      </c>
      <c r="E26" s="713"/>
      <c r="F26" s="713">
        <v>2781.0404500000018</v>
      </c>
      <c r="G26" s="713">
        <v>0</v>
      </c>
      <c r="H26" s="713">
        <v>2781.0404500000018</v>
      </c>
      <c r="I26" s="714" t="s">
        <v>329</v>
      </c>
      <c r="J26" s="715" t="s">
        <v>1</v>
      </c>
    </row>
    <row r="27" spans="1:10" ht="14.45" customHeight="1" x14ac:dyDescent="0.2">
      <c r="A27" s="711" t="s">
        <v>595</v>
      </c>
      <c r="B27" s="712" t="s">
        <v>578</v>
      </c>
      <c r="C27" s="713">
        <v>328.16315000000003</v>
      </c>
      <c r="D27" s="713">
        <v>249.98585</v>
      </c>
      <c r="E27" s="713"/>
      <c r="F27" s="713">
        <v>278.15934000000004</v>
      </c>
      <c r="G27" s="713">
        <v>0</v>
      </c>
      <c r="H27" s="713">
        <v>278.15934000000004</v>
      </c>
      <c r="I27" s="714" t="s">
        <v>329</v>
      </c>
      <c r="J27" s="715" t="s">
        <v>1</v>
      </c>
    </row>
    <row r="28" spans="1:10" ht="14.45" customHeight="1" x14ac:dyDescent="0.2">
      <c r="A28" s="711" t="s">
        <v>595</v>
      </c>
      <c r="B28" s="712" t="s">
        <v>579</v>
      </c>
      <c r="C28" s="713">
        <v>154.95693999999997</v>
      </c>
      <c r="D28" s="713">
        <v>144.11891999999997</v>
      </c>
      <c r="E28" s="713"/>
      <c r="F28" s="713">
        <v>131.15294</v>
      </c>
      <c r="G28" s="713">
        <v>0</v>
      </c>
      <c r="H28" s="713">
        <v>131.15294</v>
      </c>
      <c r="I28" s="714" t="s">
        <v>329</v>
      </c>
      <c r="J28" s="715" t="s">
        <v>1</v>
      </c>
    </row>
    <row r="29" spans="1:10" ht="14.45" customHeight="1" x14ac:dyDescent="0.2">
      <c r="A29" s="711" t="s">
        <v>595</v>
      </c>
      <c r="B29" s="712" t="s">
        <v>580</v>
      </c>
      <c r="C29" s="713">
        <v>0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595</v>
      </c>
      <c r="B30" s="712" t="s">
        <v>581</v>
      </c>
      <c r="C30" s="713">
        <v>1606.0323000000012</v>
      </c>
      <c r="D30" s="713">
        <v>2044.43822</v>
      </c>
      <c r="E30" s="713"/>
      <c r="F30" s="713">
        <v>1537.9051100000024</v>
      </c>
      <c r="G30" s="713">
        <v>0</v>
      </c>
      <c r="H30" s="713">
        <v>1537.9051100000024</v>
      </c>
      <c r="I30" s="714" t="s">
        <v>329</v>
      </c>
      <c r="J30" s="715" t="s">
        <v>1</v>
      </c>
    </row>
    <row r="31" spans="1:10" ht="14.45" customHeight="1" x14ac:dyDescent="0.2">
      <c r="A31" s="711" t="s">
        <v>595</v>
      </c>
      <c r="B31" s="712" t="s">
        <v>582</v>
      </c>
      <c r="C31" s="713">
        <v>0</v>
      </c>
      <c r="D31" s="713">
        <v>127.82560000000005</v>
      </c>
      <c r="E31" s="713"/>
      <c r="F31" s="713">
        <v>225.88290000000009</v>
      </c>
      <c r="G31" s="713">
        <v>0</v>
      </c>
      <c r="H31" s="713">
        <v>225.88290000000009</v>
      </c>
      <c r="I31" s="714" t="s">
        <v>329</v>
      </c>
      <c r="J31" s="715" t="s">
        <v>1</v>
      </c>
    </row>
    <row r="32" spans="1:10" ht="14.45" customHeight="1" x14ac:dyDescent="0.2">
      <c r="A32" s="711" t="s">
        <v>595</v>
      </c>
      <c r="B32" s="712" t="s">
        <v>583</v>
      </c>
      <c r="C32" s="713">
        <v>0</v>
      </c>
      <c r="D32" s="713">
        <v>42.660679999999999</v>
      </c>
      <c r="E32" s="713"/>
      <c r="F32" s="713">
        <v>21.073720000000002</v>
      </c>
      <c r="G32" s="713">
        <v>0</v>
      </c>
      <c r="H32" s="713">
        <v>21.073720000000002</v>
      </c>
      <c r="I32" s="714" t="s">
        <v>329</v>
      </c>
      <c r="J32" s="715" t="s">
        <v>1</v>
      </c>
    </row>
    <row r="33" spans="1:10" ht="14.45" customHeight="1" x14ac:dyDescent="0.2">
      <c r="A33" s="711" t="s">
        <v>595</v>
      </c>
      <c r="B33" s="712" t="s">
        <v>584</v>
      </c>
      <c r="C33" s="713">
        <v>1117.4477300000005</v>
      </c>
      <c r="D33" s="713">
        <v>789.98577999999975</v>
      </c>
      <c r="E33" s="713"/>
      <c r="F33" s="713">
        <v>483.11475000000002</v>
      </c>
      <c r="G33" s="713">
        <v>0</v>
      </c>
      <c r="H33" s="713">
        <v>483.11475000000002</v>
      </c>
      <c r="I33" s="714" t="s">
        <v>329</v>
      </c>
      <c r="J33" s="715" t="s">
        <v>1</v>
      </c>
    </row>
    <row r="34" spans="1:10" ht="14.45" customHeight="1" x14ac:dyDescent="0.2">
      <c r="A34" s="711" t="s">
        <v>595</v>
      </c>
      <c r="B34" s="712" t="s">
        <v>585</v>
      </c>
      <c r="C34" s="713">
        <v>369.1075699999999</v>
      </c>
      <c r="D34" s="713">
        <v>295.53524999999996</v>
      </c>
      <c r="E34" s="713"/>
      <c r="F34" s="713">
        <v>221.31592000000001</v>
      </c>
      <c r="G34" s="713">
        <v>0</v>
      </c>
      <c r="H34" s="713">
        <v>221.31592000000001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595</v>
      </c>
      <c r="B35" s="712" t="s">
        <v>586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595</v>
      </c>
      <c r="B36" s="712" t="s">
        <v>587</v>
      </c>
      <c r="C36" s="713">
        <v>94.684889999999996</v>
      </c>
      <c r="D36" s="713">
        <v>87.151929999999993</v>
      </c>
      <c r="E36" s="713"/>
      <c r="F36" s="713">
        <v>105.04027000000001</v>
      </c>
      <c r="G36" s="713">
        <v>0</v>
      </c>
      <c r="H36" s="713">
        <v>105.04027000000001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595</v>
      </c>
      <c r="B37" s="712" t="s">
        <v>597</v>
      </c>
      <c r="C37" s="713">
        <v>7134.6697100000019</v>
      </c>
      <c r="D37" s="713">
        <v>7582.54655</v>
      </c>
      <c r="E37" s="713"/>
      <c r="F37" s="713">
        <v>5784.6854000000048</v>
      </c>
      <c r="G37" s="713">
        <v>0</v>
      </c>
      <c r="H37" s="713">
        <v>5784.6854000000048</v>
      </c>
      <c r="I37" s="714" t="s">
        <v>329</v>
      </c>
      <c r="J37" s="715" t="s">
        <v>593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594</v>
      </c>
    </row>
    <row r="39" spans="1:10" ht="14.45" customHeight="1" x14ac:dyDescent="0.2">
      <c r="A39" s="711" t="s">
        <v>598</v>
      </c>
      <c r="B39" s="712" t="s">
        <v>599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598</v>
      </c>
      <c r="B40" s="712" t="s">
        <v>577</v>
      </c>
      <c r="C40" s="713">
        <v>1627.5247100000004</v>
      </c>
      <c r="D40" s="713">
        <v>1967.6724500000005</v>
      </c>
      <c r="E40" s="713"/>
      <c r="F40" s="713">
        <v>1777.278319999999</v>
      </c>
      <c r="G40" s="713">
        <v>0</v>
      </c>
      <c r="H40" s="713">
        <v>1777.278319999999</v>
      </c>
      <c r="I40" s="714" t="s">
        <v>329</v>
      </c>
      <c r="J40" s="715" t="s">
        <v>1</v>
      </c>
    </row>
    <row r="41" spans="1:10" ht="14.45" customHeight="1" x14ac:dyDescent="0.2">
      <c r="A41" s="711" t="s">
        <v>598</v>
      </c>
      <c r="B41" s="712" t="s">
        <v>580</v>
      </c>
      <c r="C41" s="713">
        <v>0</v>
      </c>
      <c r="D41" s="713">
        <v>0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598</v>
      </c>
      <c r="B42" s="712" t="s">
        <v>587</v>
      </c>
      <c r="C42" s="713">
        <v>238.44242000000008</v>
      </c>
      <c r="D42" s="713">
        <v>238.59838999999999</v>
      </c>
      <c r="E42" s="713"/>
      <c r="F42" s="713">
        <v>235.06049999999999</v>
      </c>
      <c r="G42" s="713">
        <v>0</v>
      </c>
      <c r="H42" s="713">
        <v>235.06049999999999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598</v>
      </c>
      <c r="B43" s="712" t="s">
        <v>600</v>
      </c>
      <c r="C43" s="713">
        <v>1865.9671300000005</v>
      </c>
      <c r="D43" s="713">
        <v>2206.2708400000006</v>
      </c>
      <c r="E43" s="713"/>
      <c r="F43" s="713">
        <v>2012.338819999999</v>
      </c>
      <c r="G43" s="713">
        <v>0</v>
      </c>
      <c r="H43" s="713">
        <v>2012.338819999999</v>
      </c>
      <c r="I43" s="714" t="s">
        <v>329</v>
      </c>
      <c r="J43" s="715" t="s">
        <v>593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594</v>
      </c>
    </row>
    <row r="45" spans="1:10" ht="14.45" customHeight="1" x14ac:dyDescent="0.2">
      <c r="A45" s="711" t="s">
        <v>601</v>
      </c>
      <c r="B45" s="712" t="s">
        <v>602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601</v>
      </c>
      <c r="B46" s="712" t="s">
        <v>577</v>
      </c>
      <c r="C46" s="713">
        <v>1596.4176499999999</v>
      </c>
      <c r="D46" s="713">
        <v>1395.4116300000001</v>
      </c>
      <c r="E46" s="713"/>
      <c r="F46" s="713">
        <v>1462.9975599999993</v>
      </c>
      <c r="G46" s="713">
        <v>0</v>
      </c>
      <c r="H46" s="713">
        <v>1462.9975599999993</v>
      </c>
      <c r="I46" s="714" t="s">
        <v>329</v>
      </c>
      <c r="J46" s="715" t="s">
        <v>1</v>
      </c>
    </row>
    <row r="47" spans="1:10" ht="14.45" customHeight="1" x14ac:dyDescent="0.2">
      <c r="A47" s="711" t="s">
        <v>601</v>
      </c>
      <c r="B47" s="712" t="s">
        <v>578</v>
      </c>
      <c r="C47" s="713">
        <v>0</v>
      </c>
      <c r="D47" s="713">
        <v>1.6719200000000001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601</v>
      </c>
      <c r="B48" s="712" t="s">
        <v>580</v>
      </c>
      <c r="C48" s="713">
        <v>0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601</v>
      </c>
      <c r="B49" s="712" t="s">
        <v>603</v>
      </c>
      <c r="C49" s="713">
        <v>1596.4176499999999</v>
      </c>
      <c r="D49" s="713">
        <v>1397.0835500000001</v>
      </c>
      <c r="E49" s="713"/>
      <c r="F49" s="713">
        <v>1462.9975599999993</v>
      </c>
      <c r="G49" s="713">
        <v>0</v>
      </c>
      <c r="H49" s="713">
        <v>1462.9975599999993</v>
      </c>
      <c r="I49" s="714" t="s">
        <v>329</v>
      </c>
      <c r="J49" s="715" t="s">
        <v>593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594</v>
      </c>
    </row>
    <row r="51" spans="1:10" ht="14.45" customHeight="1" x14ac:dyDescent="0.2">
      <c r="A51" s="711" t="s">
        <v>604</v>
      </c>
      <c r="B51" s="712" t="s">
        <v>605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604</v>
      </c>
      <c r="B52" s="712" t="s">
        <v>577</v>
      </c>
      <c r="C52" s="713">
        <v>95.716009999999997</v>
      </c>
      <c r="D52" s="713">
        <v>88.82105</v>
      </c>
      <c r="E52" s="713"/>
      <c r="F52" s="713">
        <v>56.589300000000001</v>
      </c>
      <c r="G52" s="713">
        <v>0</v>
      </c>
      <c r="H52" s="713">
        <v>56.589300000000001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604</v>
      </c>
      <c r="B53" s="712" t="s">
        <v>580</v>
      </c>
      <c r="C53" s="713">
        <v>0</v>
      </c>
      <c r="D53" s="713">
        <v>0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604</v>
      </c>
      <c r="B54" s="712" t="s">
        <v>587</v>
      </c>
      <c r="C54" s="713">
        <v>1.1040000000000001</v>
      </c>
      <c r="D54" s="713">
        <v>3.8639999999999999</v>
      </c>
      <c r="E54" s="713"/>
      <c r="F54" s="713">
        <v>16.111260000000001</v>
      </c>
      <c r="G54" s="713">
        <v>0</v>
      </c>
      <c r="H54" s="713">
        <v>16.111260000000001</v>
      </c>
      <c r="I54" s="714" t="s">
        <v>329</v>
      </c>
      <c r="J54" s="715" t="s">
        <v>1</v>
      </c>
    </row>
    <row r="55" spans="1:10" ht="14.45" customHeight="1" x14ac:dyDescent="0.2">
      <c r="A55" s="711" t="s">
        <v>604</v>
      </c>
      <c r="B55" s="712" t="s">
        <v>606</v>
      </c>
      <c r="C55" s="713">
        <v>96.820009999999996</v>
      </c>
      <c r="D55" s="713">
        <v>92.685050000000004</v>
      </c>
      <c r="E55" s="713"/>
      <c r="F55" s="713">
        <v>72.700559999999996</v>
      </c>
      <c r="G55" s="713">
        <v>0</v>
      </c>
      <c r="H55" s="713">
        <v>72.700559999999996</v>
      </c>
      <c r="I55" s="714" t="s">
        <v>329</v>
      </c>
      <c r="J55" s="715" t="s">
        <v>593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594</v>
      </c>
    </row>
    <row r="57" spans="1:10" ht="14.45" customHeight="1" x14ac:dyDescent="0.2">
      <c r="A57" s="711" t="s">
        <v>607</v>
      </c>
      <c r="B57" s="712" t="s">
        <v>608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607</v>
      </c>
      <c r="B58" s="712" t="s">
        <v>577</v>
      </c>
      <c r="C58" s="713">
        <v>250.03169999999994</v>
      </c>
      <c r="D58" s="713">
        <v>173.42588999999998</v>
      </c>
      <c r="E58" s="713"/>
      <c r="F58" s="713">
        <v>108.16689999999998</v>
      </c>
      <c r="G58" s="713">
        <v>0</v>
      </c>
      <c r="H58" s="713">
        <v>108.16689999999998</v>
      </c>
      <c r="I58" s="714" t="s">
        <v>329</v>
      </c>
      <c r="J58" s="715" t="s">
        <v>1</v>
      </c>
    </row>
    <row r="59" spans="1:10" ht="14.45" customHeight="1" x14ac:dyDescent="0.2">
      <c r="A59" s="711" t="s">
        <v>607</v>
      </c>
      <c r="B59" s="712" t="s">
        <v>580</v>
      </c>
      <c r="C59" s="713">
        <v>0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607</v>
      </c>
      <c r="B60" s="712" t="s">
        <v>609</v>
      </c>
      <c r="C60" s="713">
        <v>250.03169999999994</v>
      </c>
      <c r="D60" s="713">
        <v>173.42588999999998</v>
      </c>
      <c r="E60" s="713"/>
      <c r="F60" s="713">
        <v>108.16689999999998</v>
      </c>
      <c r="G60" s="713">
        <v>0</v>
      </c>
      <c r="H60" s="713">
        <v>108.16689999999998</v>
      </c>
      <c r="I60" s="714" t="s">
        <v>329</v>
      </c>
      <c r="J60" s="715" t="s">
        <v>593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594</v>
      </c>
    </row>
    <row r="62" spans="1:10" ht="14.45" customHeight="1" x14ac:dyDescent="0.2">
      <c r="A62" s="711" t="s">
        <v>610</v>
      </c>
      <c r="B62" s="712" t="s">
        <v>611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610</v>
      </c>
      <c r="B63" s="712" t="s">
        <v>580</v>
      </c>
      <c r="C63" s="713">
        <v>0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610</v>
      </c>
      <c r="B64" s="712" t="s">
        <v>612</v>
      </c>
      <c r="C64" s="713">
        <v>0</v>
      </c>
      <c r="D64" s="713">
        <v>0</v>
      </c>
      <c r="E64" s="713"/>
      <c r="F64" s="713">
        <v>0</v>
      </c>
      <c r="G64" s="713">
        <v>0</v>
      </c>
      <c r="H64" s="713">
        <v>0</v>
      </c>
      <c r="I64" s="714" t="s">
        <v>329</v>
      </c>
      <c r="J64" s="715" t="s">
        <v>593</v>
      </c>
    </row>
    <row r="65" spans="1:10" ht="14.45" customHeight="1" x14ac:dyDescent="0.2">
      <c r="A65" s="711" t="s">
        <v>329</v>
      </c>
      <c r="B65" s="712" t="s">
        <v>329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594</v>
      </c>
    </row>
    <row r="66" spans="1:10" ht="14.45" customHeight="1" x14ac:dyDescent="0.2">
      <c r="A66" s="711" t="s">
        <v>613</v>
      </c>
      <c r="B66" s="712" t="s">
        <v>614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0</v>
      </c>
    </row>
    <row r="67" spans="1:10" ht="14.45" customHeight="1" x14ac:dyDescent="0.2">
      <c r="A67" s="711" t="s">
        <v>613</v>
      </c>
      <c r="B67" s="712" t="s">
        <v>580</v>
      </c>
      <c r="C67" s="713">
        <v>0</v>
      </c>
      <c r="D67" s="713">
        <v>0</v>
      </c>
      <c r="E67" s="713"/>
      <c r="F67" s="713">
        <v>0</v>
      </c>
      <c r="G67" s="713">
        <v>0</v>
      </c>
      <c r="H67" s="713">
        <v>0</v>
      </c>
      <c r="I67" s="714" t="s">
        <v>329</v>
      </c>
      <c r="J67" s="715" t="s">
        <v>1</v>
      </c>
    </row>
    <row r="68" spans="1:10" ht="14.45" customHeight="1" x14ac:dyDescent="0.2">
      <c r="A68" s="711" t="s">
        <v>613</v>
      </c>
      <c r="B68" s="712" t="s">
        <v>615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593</v>
      </c>
    </row>
    <row r="69" spans="1:10" ht="14.45" customHeight="1" x14ac:dyDescent="0.2">
      <c r="A69" s="711" t="s">
        <v>329</v>
      </c>
      <c r="B69" s="712" t="s">
        <v>329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594</v>
      </c>
    </row>
    <row r="70" spans="1:10" ht="14.45" customHeight="1" x14ac:dyDescent="0.2">
      <c r="A70" s="711" t="s">
        <v>616</v>
      </c>
      <c r="B70" s="712" t="s">
        <v>617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0</v>
      </c>
    </row>
    <row r="71" spans="1:10" ht="14.45" customHeight="1" x14ac:dyDescent="0.2">
      <c r="A71" s="711" t="s">
        <v>616</v>
      </c>
      <c r="B71" s="712" t="s">
        <v>580</v>
      </c>
      <c r="C71" s="713">
        <v>0</v>
      </c>
      <c r="D71" s="713">
        <v>0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616</v>
      </c>
      <c r="B72" s="712" t="s">
        <v>618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593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594</v>
      </c>
    </row>
    <row r="74" spans="1:10" ht="14.45" customHeight="1" x14ac:dyDescent="0.2">
      <c r="A74" s="711" t="s">
        <v>619</v>
      </c>
      <c r="B74" s="712" t="s">
        <v>620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619</v>
      </c>
      <c r="B75" s="712" t="s">
        <v>577</v>
      </c>
      <c r="C75" s="713">
        <v>0</v>
      </c>
      <c r="D75" s="713">
        <v>356.89443999999997</v>
      </c>
      <c r="E75" s="713"/>
      <c r="F75" s="713">
        <v>651.90583999999956</v>
      </c>
      <c r="G75" s="713">
        <v>0</v>
      </c>
      <c r="H75" s="713">
        <v>651.90583999999956</v>
      </c>
      <c r="I75" s="714" t="s">
        <v>329</v>
      </c>
      <c r="J75" s="715" t="s">
        <v>1</v>
      </c>
    </row>
    <row r="76" spans="1:10" ht="14.45" customHeight="1" x14ac:dyDescent="0.2">
      <c r="A76" s="711" t="s">
        <v>619</v>
      </c>
      <c r="B76" s="712" t="s">
        <v>578</v>
      </c>
      <c r="C76" s="713">
        <v>0</v>
      </c>
      <c r="D76" s="713">
        <v>24.48113</v>
      </c>
      <c r="E76" s="713"/>
      <c r="F76" s="713">
        <v>36.934299999999993</v>
      </c>
      <c r="G76" s="713">
        <v>0</v>
      </c>
      <c r="H76" s="713">
        <v>36.934299999999993</v>
      </c>
      <c r="I76" s="714" t="s">
        <v>329</v>
      </c>
      <c r="J76" s="715" t="s">
        <v>1</v>
      </c>
    </row>
    <row r="77" spans="1:10" ht="14.45" customHeight="1" x14ac:dyDescent="0.2">
      <c r="A77" s="711" t="s">
        <v>619</v>
      </c>
      <c r="B77" s="712" t="s">
        <v>579</v>
      </c>
      <c r="C77" s="713">
        <v>0</v>
      </c>
      <c r="D77" s="713">
        <v>155.04857000000001</v>
      </c>
      <c r="E77" s="713"/>
      <c r="F77" s="713">
        <v>264.99893999999995</v>
      </c>
      <c r="G77" s="713">
        <v>0</v>
      </c>
      <c r="H77" s="713">
        <v>264.99893999999995</v>
      </c>
      <c r="I77" s="714" t="s">
        <v>329</v>
      </c>
      <c r="J77" s="715" t="s">
        <v>1</v>
      </c>
    </row>
    <row r="78" spans="1:10" ht="14.45" customHeight="1" x14ac:dyDescent="0.2">
      <c r="A78" s="711" t="s">
        <v>619</v>
      </c>
      <c r="B78" s="712" t="s">
        <v>580</v>
      </c>
      <c r="C78" s="713">
        <v>0</v>
      </c>
      <c r="D78" s="713">
        <v>0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619</v>
      </c>
      <c r="B79" s="712" t="s">
        <v>581</v>
      </c>
      <c r="C79" s="713">
        <v>0</v>
      </c>
      <c r="D79" s="713">
        <v>0</v>
      </c>
      <c r="E79" s="713"/>
      <c r="F79" s="713">
        <v>17.221599999999999</v>
      </c>
      <c r="G79" s="713">
        <v>0</v>
      </c>
      <c r="H79" s="713">
        <v>17.221599999999999</v>
      </c>
      <c r="I79" s="714" t="s">
        <v>329</v>
      </c>
      <c r="J79" s="715" t="s">
        <v>1</v>
      </c>
    </row>
    <row r="80" spans="1:10" ht="14.45" customHeight="1" x14ac:dyDescent="0.2">
      <c r="A80" s="711" t="s">
        <v>619</v>
      </c>
      <c r="B80" s="712" t="s">
        <v>582</v>
      </c>
      <c r="C80" s="713">
        <v>0</v>
      </c>
      <c r="D80" s="713">
        <v>0</v>
      </c>
      <c r="E80" s="713"/>
      <c r="F80" s="713">
        <v>30.128680000000006</v>
      </c>
      <c r="G80" s="713">
        <v>0</v>
      </c>
      <c r="H80" s="713">
        <v>30.128680000000006</v>
      </c>
      <c r="I80" s="714" t="s">
        <v>329</v>
      </c>
      <c r="J80" s="715" t="s">
        <v>1</v>
      </c>
    </row>
    <row r="81" spans="1:10" ht="14.45" customHeight="1" x14ac:dyDescent="0.2">
      <c r="A81" s="711" t="s">
        <v>619</v>
      </c>
      <c r="B81" s="712" t="s">
        <v>584</v>
      </c>
      <c r="C81" s="713">
        <v>0</v>
      </c>
      <c r="D81" s="713">
        <v>98.784920000000028</v>
      </c>
      <c r="E81" s="713"/>
      <c r="F81" s="713">
        <v>326.45916</v>
      </c>
      <c r="G81" s="713">
        <v>0</v>
      </c>
      <c r="H81" s="713">
        <v>326.45916</v>
      </c>
      <c r="I81" s="714" t="s">
        <v>329</v>
      </c>
      <c r="J81" s="715" t="s">
        <v>1</v>
      </c>
    </row>
    <row r="82" spans="1:10" ht="14.45" customHeight="1" x14ac:dyDescent="0.2">
      <c r="A82" s="711" t="s">
        <v>619</v>
      </c>
      <c r="B82" s="712" t="s">
        <v>585</v>
      </c>
      <c r="C82" s="713">
        <v>0</v>
      </c>
      <c r="D82" s="713">
        <v>42.666229999999999</v>
      </c>
      <c r="E82" s="713"/>
      <c r="F82" s="713">
        <v>340.00193999999999</v>
      </c>
      <c r="G82" s="713">
        <v>0</v>
      </c>
      <c r="H82" s="713">
        <v>340.00193999999999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619</v>
      </c>
      <c r="B83" s="712" t="s">
        <v>587</v>
      </c>
      <c r="C83" s="713">
        <v>0</v>
      </c>
      <c r="D83" s="713">
        <v>3.3119999999999998</v>
      </c>
      <c r="E83" s="713"/>
      <c r="F83" s="713">
        <v>60.063770000000005</v>
      </c>
      <c r="G83" s="713">
        <v>0</v>
      </c>
      <c r="H83" s="713">
        <v>60.063770000000005</v>
      </c>
      <c r="I83" s="714" t="s">
        <v>329</v>
      </c>
      <c r="J83" s="715" t="s">
        <v>1</v>
      </c>
    </row>
    <row r="84" spans="1:10" ht="14.45" customHeight="1" x14ac:dyDescent="0.2">
      <c r="A84" s="711" t="s">
        <v>619</v>
      </c>
      <c r="B84" s="712" t="s">
        <v>621</v>
      </c>
      <c r="C84" s="713">
        <v>0</v>
      </c>
      <c r="D84" s="713">
        <v>681.18729000000008</v>
      </c>
      <c r="E84" s="713"/>
      <c r="F84" s="713">
        <v>1727.7142299999994</v>
      </c>
      <c r="G84" s="713">
        <v>0</v>
      </c>
      <c r="H84" s="713">
        <v>1727.7142299999994</v>
      </c>
      <c r="I84" s="714" t="s">
        <v>329</v>
      </c>
      <c r="J84" s="715" t="s">
        <v>593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594</v>
      </c>
    </row>
    <row r="86" spans="1:10" ht="14.45" customHeight="1" x14ac:dyDescent="0.2">
      <c r="A86" s="711" t="s">
        <v>622</v>
      </c>
      <c r="B86" s="712" t="s">
        <v>623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622</v>
      </c>
      <c r="B87" s="712" t="s">
        <v>580</v>
      </c>
      <c r="C87" s="713">
        <v>0</v>
      </c>
      <c r="D87" s="713">
        <v>0</v>
      </c>
      <c r="E87" s="713"/>
      <c r="F87" s="713">
        <v>0</v>
      </c>
      <c r="G87" s="713">
        <v>0</v>
      </c>
      <c r="H87" s="713">
        <v>0</v>
      </c>
      <c r="I87" s="714" t="s">
        <v>329</v>
      </c>
      <c r="J87" s="715" t="s">
        <v>1</v>
      </c>
    </row>
    <row r="88" spans="1:10" ht="14.45" customHeight="1" x14ac:dyDescent="0.2">
      <c r="A88" s="711" t="s">
        <v>622</v>
      </c>
      <c r="B88" s="712" t="s">
        <v>624</v>
      </c>
      <c r="C88" s="713">
        <v>0</v>
      </c>
      <c r="D88" s="713">
        <v>0</v>
      </c>
      <c r="E88" s="713"/>
      <c r="F88" s="713">
        <v>0</v>
      </c>
      <c r="G88" s="713">
        <v>0</v>
      </c>
      <c r="H88" s="713">
        <v>0</v>
      </c>
      <c r="I88" s="714" t="s">
        <v>329</v>
      </c>
      <c r="J88" s="715" t="s">
        <v>593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594</v>
      </c>
    </row>
    <row r="90" spans="1:10" ht="14.45" customHeight="1" x14ac:dyDescent="0.2">
      <c r="A90" s="711" t="s">
        <v>625</v>
      </c>
      <c r="B90" s="712" t="s">
        <v>626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625</v>
      </c>
      <c r="B91" s="712" t="s">
        <v>580</v>
      </c>
      <c r="C91" s="713">
        <v>0</v>
      </c>
      <c r="D91" s="713">
        <v>0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625</v>
      </c>
      <c r="B92" s="712" t="s">
        <v>627</v>
      </c>
      <c r="C92" s="713">
        <v>0</v>
      </c>
      <c r="D92" s="713">
        <v>0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593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594</v>
      </c>
    </row>
    <row r="94" spans="1:10" ht="14.45" customHeight="1" x14ac:dyDescent="0.2">
      <c r="A94" s="711" t="s">
        <v>628</v>
      </c>
      <c r="B94" s="712" t="s">
        <v>629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628</v>
      </c>
      <c r="B95" s="712" t="s">
        <v>580</v>
      </c>
      <c r="C95" s="713">
        <v>0</v>
      </c>
      <c r="D95" s="713">
        <v>0</v>
      </c>
      <c r="E95" s="713"/>
      <c r="F95" s="713">
        <v>0</v>
      </c>
      <c r="G95" s="713">
        <v>0</v>
      </c>
      <c r="H95" s="713">
        <v>0</v>
      </c>
      <c r="I95" s="714" t="s">
        <v>329</v>
      </c>
      <c r="J95" s="715" t="s">
        <v>1</v>
      </c>
    </row>
    <row r="96" spans="1:10" ht="14.45" customHeight="1" x14ac:dyDescent="0.2">
      <c r="A96" s="711" t="s">
        <v>628</v>
      </c>
      <c r="B96" s="712" t="s">
        <v>630</v>
      </c>
      <c r="C96" s="713">
        <v>0</v>
      </c>
      <c r="D96" s="713">
        <v>0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593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594</v>
      </c>
    </row>
    <row r="98" spans="1:10" ht="14.45" customHeight="1" x14ac:dyDescent="0.2">
      <c r="A98" s="711" t="s">
        <v>631</v>
      </c>
      <c r="B98" s="712" t="s">
        <v>632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631</v>
      </c>
      <c r="B99" s="712" t="s">
        <v>580</v>
      </c>
      <c r="C99" s="713">
        <v>0</v>
      </c>
      <c r="D99" s="713">
        <v>0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631</v>
      </c>
      <c r="B100" s="712" t="s">
        <v>633</v>
      </c>
      <c r="C100" s="713">
        <v>0</v>
      </c>
      <c r="D100" s="713">
        <v>0</v>
      </c>
      <c r="E100" s="713"/>
      <c r="F100" s="713">
        <v>0</v>
      </c>
      <c r="G100" s="713">
        <v>0</v>
      </c>
      <c r="H100" s="713">
        <v>0</v>
      </c>
      <c r="I100" s="714" t="s">
        <v>329</v>
      </c>
      <c r="J100" s="715" t="s">
        <v>593</v>
      </c>
    </row>
    <row r="101" spans="1:10" ht="14.45" customHeight="1" x14ac:dyDescent="0.2">
      <c r="A101" s="711" t="s">
        <v>329</v>
      </c>
      <c r="B101" s="712" t="s">
        <v>329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594</v>
      </c>
    </row>
    <row r="102" spans="1:10" ht="14.45" customHeight="1" x14ac:dyDescent="0.2">
      <c r="A102" s="711" t="s">
        <v>634</v>
      </c>
      <c r="B102" s="712" t="s">
        <v>635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0</v>
      </c>
    </row>
    <row r="103" spans="1:10" ht="14.45" customHeight="1" x14ac:dyDescent="0.2">
      <c r="A103" s="711" t="s">
        <v>634</v>
      </c>
      <c r="B103" s="712" t="s">
        <v>580</v>
      </c>
      <c r="C103" s="713">
        <v>0</v>
      </c>
      <c r="D103" s="713">
        <v>0</v>
      </c>
      <c r="E103" s="713"/>
      <c r="F103" s="713">
        <v>0</v>
      </c>
      <c r="G103" s="713">
        <v>0</v>
      </c>
      <c r="H103" s="713">
        <v>0</v>
      </c>
      <c r="I103" s="714" t="s">
        <v>329</v>
      </c>
      <c r="J103" s="715" t="s">
        <v>1</v>
      </c>
    </row>
    <row r="104" spans="1:10" ht="14.45" customHeight="1" x14ac:dyDescent="0.2">
      <c r="A104" s="711" t="s">
        <v>634</v>
      </c>
      <c r="B104" s="712" t="s">
        <v>636</v>
      </c>
      <c r="C104" s="713">
        <v>0</v>
      </c>
      <c r="D104" s="713">
        <v>0</v>
      </c>
      <c r="E104" s="713"/>
      <c r="F104" s="713">
        <v>0</v>
      </c>
      <c r="G104" s="713">
        <v>0</v>
      </c>
      <c r="H104" s="713">
        <v>0</v>
      </c>
      <c r="I104" s="714" t="s">
        <v>329</v>
      </c>
      <c r="J104" s="715" t="s">
        <v>593</v>
      </c>
    </row>
    <row r="105" spans="1:10" ht="14.45" customHeight="1" x14ac:dyDescent="0.2">
      <c r="A105" s="711" t="s">
        <v>329</v>
      </c>
      <c r="B105" s="712" t="s">
        <v>329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594</v>
      </c>
    </row>
    <row r="106" spans="1:10" ht="14.45" customHeight="1" x14ac:dyDescent="0.2">
      <c r="A106" s="711" t="s">
        <v>637</v>
      </c>
      <c r="B106" s="712" t="s">
        <v>638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0</v>
      </c>
    </row>
    <row r="107" spans="1:10" ht="14.45" customHeight="1" x14ac:dyDescent="0.2">
      <c r="A107" s="711" t="s">
        <v>637</v>
      </c>
      <c r="B107" s="712" t="s">
        <v>580</v>
      </c>
      <c r="C107" s="713">
        <v>0</v>
      </c>
      <c r="D107" s="713">
        <v>0</v>
      </c>
      <c r="E107" s="713"/>
      <c r="F107" s="713">
        <v>0</v>
      </c>
      <c r="G107" s="713">
        <v>0</v>
      </c>
      <c r="H107" s="713">
        <v>0</v>
      </c>
      <c r="I107" s="714" t="s">
        <v>329</v>
      </c>
      <c r="J107" s="715" t="s">
        <v>1</v>
      </c>
    </row>
    <row r="108" spans="1:10" ht="14.45" customHeight="1" x14ac:dyDescent="0.2">
      <c r="A108" s="711" t="s">
        <v>637</v>
      </c>
      <c r="B108" s="712" t="s">
        <v>639</v>
      </c>
      <c r="C108" s="713">
        <v>0</v>
      </c>
      <c r="D108" s="713">
        <v>0</v>
      </c>
      <c r="E108" s="713"/>
      <c r="F108" s="713">
        <v>0</v>
      </c>
      <c r="G108" s="713">
        <v>0</v>
      </c>
      <c r="H108" s="713">
        <v>0</v>
      </c>
      <c r="I108" s="714" t="s">
        <v>329</v>
      </c>
      <c r="J108" s="715" t="s">
        <v>593</v>
      </c>
    </row>
    <row r="109" spans="1:10" ht="14.45" customHeight="1" x14ac:dyDescent="0.2">
      <c r="A109" s="711" t="s">
        <v>329</v>
      </c>
      <c r="B109" s="712" t="s">
        <v>329</v>
      </c>
      <c r="C109" s="713" t="s">
        <v>329</v>
      </c>
      <c r="D109" s="713" t="s">
        <v>329</v>
      </c>
      <c r="E109" s="713"/>
      <c r="F109" s="713" t="s">
        <v>329</v>
      </c>
      <c r="G109" s="713" t="s">
        <v>329</v>
      </c>
      <c r="H109" s="713" t="s">
        <v>329</v>
      </c>
      <c r="I109" s="714" t="s">
        <v>329</v>
      </c>
      <c r="J109" s="715" t="s">
        <v>594</v>
      </c>
    </row>
    <row r="110" spans="1:10" ht="14.45" customHeight="1" x14ac:dyDescent="0.2">
      <c r="A110" s="711" t="s">
        <v>640</v>
      </c>
      <c r="B110" s="712" t="s">
        <v>641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0</v>
      </c>
    </row>
    <row r="111" spans="1:10" ht="14.45" customHeight="1" x14ac:dyDescent="0.2">
      <c r="A111" s="711" t="s">
        <v>640</v>
      </c>
      <c r="B111" s="712" t="s">
        <v>580</v>
      </c>
      <c r="C111" s="713">
        <v>0</v>
      </c>
      <c r="D111" s="713">
        <v>0</v>
      </c>
      <c r="E111" s="713"/>
      <c r="F111" s="713">
        <v>0</v>
      </c>
      <c r="G111" s="713">
        <v>0</v>
      </c>
      <c r="H111" s="713">
        <v>0</v>
      </c>
      <c r="I111" s="714" t="s">
        <v>329</v>
      </c>
      <c r="J111" s="715" t="s">
        <v>1</v>
      </c>
    </row>
    <row r="112" spans="1:10" ht="14.45" customHeight="1" x14ac:dyDescent="0.2">
      <c r="A112" s="711" t="s">
        <v>640</v>
      </c>
      <c r="B112" s="712" t="s">
        <v>642</v>
      </c>
      <c r="C112" s="713">
        <v>0</v>
      </c>
      <c r="D112" s="713">
        <v>0</v>
      </c>
      <c r="E112" s="713"/>
      <c r="F112" s="713">
        <v>0</v>
      </c>
      <c r="G112" s="713">
        <v>0</v>
      </c>
      <c r="H112" s="713">
        <v>0</v>
      </c>
      <c r="I112" s="714" t="s">
        <v>329</v>
      </c>
      <c r="J112" s="715" t="s">
        <v>593</v>
      </c>
    </row>
    <row r="113" spans="1:10" ht="14.45" customHeight="1" x14ac:dyDescent="0.2">
      <c r="A113" s="711" t="s">
        <v>329</v>
      </c>
      <c r="B113" s="712" t="s">
        <v>329</v>
      </c>
      <c r="C113" s="713" t="s">
        <v>329</v>
      </c>
      <c r="D113" s="713" t="s">
        <v>329</v>
      </c>
      <c r="E113" s="713"/>
      <c r="F113" s="713" t="s">
        <v>329</v>
      </c>
      <c r="G113" s="713" t="s">
        <v>329</v>
      </c>
      <c r="H113" s="713" t="s">
        <v>329</v>
      </c>
      <c r="I113" s="714" t="s">
        <v>329</v>
      </c>
      <c r="J113" s="715" t="s">
        <v>594</v>
      </c>
    </row>
    <row r="114" spans="1:10" ht="14.45" customHeight="1" x14ac:dyDescent="0.2">
      <c r="A114" s="711" t="s">
        <v>643</v>
      </c>
      <c r="B114" s="712" t="s">
        <v>644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0</v>
      </c>
    </row>
    <row r="115" spans="1:10" ht="14.45" customHeight="1" x14ac:dyDescent="0.2">
      <c r="A115" s="711" t="s">
        <v>643</v>
      </c>
      <c r="B115" s="712" t="s">
        <v>580</v>
      </c>
      <c r="C115" s="713">
        <v>0</v>
      </c>
      <c r="D115" s="713">
        <v>0</v>
      </c>
      <c r="E115" s="713"/>
      <c r="F115" s="713">
        <v>0</v>
      </c>
      <c r="G115" s="713">
        <v>0</v>
      </c>
      <c r="H115" s="713">
        <v>0</v>
      </c>
      <c r="I115" s="714" t="s">
        <v>329</v>
      </c>
      <c r="J115" s="715" t="s">
        <v>1</v>
      </c>
    </row>
    <row r="116" spans="1:10" ht="14.45" customHeight="1" x14ac:dyDescent="0.2">
      <c r="A116" s="711" t="s">
        <v>643</v>
      </c>
      <c r="B116" s="712" t="s">
        <v>645</v>
      </c>
      <c r="C116" s="713">
        <v>0</v>
      </c>
      <c r="D116" s="713">
        <v>0</v>
      </c>
      <c r="E116" s="713"/>
      <c r="F116" s="713">
        <v>0</v>
      </c>
      <c r="G116" s="713">
        <v>0</v>
      </c>
      <c r="H116" s="713">
        <v>0</v>
      </c>
      <c r="I116" s="714" t="s">
        <v>329</v>
      </c>
      <c r="J116" s="715" t="s">
        <v>593</v>
      </c>
    </row>
    <row r="117" spans="1:10" ht="14.45" customHeight="1" x14ac:dyDescent="0.2">
      <c r="A117" s="711" t="s">
        <v>329</v>
      </c>
      <c r="B117" s="712" t="s">
        <v>329</v>
      </c>
      <c r="C117" s="713" t="s">
        <v>329</v>
      </c>
      <c r="D117" s="713" t="s">
        <v>329</v>
      </c>
      <c r="E117" s="713"/>
      <c r="F117" s="713" t="s">
        <v>329</v>
      </c>
      <c r="G117" s="713" t="s">
        <v>329</v>
      </c>
      <c r="H117" s="713" t="s">
        <v>329</v>
      </c>
      <c r="I117" s="714" t="s">
        <v>329</v>
      </c>
      <c r="J117" s="715" t="s">
        <v>594</v>
      </c>
    </row>
    <row r="118" spans="1:10" ht="14.45" customHeight="1" x14ac:dyDescent="0.2">
      <c r="A118" s="711" t="s">
        <v>646</v>
      </c>
      <c r="B118" s="712" t="s">
        <v>647</v>
      </c>
      <c r="C118" s="713" t="s">
        <v>329</v>
      </c>
      <c r="D118" s="713" t="s">
        <v>329</v>
      </c>
      <c r="E118" s="713"/>
      <c r="F118" s="713" t="s">
        <v>329</v>
      </c>
      <c r="G118" s="713" t="s">
        <v>329</v>
      </c>
      <c r="H118" s="713" t="s">
        <v>329</v>
      </c>
      <c r="I118" s="714" t="s">
        <v>329</v>
      </c>
      <c r="J118" s="715" t="s">
        <v>0</v>
      </c>
    </row>
    <row r="119" spans="1:10" ht="14.45" customHeight="1" x14ac:dyDescent="0.2">
      <c r="A119" s="711" t="s">
        <v>646</v>
      </c>
      <c r="B119" s="712" t="s">
        <v>580</v>
      </c>
      <c r="C119" s="713">
        <v>0</v>
      </c>
      <c r="D119" s="713">
        <v>0</v>
      </c>
      <c r="E119" s="713"/>
      <c r="F119" s="713">
        <v>0</v>
      </c>
      <c r="G119" s="713">
        <v>0</v>
      </c>
      <c r="H119" s="713">
        <v>0</v>
      </c>
      <c r="I119" s="714" t="s">
        <v>329</v>
      </c>
      <c r="J119" s="715" t="s">
        <v>1</v>
      </c>
    </row>
    <row r="120" spans="1:10" ht="14.45" customHeight="1" x14ac:dyDescent="0.2">
      <c r="A120" s="711" t="s">
        <v>646</v>
      </c>
      <c r="B120" s="712" t="s">
        <v>648</v>
      </c>
      <c r="C120" s="713">
        <v>0</v>
      </c>
      <c r="D120" s="713">
        <v>0</v>
      </c>
      <c r="E120" s="713"/>
      <c r="F120" s="713">
        <v>0</v>
      </c>
      <c r="G120" s="713">
        <v>0</v>
      </c>
      <c r="H120" s="713">
        <v>0</v>
      </c>
      <c r="I120" s="714" t="s">
        <v>329</v>
      </c>
      <c r="J120" s="715" t="s">
        <v>593</v>
      </c>
    </row>
    <row r="121" spans="1:10" ht="14.45" customHeight="1" x14ac:dyDescent="0.2">
      <c r="A121" s="711" t="s">
        <v>329</v>
      </c>
      <c r="B121" s="712" t="s">
        <v>329</v>
      </c>
      <c r="C121" s="713" t="s">
        <v>329</v>
      </c>
      <c r="D121" s="713" t="s">
        <v>329</v>
      </c>
      <c r="E121" s="713"/>
      <c r="F121" s="713" t="s">
        <v>329</v>
      </c>
      <c r="G121" s="713" t="s">
        <v>329</v>
      </c>
      <c r="H121" s="713" t="s">
        <v>329</v>
      </c>
      <c r="I121" s="714" t="s">
        <v>329</v>
      </c>
      <c r="J121" s="715" t="s">
        <v>594</v>
      </c>
    </row>
    <row r="122" spans="1:10" ht="14.45" customHeight="1" x14ac:dyDescent="0.2">
      <c r="A122" s="711" t="s">
        <v>649</v>
      </c>
      <c r="B122" s="712" t="s">
        <v>650</v>
      </c>
      <c r="C122" s="713" t="s">
        <v>329</v>
      </c>
      <c r="D122" s="713" t="s">
        <v>329</v>
      </c>
      <c r="E122" s="713"/>
      <c r="F122" s="713" t="s">
        <v>329</v>
      </c>
      <c r="G122" s="713" t="s">
        <v>329</v>
      </c>
      <c r="H122" s="713" t="s">
        <v>329</v>
      </c>
      <c r="I122" s="714" t="s">
        <v>329</v>
      </c>
      <c r="J122" s="715" t="s">
        <v>0</v>
      </c>
    </row>
    <row r="123" spans="1:10" ht="14.45" customHeight="1" x14ac:dyDescent="0.2">
      <c r="A123" s="711" t="s">
        <v>649</v>
      </c>
      <c r="B123" s="712" t="s">
        <v>580</v>
      </c>
      <c r="C123" s="713">
        <v>0</v>
      </c>
      <c r="D123" s="713">
        <v>0</v>
      </c>
      <c r="E123" s="713"/>
      <c r="F123" s="713">
        <v>0</v>
      </c>
      <c r="G123" s="713">
        <v>0</v>
      </c>
      <c r="H123" s="713">
        <v>0</v>
      </c>
      <c r="I123" s="714" t="s">
        <v>329</v>
      </c>
      <c r="J123" s="715" t="s">
        <v>1</v>
      </c>
    </row>
    <row r="124" spans="1:10" ht="14.45" customHeight="1" x14ac:dyDescent="0.2">
      <c r="A124" s="711" t="s">
        <v>649</v>
      </c>
      <c r="B124" s="712" t="s">
        <v>651</v>
      </c>
      <c r="C124" s="713">
        <v>0</v>
      </c>
      <c r="D124" s="713">
        <v>0</v>
      </c>
      <c r="E124" s="713"/>
      <c r="F124" s="713">
        <v>0</v>
      </c>
      <c r="G124" s="713">
        <v>0</v>
      </c>
      <c r="H124" s="713">
        <v>0</v>
      </c>
      <c r="I124" s="714" t="s">
        <v>329</v>
      </c>
      <c r="J124" s="715" t="s">
        <v>593</v>
      </c>
    </row>
    <row r="125" spans="1:10" ht="14.45" customHeight="1" x14ac:dyDescent="0.2">
      <c r="A125" s="711" t="s">
        <v>329</v>
      </c>
      <c r="B125" s="712" t="s">
        <v>329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594</v>
      </c>
    </row>
    <row r="126" spans="1:10" ht="14.45" customHeight="1" x14ac:dyDescent="0.2">
      <c r="A126" s="711" t="s">
        <v>652</v>
      </c>
      <c r="B126" s="712" t="s">
        <v>653</v>
      </c>
      <c r="C126" s="713" t="s">
        <v>329</v>
      </c>
      <c r="D126" s="713" t="s">
        <v>329</v>
      </c>
      <c r="E126" s="713"/>
      <c r="F126" s="713" t="s">
        <v>329</v>
      </c>
      <c r="G126" s="713" t="s">
        <v>329</v>
      </c>
      <c r="H126" s="713" t="s">
        <v>329</v>
      </c>
      <c r="I126" s="714" t="s">
        <v>329</v>
      </c>
      <c r="J126" s="715" t="s">
        <v>0</v>
      </c>
    </row>
    <row r="127" spans="1:10" ht="14.45" customHeight="1" x14ac:dyDescent="0.2">
      <c r="A127" s="711" t="s">
        <v>652</v>
      </c>
      <c r="B127" s="712" t="s">
        <v>580</v>
      </c>
      <c r="C127" s="713">
        <v>0</v>
      </c>
      <c r="D127" s="713">
        <v>0</v>
      </c>
      <c r="E127" s="713"/>
      <c r="F127" s="713">
        <v>0</v>
      </c>
      <c r="G127" s="713">
        <v>0</v>
      </c>
      <c r="H127" s="713">
        <v>0</v>
      </c>
      <c r="I127" s="714" t="s">
        <v>329</v>
      </c>
      <c r="J127" s="715" t="s">
        <v>1</v>
      </c>
    </row>
    <row r="128" spans="1:10" ht="14.45" customHeight="1" x14ac:dyDescent="0.2">
      <c r="A128" s="711" t="s">
        <v>652</v>
      </c>
      <c r="B128" s="712" t="s">
        <v>654</v>
      </c>
      <c r="C128" s="713">
        <v>0</v>
      </c>
      <c r="D128" s="713">
        <v>0</v>
      </c>
      <c r="E128" s="713"/>
      <c r="F128" s="713">
        <v>0</v>
      </c>
      <c r="G128" s="713">
        <v>0</v>
      </c>
      <c r="H128" s="713">
        <v>0</v>
      </c>
      <c r="I128" s="714" t="s">
        <v>329</v>
      </c>
      <c r="J128" s="715" t="s">
        <v>593</v>
      </c>
    </row>
    <row r="129" spans="1:10" ht="14.45" customHeight="1" x14ac:dyDescent="0.2">
      <c r="A129" s="711" t="s">
        <v>329</v>
      </c>
      <c r="B129" s="712" t="s">
        <v>329</v>
      </c>
      <c r="C129" s="713" t="s">
        <v>329</v>
      </c>
      <c r="D129" s="713" t="s">
        <v>329</v>
      </c>
      <c r="E129" s="713"/>
      <c r="F129" s="713" t="s">
        <v>329</v>
      </c>
      <c r="G129" s="713" t="s">
        <v>329</v>
      </c>
      <c r="H129" s="713" t="s">
        <v>329</v>
      </c>
      <c r="I129" s="714" t="s">
        <v>329</v>
      </c>
      <c r="J129" s="715" t="s">
        <v>594</v>
      </c>
    </row>
    <row r="130" spans="1:10" ht="14.45" customHeight="1" x14ac:dyDescent="0.2">
      <c r="A130" s="711" t="s">
        <v>655</v>
      </c>
      <c r="B130" s="712" t="s">
        <v>656</v>
      </c>
      <c r="C130" s="713" t="s">
        <v>329</v>
      </c>
      <c r="D130" s="713" t="s">
        <v>329</v>
      </c>
      <c r="E130" s="713"/>
      <c r="F130" s="713" t="s">
        <v>329</v>
      </c>
      <c r="G130" s="713" t="s">
        <v>329</v>
      </c>
      <c r="H130" s="713" t="s">
        <v>329</v>
      </c>
      <c r="I130" s="714" t="s">
        <v>329</v>
      </c>
      <c r="J130" s="715" t="s">
        <v>0</v>
      </c>
    </row>
    <row r="131" spans="1:10" ht="14.45" customHeight="1" x14ac:dyDescent="0.2">
      <c r="A131" s="711" t="s">
        <v>655</v>
      </c>
      <c r="B131" s="712" t="s">
        <v>580</v>
      </c>
      <c r="C131" s="713">
        <v>0</v>
      </c>
      <c r="D131" s="713">
        <v>0</v>
      </c>
      <c r="E131" s="713"/>
      <c r="F131" s="713">
        <v>0</v>
      </c>
      <c r="G131" s="713">
        <v>0</v>
      </c>
      <c r="H131" s="713">
        <v>0</v>
      </c>
      <c r="I131" s="714" t="s">
        <v>329</v>
      </c>
      <c r="J131" s="715" t="s">
        <v>1</v>
      </c>
    </row>
    <row r="132" spans="1:10" ht="14.45" customHeight="1" x14ac:dyDescent="0.2">
      <c r="A132" s="711" t="s">
        <v>655</v>
      </c>
      <c r="B132" s="712" t="s">
        <v>657</v>
      </c>
      <c r="C132" s="713">
        <v>0</v>
      </c>
      <c r="D132" s="713">
        <v>0</v>
      </c>
      <c r="E132" s="713"/>
      <c r="F132" s="713">
        <v>0</v>
      </c>
      <c r="G132" s="713">
        <v>0</v>
      </c>
      <c r="H132" s="713">
        <v>0</v>
      </c>
      <c r="I132" s="714" t="s">
        <v>329</v>
      </c>
      <c r="J132" s="715" t="s">
        <v>593</v>
      </c>
    </row>
    <row r="133" spans="1:10" ht="14.45" customHeight="1" x14ac:dyDescent="0.2">
      <c r="A133" s="711" t="s">
        <v>329</v>
      </c>
      <c r="B133" s="712" t="s">
        <v>329</v>
      </c>
      <c r="C133" s="713" t="s">
        <v>329</v>
      </c>
      <c r="D133" s="713" t="s">
        <v>329</v>
      </c>
      <c r="E133" s="713"/>
      <c r="F133" s="713" t="s">
        <v>329</v>
      </c>
      <c r="G133" s="713" t="s">
        <v>329</v>
      </c>
      <c r="H133" s="713" t="s">
        <v>329</v>
      </c>
      <c r="I133" s="714" t="s">
        <v>329</v>
      </c>
      <c r="J133" s="715" t="s">
        <v>594</v>
      </c>
    </row>
    <row r="134" spans="1:10" ht="14.45" customHeight="1" x14ac:dyDescent="0.2">
      <c r="A134" s="711" t="s">
        <v>658</v>
      </c>
      <c r="B134" s="712" t="s">
        <v>659</v>
      </c>
      <c r="C134" s="713" t="s">
        <v>329</v>
      </c>
      <c r="D134" s="713" t="s">
        <v>329</v>
      </c>
      <c r="E134" s="713"/>
      <c r="F134" s="713" t="s">
        <v>329</v>
      </c>
      <c r="G134" s="713" t="s">
        <v>329</v>
      </c>
      <c r="H134" s="713" t="s">
        <v>329</v>
      </c>
      <c r="I134" s="714" t="s">
        <v>329</v>
      </c>
      <c r="J134" s="715" t="s">
        <v>0</v>
      </c>
    </row>
    <row r="135" spans="1:10" ht="14.45" customHeight="1" x14ac:dyDescent="0.2">
      <c r="A135" s="711" t="s">
        <v>658</v>
      </c>
      <c r="B135" s="712" t="s">
        <v>580</v>
      </c>
      <c r="C135" s="713">
        <v>0</v>
      </c>
      <c r="D135" s="713">
        <v>0</v>
      </c>
      <c r="E135" s="713"/>
      <c r="F135" s="713">
        <v>0</v>
      </c>
      <c r="G135" s="713">
        <v>0</v>
      </c>
      <c r="H135" s="713">
        <v>0</v>
      </c>
      <c r="I135" s="714" t="s">
        <v>329</v>
      </c>
      <c r="J135" s="715" t="s">
        <v>1</v>
      </c>
    </row>
    <row r="136" spans="1:10" ht="14.45" customHeight="1" x14ac:dyDescent="0.2">
      <c r="A136" s="711" t="s">
        <v>658</v>
      </c>
      <c r="B136" s="712" t="s">
        <v>660</v>
      </c>
      <c r="C136" s="713">
        <v>0</v>
      </c>
      <c r="D136" s="713">
        <v>0</v>
      </c>
      <c r="E136" s="713"/>
      <c r="F136" s="713">
        <v>0</v>
      </c>
      <c r="G136" s="713">
        <v>0</v>
      </c>
      <c r="H136" s="713">
        <v>0</v>
      </c>
      <c r="I136" s="714" t="s">
        <v>329</v>
      </c>
      <c r="J136" s="715" t="s">
        <v>593</v>
      </c>
    </row>
    <row r="137" spans="1:10" ht="14.45" customHeight="1" x14ac:dyDescent="0.2">
      <c r="A137" s="711" t="s">
        <v>329</v>
      </c>
      <c r="B137" s="712" t="s">
        <v>329</v>
      </c>
      <c r="C137" s="713" t="s">
        <v>329</v>
      </c>
      <c r="D137" s="713" t="s">
        <v>329</v>
      </c>
      <c r="E137" s="713"/>
      <c r="F137" s="713" t="s">
        <v>329</v>
      </c>
      <c r="G137" s="713" t="s">
        <v>329</v>
      </c>
      <c r="H137" s="713" t="s">
        <v>329</v>
      </c>
      <c r="I137" s="714" t="s">
        <v>329</v>
      </c>
      <c r="J137" s="715" t="s">
        <v>594</v>
      </c>
    </row>
    <row r="138" spans="1:10" ht="14.45" customHeight="1" x14ac:dyDescent="0.2">
      <c r="A138" s="711" t="s">
        <v>575</v>
      </c>
      <c r="B138" s="712" t="s">
        <v>588</v>
      </c>
      <c r="C138" s="713">
        <v>10972.97784</v>
      </c>
      <c r="D138" s="713">
        <v>12154.240500000004</v>
      </c>
      <c r="E138" s="713"/>
      <c r="F138" s="713">
        <v>11185.329960000005</v>
      </c>
      <c r="G138" s="713">
        <v>0</v>
      </c>
      <c r="H138" s="713">
        <v>11185.329960000005</v>
      </c>
      <c r="I138" s="714" t="s">
        <v>329</v>
      </c>
      <c r="J138" s="715" t="s">
        <v>589</v>
      </c>
    </row>
  </sheetData>
  <mergeCells count="3">
    <mergeCell ref="F3:I3"/>
    <mergeCell ref="C4:D4"/>
    <mergeCell ref="A1:I1"/>
  </mergeCells>
  <conditionalFormatting sqref="F18 F139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138">
    <cfRule type="expression" dxfId="66" priority="5">
      <formula>$H19&gt;0</formula>
    </cfRule>
  </conditionalFormatting>
  <conditionalFormatting sqref="A19:A138">
    <cfRule type="expression" dxfId="65" priority="2">
      <formula>AND($J19&lt;&gt;"mezeraKL",$J19&lt;&gt;"")</formula>
    </cfRule>
  </conditionalFormatting>
  <conditionalFormatting sqref="I19:I138">
    <cfRule type="expression" dxfId="64" priority="6">
      <formula>$I19&gt;1</formula>
    </cfRule>
  </conditionalFormatting>
  <conditionalFormatting sqref="B19:B138">
    <cfRule type="expression" dxfId="63" priority="1">
      <formula>OR($J19="NS",$J19="SumaNS",$J19="Účet")</formula>
    </cfRule>
  </conditionalFormatting>
  <conditionalFormatting sqref="A19:D138 F19:I138">
    <cfRule type="expression" dxfId="62" priority="8">
      <formula>AND($J19&lt;&gt;"",$J19&lt;&gt;"mezeraKL")</formula>
    </cfRule>
  </conditionalFormatting>
  <conditionalFormatting sqref="B19:D138 F19:I138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38 F19:I138">
    <cfRule type="expression" dxfId="60" priority="4">
      <formula>OR($J19="SumaNS",$J19="NS")</formula>
    </cfRule>
  </conditionalFormatting>
  <hyperlinks>
    <hyperlink ref="A2" location="Obsah!A1" display="Zpět na Obsah  KL 01  1.-4.měsíc" xr:uid="{FC671800-BC05-4EC4-8745-4C02F03C4D67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20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347.83271019820677</v>
      </c>
      <c r="M3" s="203">
        <f>SUBTOTAL(9,M5:M1048576)</f>
        <v>36433.801566666662</v>
      </c>
      <c r="N3" s="204">
        <f>SUBTOTAL(9,N5:N1048576)</f>
        <v>12672867.941757336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575</v>
      </c>
      <c r="B5" s="723" t="s">
        <v>576</v>
      </c>
      <c r="C5" s="724" t="s">
        <v>590</v>
      </c>
      <c r="D5" s="725" t="s">
        <v>591</v>
      </c>
      <c r="E5" s="726">
        <v>50113001</v>
      </c>
      <c r="F5" s="725" t="s">
        <v>661</v>
      </c>
      <c r="G5" s="724" t="s">
        <v>662</v>
      </c>
      <c r="H5" s="724">
        <v>100362</v>
      </c>
      <c r="I5" s="724">
        <v>362</v>
      </c>
      <c r="J5" s="724" t="s">
        <v>663</v>
      </c>
      <c r="K5" s="724" t="s">
        <v>664</v>
      </c>
      <c r="L5" s="727">
        <v>72.569999999999993</v>
      </c>
      <c r="M5" s="727">
        <v>1</v>
      </c>
      <c r="N5" s="728">
        <v>72.569999999999993</v>
      </c>
    </row>
    <row r="6" spans="1:14" ht="14.45" customHeight="1" x14ac:dyDescent="0.2">
      <c r="A6" s="729" t="s">
        <v>575</v>
      </c>
      <c r="B6" s="730" t="s">
        <v>576</v>
      </c>
      <c r="C6" s="731" t="s">
        <v>590</v>
      </c>
      <c r="D6" s="732" t="s">
        <v>591</v>
      </c>
      <c r="E6" s="733">
        <v>50113001</v>
      </c>
      <c r="F6" s="732" t="s">
        <v>661</v>
      </c>
      <c r="G6" s="731" t="s">
        <v>662</v>
      </c>
      <c r="H6" s="731">
        <v>167547</v>
      </c>
      <c r="I6" s="731">
        <v>67547</v>
      </c>
      <c r="J6" s="731" t="s">
        <v>665</v>
      </c>
      <c r="K6" s="731" t="s">
        <v>666</v>
      </c>
      <c r="L6" s="734">
        <v>47.099999999999987</v>
      </c>
      <c r="M6" s="734">
        <v>6</v>
      </c>
      <c r="N6" s="735">
        <v>282.59999999999991</v>
      </c>
    </row>
    <row r="7" spans="1:14" ht="14.45" customHeight="1" x14ac:dyDescent="0.2">
      <c r="A7" s="729" t="s">
        <v>575</v>
      </c>
      <c r="B7" s="730" t="s">
        <v>576</v>
      </c>
      <c r="C7" s="731" t="s">
        <v>590</v>
      </c>
      <c r="D7" s="732" t="s">
        <v>591</v>
      </c>
      <c r="E7" s="733">
        <v>50113001</v>
      </c>
      <c r="F7" s="732" t="s">
        <v>661</v>
      </c>
      <c r="G7" s="731" t="s">
        <v>662</v>
      </c>
      <c r="H7" s="731">
        <v>139968</v>
      </c>
      <c r="I7" s="731">
        <v>139968</v>
      </c>
      <c r="J7" s="731" t="s">
        <v>667</v>
      </c>
      <c r="K7" s="731" t="s">
        <v>668</v>
      </c>
      <c r="L7" s="734">
        <v>69.592352941176458</v>
      </c>
      <c r="M7" s="734">
        <v>68</v>
      </c>
      <c r="N7" s="735">
        <v>4732.2799999999988</v>
      </c>
    </row>
    <row r="8" spans="1:14" ht="14.45" customHeight="1" x14ac:dyDescent="0.2">
      <c r="A8" s="729" t="s">
        <v>575</v>
      </c>
      <c r="B8" s="730" t="s">
        <v>576</v>
      </c>
      <c r="C8" s="731" t="s">
        <v>590</v>
      </c>
      <c r="D8" s="732" t="s">
        <v>591</v>
      </c>
      <c r="E8" s="733">
        <v>50113001</v>
      </c>
      <c r="F8" s="732" t="s">
        <v>661</v>
      </c>
      <c r="G8" s="731" t="s">
        <v>662</v>
      </c>
      <c r="H8" s="731">
        <v>187814</v>
      </c>
      <c r="I8" s="731">
        <v>87814</v>
      </c>
      <c r="J8" s="731" t="s">
        <v>669</v>
      </c>
      <c r="K8" s="731" t="s">
        <v>670</v>
      </c>
      <c r="L8" s="734">
        <v>535.02999999999975</v>
      </c>
      <c r="M8" s="734">
        <v>1</v>
      </c>
      <c r="N8" s="735">
        <v>535.02999999999975</v>
      </c>
    </row>
    <row r="9" spans="1:14" ht="14.45" customHeight="1" x14ac:dyDescent="0.2">
      <c r="A9" s="729" t="s">
        <v>575</v>
      </c>
      <c r="B9" s="730" t="s">
        <v>576</v>
      </c>
      <c r="C9" s="731" t="s">
        <v>590</v>
      </c>
      <c r="D9" s="732" t="s">
        <v>591</v>
      </c>
      <c r="E9" s="733">
        <v>50113001</v>
      </c>
      <c r="F9" s="732" t="s">
        <v>661</v>
      </c>
      <c r="G9" s="731" t="s">
        <v>662</v>
      </c>
      <c r="H9" s="731">
        <v>843217</v>
      </c>
      <c r="I9" s="731">
        <v>9999999</v>
      </c>
      <c r="J9" s="731" t="s">
        <v>671</v>
      </c>
      <c r="K9" s="731" t="s">
        <v>672</v>
      </c>
      <c r="L9" s="734">
        <v>219.71</v>
      </c>
      <c r="M9" s="734">
        <v>3</v>
      </c>
      <c r="N9" s="735">
        <v>659.13</v>
      </c>
    </row>
    <row r="10" spans="1:14" ht="14.45" customHeight="1" x14ac:dyDescent="0.2">
      <c r="A10" s="729" t="s">
        <v>575</v>
      </c>
      <c r="B10" s="730" t="s">
        <v>576</v>
      </c>
      <c r="C10" s="731" t="s">
        <v>590</v>
      </c>
      <c r="D10" s="732" t="s">
        <v>591</v>
      </c>
      <c r="E10" s="733">
        <v>50113001</v>
      </c>
      <c r="F10" s="732" t="s">
        <v>661</v>
      </c>
      <c r="G10" s="731" t="s">
        <v>673</v>
      </c>
      <c r="H10" s="731">
        <v>190044</v>
      </c>
      <c r="I10" s="731">
        <v>90044</v>
      </c>
      <c r="J10" s="731" t="s">
        <v>674</v>
      </c>
      <c r="K10" s="731" t="s">
        <v>675</v>
      </c>
      <c r="L10" s="734">
        <v>37.180000000000007</v>
      </c>
      <c r="M10" s="734">
        <v>6</v>
      </c>
      <c r="N10" s="735">
        <v>223.08000000000004</v>
      </c>
    </row>
    <row r="11" spans="1:14" ht="14.45" customHeight="1" x14ac:dyDescent="0.2">
      <c r="A11" s="729" t="s">
        <v>575</v>
      </c>
      <c r="B11" s="730" t="s">
        <v>576</v>
      </c>
      <c r="C11" s="731" t="s">
        <v>590</v>
      </c>
      <c r="D11" s="732" t="s">
        <v>591</v>
      </c>
      <c r="E11" s="733">
        <v>50113001</v>
      </c>
      <c r="F11" s="732" t="s">
        <v>661</v>
      </c>
      <c r="G11" s="731" t="s">
        <v>662</v>
      </c>
      <c r="H11" s="731">
        <v>184090</v>
      </c>
      <c r="I11" s="731">
        <v>84090</v>
      </c>
      <c r="J11" s="731" t="s">
        <v>676</v>
      </c>
      <c r="K11" s="731" t="s">
        <v>677</v>
      </c>
      <c r="L11" s="734">
        <v>60.08</v>
      </c>
      <c r="M11" s="734">
        <v>16</v>
      </c>
      <c r="N11" s="735">
        <v>961.28</v>
      </c>
    </row>
    <row r="12" spans="1:14" ht="14.45" customHeight="1" x14ac:dyDescent="0.2">
      <c r="A12" s="729" t="s">
        <v>575</v>
      </c>
      <c r="B12" s="730" t="s">
        <v>576</v>
      </c>
      <c r="C12" s="731" t="s">
        <v>590</v>
      </c>
      <c r="D12" s="732" t="s">
        <v>591</v>
      </c>
      <c r="E12" s="733">
        <v>50113001</v>
      </c>
      <c r="F12" s="732" t="s">
        <v>661</v>
      </c>
      <c r="G12" s="731" t="s">
        <v>662</v>
      </c>
      <c r="H12" s="731">
        <v>198864</v>
      </c>
      <c r="I12" s="731">
        <v>98864</v>
      </c>
      <c r="J12" s="731" t="s">
        <v>678</v>
      </c>
      <c r="K12" s="731" t="s">
        <v>679</v>
      </c>
      <c r="L12" s="734">
        <v>537.87</v>
      </c>
      <c r="M12" s="734">
        <v>1</v>
      </c>
      <c r="N12" s="735">
        <v>537.87</v>
      </c>
    </row>
    <row r="13" spans="1:14" ht="14.45" customHeight="1" x14ac:dyDescent="0.2">
      <c r="A13" s="729" t="s">
        <v>575</v>
      </c>
      <c r="B13" s="730" t="s">
        <v>576</v>
      </c>
      <c r="C13" s="731" t="s">
        <v>590</v>
      </c>
      <c r="D13" s="732" t="s">
        <v>591</v>
      </c>
      <c r="E13" s="733">
        <v>50113001</v>
      </c>
      <c r="F13" s="732" t="s">
        <v>661</v>
      </c>
      <c r="G13" s="731" t="s">
        <v>662</v>
      </c>
      <c r="H13" s="731">
        <v>198872</v>
      </c>
      <c r="I13" s="731">
        <v>98872</v>
      </c>
      <c r="J13" s="731" t="s">
        <v>678</v>
      </c>
      <c r="K13" s="731" t="s">
        <v>680</v>
      </c>
      <c r="L13" s="734">
        <v>312.83999999999997</v>
      </c>
      <c r="M13" s="734">
        <v>1</v>
      </c>
      <c r="N13" s="735">
        <v>312.83999999999997</v>
      </c>
    </row>
    <row r="14" spans="1:14" ht="14.45" customHeight="1" x14ac:dyDescent="0.2">
      <c r="A14" s="729" t="s">
        <v>575</v>
      </c>
      <c r="B14" s="730" t="s">
        <v>576</v>
      </c>
      <c r="C14" s="731" t="s">
        <v>590</v>
      </c>
      <c r="D14" s="732" t="s">
        <v>591</v>
      </c>
      <c r="E14" s="733">
        <v>50113001</v>
      </c>
      <c r="F14" s="732" t="s">
        <v>661</v>
      </c>
      <c r="G14" s="731" t="s">
        <v>662</v>
      </c>
      <c r="H14" s="731">
        <v>840893</v>
      </c>
      <c r="I14" s="731">
        <v>0</v>
      </c>
      <c r="J14" s="731" t="s">
        <v>681</v>
      </c>
      <c r="K14" s="731" t="s">
        <v>682</v>
      </c>
      <c r="L14" s="734">
        <v>326.50102801378569</v>
      </c>
      <c r="M14" s="734">
        <v>3</v>
      </c>
      <c r="N14" s="735">
        <v>979.50308404135706</v>
      </c>
    </row>
    <row r="15" spans="1:14" ht="14.45" customHeight="1" x14ac:dyDescent="0.2">
      <c r="A15" s="729" t="s">
        <v>575</v>
      </c>
      <c r="B15" s="730" t="s">
        <v>576</v>
      </c>
      <c r="C15" s="731" t="s">
        <v>590</v>
      </c>
      <c r="D15" s="732" t="s">
        <v>591</v>
      </c>
      <c r="E15" s="733">
        <v>50113001</v>
      </c>
      <c r="F15" s="732" t="s">
        <v>661</v>
      </c>
      <c r="G15" s="731" t="s">
        <v>662</v>
      </c>
      <c r="H15" s="731">
        <v>900321</v>
      </c>
      <c r="I15" s="731">
        <v>0</v>
      </c>
      <c r="J15" s="731" t="s">
        <v>683</v>
      </c>
      <c r="K15" s="731" t="s">
        <v>329</v>
      </c>
      <c r="L15" s="734">
        <v>476.94829376122124</v>
      </c>
      <c r="M15" s="734">
        <v>1</v>
      </c>
      <c r="N15" s="735">
        <v>476.94829376122124</v>
      </c>
    </row>
    <row r="16" spans="1:14" ht="14.45" customHeight="1" x14ac:dyDescent="0.2">
      <c r="A16" s="729" t="s">
        <v>575</v>
      </c>
      <c r="B16" s="730" t="s">
        <v>576</v>
      </c>
      <c r="C16" s="731" t="s">
        <v>590</v>
      </c>
      <c r="D16" s="732" t="s">
        <v>591</v>
      </c>
      <c r="E16" s="733">
        <v>50113001</v>
      </c>
      <c r="F16" s="732" t="s">
        <v>661</v>
      </c>
      <c r="G16" s="731" t="s">
        <v>673</v>
      </c>
      <c r="H16" s="731">
        <v>197125</v>
      </c>
      <c r="I16" s="731">
        <v>197125</v>
      </c>
      <c r="J16" s="731" t="s">
        <v>684</v>
      </c>
      <c r="K16" s="731" t="s">
        <v>685</v>
      </c>
      <c r="L16" s="734">
        <v>110</v>
      </c>
      <c r="M16" s="734">
        <v>6</v>
      </c>
      <c r="N16" s="735">
        <v>660</v>
      </c>
    </row>
    <row r="17" spans="1:14" ht="14.45" customHeight="1" x14ac:dyDescent="0.2">
      <c r="A17" s="729" t="s">
        <v>575</v>
      </c>
      <c r="B17" s="730" t="s">
        <v>576</v>
      </c>
      <c r="C17" s="731" t="s">
        <v>590</v>
      </c>
      <c r="D17" s="732" t="s">
        <v>591</v>
      </c>
      <c r="E17" s="733">
        <v>50113001</v>
      </c>
      <c r="F17" s="732" t="s">
        <v>661</v>
      </c>
      <c r="G17" s="731" t="s">
        <v>662</v>
      </c>
      <c r="H17" s="731">
        <v>185812</v>
      </c>
      <c r="I17" s="731">
        <v>85812</v>
      </c>
      <c r="J17" s="731" t="s">
        <v>686</v>
      </c>
      <c r="K17" s="731" t="s">
        <v>687</v>
      </c>
      <c r="L17" s="734">
        <v>51.850000000000016</v>
      </c>
      <c r="M17" s="734">
        <v>2</v>
      </c>
      <c r="N17" s="735">
        <v>103.70000000000003</v>
      </c>
    </row>
    <row r="18" spans="1:14" ht="14.45" customHeight="1" x14ac:dyDescent="0.2">
      <c r="A18" s="729" t="s">
        <v>575</v>
      </c>
      <c r="B18" s="730" t="s">
        <v>576</v>
      </c>
      <c r="C18" s="731" t="s">
        <v>590</v>
      </c>
      <c r="D18" s="732" t="s">
        <v>591</v>
      </c>
      <c r="E18" s="733">
        <v>50113001</v>
      </c>
      <c r="F18" s="732" t="s">
        <v>661</v>
      </c>
      <c r="G18" s="731" t="s">
        <v>662</v>
      </c>
      <c r="H18" s="731">
        <v>237329</v>
      </c>
      <c r="I18" s="731">
        <v>237329</v>
      </c>
      <c r="J18" s="731" t="s">
        <v>688</v>
      </c>
      <c r="K18" s="731" t="s">
        <v>689</v>
      </c>
      <c r="L18" s="734">
        <v>108.63999999999999</v>
      </c>
      <c r="M18" s="734">
        <v>4</v>
      </c>
      <c r="N18" s="735">
        <v>434.55999999999995</v>
      </c>
    </row>
    <row r="19" spans="1:14" ht="14.45" customHeight="1" x14ac:dyDescent="0.2">
      <c r="A19" s="729" t="s">
        <v>575</v>
      </c>
      <c r="B19" s="730" t="s">
        <v>576</v>
      </c>
      <c r="C19" s="731" t="s">
        <v>590</v>
      </c>
      <c r="D19" s="732" t="s">
        <v>591</v>
      </c>
      <c r="E19" s="733">
        <v>50113001</v>
      </c>
      <c r="F19" s="732" t="s">
        <v>661</v>
      </c>
      <c r="G19" s="731" t="s">
        <v>662</v>
      </c>
      <c r="H19" s="731">
        <v>100502</v>
      </c>
      <c r="I19" s="731">
        <v>502</v>
      </c>
      <c r="J19" s="731" t="s">
        <v>690</v>
      </c>
      <c r="K19" s="731" t="s">
        <v>691</v>
      </c>
      <c r="L19" s="734">
        <v>268.61142857142858</v>
      </c>
      <c r="M19" s="734">
        <v>7</v>
      </c>
      <c r="N19" s="735">
        <v>1880.28</v>
      </c>
    </row>
    <row r="20" spans="1:14" ht="14.45" customHeight="1" x14ac:dyDescent="0.2">
      <c r="A20" s="729" t="s">
        <v>575</v>
      </c>
      <c r="B20" s="730" t="s">
        <v>576</v>
      </c>
      <c r="C20" s="731" t="s">
        <v>590</v>
      </c>
      <c r="D20" s="732" t="s">
        <v>591</v>
      </c>
      <c r="E20" s="733">
        <v>50113001</v>
      </c>
      <c r="F20" s="732" t="s">
        <v>661</v>
      </c>
      <c r="G20" s="731" t="s">
        <v>673</v>
      </c>
      <c r="H20" s="731">
        <v>239963</v>
      </c>
      <c r="I20" s="731">
        <v>239963</v>
      </c>
      <c r="J20" s="731" t="s">
        <v>692</v>
      </c>
      <c r="K20" s="731" t="s">
        <v>693</v>
      </c>
      <c r="L20" s="734">
        <v>155.56200000000001</v>
      </c>
      <c r="M20" s="734">
        <v>1</v>
      </c>
      <c r="N20" s="735">
        <v>155.56200000000001</v>
      </c>
    </row>
    <row r="21" spans="1:14" ht="14.45" customHeight="1" x14ac:dyDescent="0.2">
      <c r="A21" s="729" t="s">
        <v>575</v>
      </c>
      <c r="B21" s="730" t="s">
        <v>576</v>
      </c>
      <c r="C21" s="731" t="s">
        <v>590</v>
      </c>
      <c r="D21" s="732" t="s">
        <v>591</v>
      </c>
      <c r="E21" s="733">
        <v>50113001</v>
      </c>
      <c r="F21" s="732" t="s">
        <v>661</v>
      </c>
      <c r="G21" s="731" t="s">
        <v>673</v>
      </c>
      <c r="H21" s="731">
        <v>127738</v>
      </c>
      <c r="I21" s="731">
        <v>127738</v>
      </c>
      <c r="J21" s="731" t="s">
        <v>694</v>
      </c>
      <c r="K21" s="731" t="s">
        <v>695</v>
      </c>
      <c r="L21" s="734">
        <v>466.68</v>
      </c>
      <c r="M21" s="734">
        <v>1</v>
      </c>
      <c r="N21" s="735">
        <v>466.68</v>
      </c>
    </row>
    <row r="22" spans="1:14" ht="14.45" customHeight="1" x14ac:dyDescent="0.2">
      <c r="A22" s="729" t="s">
        <v>575</v>
      </c>
      <c r="B22" s="730" t="s">
        <v>576</v>
      </c>
      <c r="C22" s="731" t="s">
        <v>590</v>
      </c>
      <c r="D22" s="732" t="s">
        <v>591</v>
      </c>
      <c r="E22" s="733">
        <v>50113001</v>
      </c>
      <c r="F22" s="732" t="s">
        <v>661</v>
      </c>
      <c r="G22" s="731" t="s">
        <v>673</v>
      </c>
      <c r="H22" s="731">
        <v>239964</v>
      </c>
      <c r="I22" s="731">
        <v>239964</v>
      </c>
      <c r="J22" s="731" t="s">
        <v>694</v>
      </c>
      <c r="K22" s="731" t="s">
        <v>696</v>
      </c>
      <c r="L22" s="734">
        <v>236.78</v>
      </c>
      <c r="M22" s="734">
        <v>1</v>
      </c>
      <c r="N22" s="735">
        <v>236.78</v>
      </c>
    </row>
    <row r="23" spans="1:14" ht="14.45" customHeight="1" x14ac:dyDescent="0.2">
      <c r="A23" s="729" t="s">
        <v>575</v>
      </c>
      <c r="B23" s="730" t="s">
        <v>576</v>
      </c>
      <c r="C23" s="731" t="s">
        <v>590</v>
      </c>
      <c r="D23" s="732" t="s">
        <v>591</v>
      </c>
      <c r="E23" s="733">
        <v>50113001</v>
      </c>
      <c r="F23" s="732" t="s">
        <v>661</v>
      </c>
      <c r="G23" s="731" t="s">
        <v>673</v>
      </c>
      <c r="H23" s="731">
        <v>239965</v>
      </c>
      <c r="I23" s="731">
        <v>239965</v>
      </c>
      <c r="J23" s="731" t="s">
        <v>694</v>
      </c>
      <c r="K23" s="731" t="s">
        <v>695</v>
      </c>
      <c r="L23" s="734">
        <v>466.57500000000005</v>
      </c>
      <c r="M23" s="734">
        <v>4</v>
      </c>
      <c r="N23" s="735">
        <v>1866.3000000000002</v>
      </c>
    </row>
    <row r="24" spans="1:14" ht="14.45" customHeight="1" x14ac:dyDescent="0.2">
      <c r="A24" s="729" t="s">
        <v>575</v>
      </c>
      <c r="B24" s="730" t="s">
        <v>576</v>
      </c>
      <c r="C24" s="731" t="s">
        <v>590</v>
      </c>
      <c r="D24" s="732" t="s">
        <v>591</v>
      </c>
      <c r="E24" s="733">
        <v>50113001</v>
      </c>
      <c r="F24" s="732" t="s">
        <v>661</v>
      </c>
      <c r="G24" s="731" t="s">
        <v>662</v>
      </c>
      <c r="H24" s="731">
        <v>230353</v>
      </c>
      <c r="I24" s="731">
        <v>230353</v>
      </c>
      <c r="J24" s="731" t="s">
        <v>697</v>
      </c>
      <c r="K24" s="731" t="s">
        <v>698</v>
      </c>
      <c r="L24" s="734">
        <v>1592.8</v>
      </c>
      <c r="M24" s="734">
        <v>1</v>
      </c>
      <c r="N24" s="735">
        <v>1592.8</v>
      </c>
    </row>
    <row r="25" spans="1:14" ht="14.45" customHeight="1" x14ac:dyDescent="0.2">
      <c r="A25" s="729" t="s">
        <v>575</v>
      </c>
      <c r="B25" s="730" t="s">
        <v>576</v>
      </c>
      <c r="C25" s="731" t="s">
        <v>590</v>
      </c>
      <c r="D25" s="732" t="s">
        <v>591</v>
      </c>
      <c r="E25" s="733">
        <v>50113001</v>
      </c>
      <c r="F25" s="732" t="s">
        <v>661</v>
      </c>
      <c r="G25" s="731" t="s">
        <v>673</v>
      </c>
      <c r="H25" s="731">
        <v>100536</v>
      </c>
      <c r="I25" s="731">
        <v>536</v>
      </c>
      <c r="J25" s="731" t="s">
        <v>699</v>
      </c>
      <c r="K25" s="731" t="s">
        <v>664</v>
      </c>
      <c r="L25" s="734">
        <v>49.32</v>
      </c>
      <c r="M25" s="734">
        <v>1</v>
      </c>
      <c r="N25" s="735">
        <v>49.32</v>
      </c>
    </row>
    <row r="26" spans="1:14" ht="14.45" customHeight="1" x14ac:dyDescent="0.2">
      <c r="A26" s="729" t="s">
        <v>575</v>
      </c>
      <c r="B26" s="730" t="s">
        <v>576</v>
      </c>
      <c r="C26" s="731" t="s">
        <v>590</v>
      </c>
      <c r="D26" s="732" t="s">
        <v>591</v>
      </c>
      <c r="E26" s="733">
        <v>50113001</v>
      </c>
      <c r="F26" s="732" t="s">
        <v>661</v>
      </c>
      <c r="G26" s="731" t="s">
        <v>673</v>
      </c>
      <c r="H26" s="731">
        <v>107981</v>
      </c>
      <c r="I26" s="731">
        <v>7981</v>
      </c>
      <c r="J26" s="731" t="s">
        <v>700</v>
      </c>
      <c r="K26" s="731" t="s">
        <v>701</v>
      </c>
      <c r="L26" s="734">
        <v>44.783749999999991</v>
      </c>
      <c r="M26" s="734">
        <v>8</v>
      </c>
      <c r="N26" s="735">
        <v>358.26999999999992</v>
      </c>
    </row>
    <row r="27" spans="1:14" ht="14.45" customHeight="1" x14ac:dyDescent="0.2">
      <c r="A27" s="729" t="s">
        <v>575</v>
      </c>
      <c r="B27" s="730" t="s">
        <v>576</v>
      </c>
      <c r="C27" s="731" t="s">
        <v>590</v>
      </c>
      <c r="D27" s="732" t="s">
        <v>591</v>
      </c>
      <c r="E27" s="733">
        <v>50113001</v>
      </c>
      <c r="F27" s="732" t="s">
        <v>661</v>
      </c>
      <c r="G27" s="731" t="s">
        <v>662</v>
      </c>
      <c r="H27" s="731">
        <v>850377</v>
      </c>
      <c r="I27" s="731">
        <v>149227</v>
      </c>
      <c r="J27" s="731" t="s">
        <v>702</v>
      </c>
      <c r="K27" s="731" t="s">
        <v>703</v>
      </c>
      <c r="L27" s="734">
        <v>6175.16</v>
      </c>
      <c r="M27" s="734">
        <v>2</v>
      </c>
      <c r="N27" s="735">
        <v>12350.32</v>
      </c>
    </row>
    <row r="28" spans="1:14" ht="14.45" customHeight="1" x14ac:dyDescent="0.2">
      <c r="A28" s="729" t="s">
        <v>575</v>
      </c>
      <c r="B28" s="730" t="s">
        <v>576</v>
      </c>
      <c r="C28" s="731" t="s">
        <v>590</v>
      </c>
      <c r="D28" s="732" t="s">
        <v>591</v>
      </c>
      <c r="E28" s="733">
        <v>50113001</v>
      </c>
      <c r="F28" s="732" t="s">
        <v>661</v>
      </c>
      <c r="G28" s="731" t="s">
        <v>673</v>
      </c>
      <c r="H28" s="731">
        <v>109709</v>
      </c>
      <c r="I28" s="731">
        <v>9709</v>
      </c>
      <c r="J28" s="731" t="s">
        <v>704</v>
      </c>
      <c r="K28" s="731" t="s">
        <v>705</v>
      </c>
      <c r="L28" s="734">
        <v>64.899999999999991</v>
      </c>
      <c r="M28" s="734">
        <v>10</v>
      </c>
      <c r="N28" s="735">
        <v>648.99999999999989</v>
      </c>
    </row>
    <row r="29" spans="1:14" ht="14.45" customHeight="1" x14ac:dyDescent="0.2">
      <c r="A29" s="729" t="s">
        <v>575</v>
      </c>
      <c r="B29" s="730" t="s">
        <v>576</v>
      </c>
      <c r="C29" s="731" t="s">
        <v>595</v>
      </c>
      <c r="D29" s="732" t="s">
        <v>596</v>
      </c>
      <c r="E29" s="733">
        <v>50113001</v>
      </c>
      <c r="F29" s="732" t="s">
        <v>661</v>
      </c>
      <c r="G29" s="731" t="s">
        <v>662</v>
      </c>
      <c r="H29" s="731">
        <v>846758</v>
      </c>
      <c r="I29" s="731">
        <v>103387</v>
      </c>
      <c r="J29" s="731" t="s">
        <v>706</v>
      </c>
      <c r="K29" s="731" t="s">
        <v>707</v>
      </c>
      <c r="L29" s="734">
        <v>77.923754385964912</v>
      </c>
      <c r="M29" s="734">
        <v>285</v>
      </c>
      <c r="N29" s="735">
        <v>22208.27</v>
      </c>
    </row>
    <row r="30" spans="1:14" ht="14.45" customHeight="1" x14ac:dyDescent="0.2">
      <c r="A30" s="729" t="s">
        <v>575</v>
      </c>
      <c r="B30" s="730" t="s">
        <v>576</v>
      </c>
      <c r="C30" s="731" t="s">
        <v>595</v>
      </c>
      <c r="D30" s="732" t="s">
        <v>596</v>
      </c>
      <c r="E30" s="733">
        <v>50113001</v>
      </c>
      <c r="F30" s="732" t="s">
        <v>661</v>
      </c>
      <c r="G30" s="731" t="s">
        <v>329</v>
      </c>
      <c r="H30" s="731">
        <v>172775</v>
      </c>
      <c r="I30" s="731">
        <v>172775</v>
      </c>
      <c r="J30" s="731" t="s">
        <v>708</v>
      </c>
      <c r="K30" s="731" t="s">
        <v>709</v>
      </c>
      <c r="L30" s="734">
        <v>543.47</v>
      </c>
      <c r="M30" s="734">
        <v>22</v>
      </c>
      <c r="N30" s="735">
        <v>11956.34</v>
      </c>
    </row>
    <row r="31" spans="1:14" ht="14.45" customHeight="1" x14ac:dyDescent="0.2">
      <c r="A31" s="729" t="s">
        <v>575</v>
      </c>
      <c r="B31" s="730" t="s">
        <v>576</v>
      </c>
      <c r="C31" s="731" t="s">
        <v>595</v>
      </c>
      <c r="D31" s="732" t="s">
        <v>596</v>
      </c>
      <c r="E31" s="733">
        <v>50113001</v>
      </c>
      <c r="F31" s="732" t="s">
        <v>661</v>
      </c>
      <c r="G31" s="731" t="s">
        <v>662</v>
      </c>
      <c r="H31" s="731">
        <v>501927</v>
      </c>
      <c r="I31" s="731">
        <v>172774</v>
      </c>
      <c r="J31" s="731" t="s">
        <v>708</v>
      </c>
      <c r="K31" s="731" t="s">
        <v>710</v>
      </c>
      <c r="L31" s="734">
        <v>266.70000000000005</v>
      </c>
      <c r="M31" s="734">
        <v>66</v>
      </c>
      <c r="N31" s="735">
        <v>17602.200000000004</v>
      </c>
    </row>
    <row r="32" spans="1:14" ht="14.45" customHeight="1" x14ac:dyDescent="0.2">
      <c r="A32" s="729" t="s">
        <v>575</v>
      </c>
      <c r="B32" s="730" t="s">
        <v>576</v>
      </c>
      <c r="C32" s="731" t="s">
        <v>595</v>
      </c>
      <c r="D32" s="732" t="s">
        <v>596</v>
      </c>
      <c r="E32" s="733">
        <v>50113001</v>
      </c>
      <c r="F32" s="732" t="s">
        <v>661</v>
      </c>
      <c r="G32" s="731" t="s">
        <v>662</v>
      </c>
      <c r="H32" s="731">
        <v>192729</v>
      </c>
      <c r="I32" s="731">
        <v>92729</v>
      </c>
      <c r="J32" s="731" t="s">
        <v>711</v>
      </c>
      <c r="K32" s="731" t="s">
        <v>712</v>
      </c>
      <c r="L32" s="734">
        <v>48.528064516129042</v>
      </c>
      <c r="M32" s="734">
        <v>31</v>
      </c>
      <c r="N32" s="735">
        <v>1504.3700000000003</v>
      </c>
    </row>
    <row r="33" spans="1:14" ht="14.45" customHeight="1" x14ac:dyDescent="0.2">
      <c r="A33" s="729" t="s">
        <v>575</v>
      </c>
      <c r="B33" s="730" t="s">
        <v>576</v>
      </c>
      <c r="C33" s="731" t="s">
        <v>595</v>
      </c>
      <c r="D33" s="732" t="s">
        <v>596</v>
      </c>
      <c r="E33" s="733">
        <v>50113001</v>
      </c>
      <c r="F33" s="732" t="s">
        <v>661</v>
      </c>
      <c r="G33" s="731" t="s">
        <v>662</v>
      </c>
      <c r="H33" s="731">
        <v>197323</v>
      </c>
      <c r="I33" s="731">
        <v>197323</v>
      </c>
      <c r="J33" s="731" t="s">
        <v>713</v>
      </c>
      <c r="K33" s="731" t="s">
        <v>714</v>
      </c>
      <c r="L33" s="734">
        <v>1333.6399999999999</v>
      </c>
      <c r="M33" s="734">
        <v>2</v>
      </c>
      <c r="N33" s="735">
        <v>2667.2799999999997</v>
      </c>
    </row>
    <row r="34" spans="1:14" ht="14.45" customHeight="1" x14ac:dyDescent="0.2">
      <c r="A34" s="729" t="s">
        <v>575</v>
      </c>
      <c r="B34" s="730" t="s">
        <v>576</v>
      </c>
      <c r="C34" s="731" t="s">
        <v>595</v>
      </c>
      <c r="D34" s="732" t="s">
        <v>596</v>
      </c>
      <c r="E34" s="733">
        <v>50113001</v>
      </c>
      <c r="F34" s="732" t="s">
        <v>661</v>
      </c>
      <c r="G34" s="731" t="s">
        <v>662</v>
      </c>
      <c r="H34" s="731">
        <v>847132</v>
      </c>
      <c r="I34" s="731">
        <v>137238</v>
      </c>
      <c r="J34" s="731" t="s">
        <v>715</v>
      </c>
      <c r="K34" s="731" t="s">
        <v>716</v>
      </c>
      <c r="L34" s="734">
        <v>639.69000000000005</v>
      </c>
      <c r="M34" s="734">
        <v>6</v>
      </c>
      <c r="N34" s="735">
        <v>3838.1400000000003</v>
      </c>
    </row>
    <row r="35" spans="1:14" ht="14.45" customHeight="1" x14ac:dyDescent="0.2">
      <c r="A35" s="729" t="s">
        <v>575</v>
      </c>
      <c r="B35" s="730" t="s">
        <v>576</v>
      </c>
      <c r="C35" s="731" t="s">
        <v>595</v>
      </c>
      <c r="D35" s="732" t="s">
        <v>596</v>
      </c>
      <c r="E35" s="733">
        <v>50113001</v>
      </c>
      <c r="F35" s="732" t="s">
        <v>661</v>
      </c>
      <c r="G35" s="731" t="s">
        <v>662</v>
      </c>
      <c r="H35" s="731">
        <v>100362</v>
      </c>
      <c r="I35" s="731">
        <v>362</v>
      </c>
      <c r="J35" s="731" t="s">
        <v>663</v>
      </c>
      <c r="K35" s="731" t="s">
        <v>664</v>
      </c>
      <c r="L35" s="734">
        <v>72.569999999999979</v>
      </c>
      <c r="M35" s="734">
        <v>25</v>
      </c>
      <c r="N35" s="735">
        <v>1814.2499999999993</v>
      </c>
    </row>
    <row r="36" spans="1:14" ht="14.45" customHeight="1" x14ac:dyDescent="0.2">
      <c r="A36" s="729" t="s">
        <v>575</v>
      </c>
      <c r="B36" s="730" t="s">
        <v>576</v>
      </c>
      <c r="C36" s="731" t="s">
        <v>595</v>
      </c>
      <c r="D36" s="732" t="s">
        <v>596</v>
      </c>
      <c r="E36" s="733">
        <v>50113001</v>
      </c>
      <c r="F36" s="732" t="s">
        <v>661</v>
      </c>
      <c r="G36" s="731" t="s">
        <v>662</v>
      </c>
      <c r="H36" s="731">
        <v>129707</v>
      </c>
      <c r="I36" s="731">
        <v>29707</v>
      </c>
      <c r="J36" s="731" t="s">
        <v>717</v>
      </c>
      <c r="K36" s="731" t="s">
        <v>718</v>
      </c>
      <c r="L36" s="734">
        <v>2045.4713575755691</v>
      </c>
      <c r="M36" s="734">
        <v>1</v>
      </c>
      <c r="N36" s="735">
        <v>2045.4713575755691</v>
      </c>
    </row>
    <row r="37" spans="1:14" ht="14.45" customHeight="1" x14ac:dyDescent="0.2">
      <c r="A37" s="729" t="s">
        <v>575</v>
      </c>
      <c r="B37" s="730" t="s">
        <v>576</v>
      </c>
      <c r="C37" s="731" t="s">
        <v>595</v>
      </c>
      <c r="D37" s="732" t="s">
        <v>596</v>
      </c>
      <c r="E37" s="733">
        <v>50113001</v>
      </c>
      <c r="F37" s="732" t="s">
        <v>661</v>
      </c>
      <c r="G37" s="731" t="s">
        <v>662</v>
      </c>
      <c r="H37" s="731">
        <v>845008</v>
      </c>
      <c r="I37" s="731">
        <v>107806</v>
      </c>
      <c r="J37" s="731" t="s">
        <v>719</v>
      </c>
      <c r="K37" s="731" t="s">
        <v>720</v>
      </c>
      <c r="L37" s="734">
        <v>66.73599999999999</v>
      </c>
      <c r="M37" s="734">
        <v>5</v>
      </c>
      <c r="N37" s="735">
        <v>333.67999999999995</v>
      </c>
    </row>
    <row r="38" spans="1:14" ht="14.45" customHeight="1" x14ac:dyDescent="0.2">
      <c r="A38" s="729" t="s">
        <v>575</v>
      </c>
      <c r="B38" s="730" t="s">
        <v>576</v>
      </c>
      <c r="C38" s="731" t="s">
        <v>595</v>
      </c>
      <c r="D38" s="732" t="s">
        <v>596</v>
      </c>
      <c r="E38" s="733">
        <v>50113001</v>
      </c>
      <c r="F38" s="732" t="s">
        <v>661</v>
      </c>
      <c r="G38" s="731" t="s">
        <v>662</v>
      </c>
      <c r="H38" s="731">
        <v>202701</v>
      </c>
      <c r="I38" s="731">
        <v>202701</v>
      </c>
      <c r="J38" s="731" t="s">
        <v>719</v>
      </c>
      <c r="K38" s="731" t="s">
        <v>721</v>
      </c>
      <c r="L38" s="734">
        <v>136.32000000000002</v>
      </c>
      <c r="M38" s="734">
        <v>3</v>
      </c>
      <c r="N38" s="735">
        <v>408.96000000000004</v>
      </c>
    </row>
    <row r="39" spans="1:14" ht="14.45" customHeight="1" x14ac:dyDescent="0.2">
      <c r="A39" s="729" t="s">
        <v>575</v>
      </c>
      <c r="B39" s="730" t="s">
        <v>576</v>
      </c>
      <c r="C39" s="731" t="s">
        <v>595</v>
      </c>
      <c r="D39" s="732" t="s">
        <v>596</v>
      </c>
      <c r="E39" s="733">
        <v>50113001</v>
      </c>
      <c r="F39" s="732" t="s">
        <v>661</v>
      </c>
      <c r="G39" s="731" t="s">
        <v>673</v>
      </c>
      <c r="H39" s="731">
        <v>102954</v>
      </c>
      <c r="I39" s="731">
        <v>2954</v>
      </c>
      <c r="J39" s="731" t="s">
        <v>722</v>
      </c>
      <c r="K39" s="731" t="s">
        <v>723</v>
      </c>
      <c r="L39" s="734">
        <v>15</v>
      </c>
      <c r="M39" s="734">
        <v>1</v>
      </c>
      <c r="N39" s="735">
        <v>15</v>
      </c>
    </row>
    <row r="40" spans="1:14" ht="14.45" customHeight="1" x14ac:dyDescent="0.2">
      <c r="A40" s="729" t="s">
        <v>575</v>
      </c>
      <c r="B40" s="730" t="s">
        <v>576</v>
      </c>
      <c r="C40" s="731" t="s">
        <v>595</v>
      </c>
      <c r="D40" s="732" t="s">
        <v>596</v>
      </c>
      <c r="E40" s="733">
        <v>50113001</v>
      </c>
      <c r="F40" s="732" t="s">
        <v>661</v>
      </c>
      <c r="G40" s="731" t="s">
        <v>662</v>
      </c>
      <c r="H40" s="731">
        <v>176954</v>
      </c>
      <c r="I40" s="731">
        <v>176954</v>
      </c>
      <c r="J40" s="731" t="s">
        <v>724</v>
      </c>
      <c r="K40" s="731" t="s">
        <v>725</v>
      </c>
      <c r="L40" s="734">
        <v>94.846666666666678</v>
      </c>
      <c r="M40" s="734">
        <v>3</v>
      </c>
      <c r="N40" s="735">
        <v>284.54000000000002</v>
      </c>
    </row>
    <row r="41" spans="1:14" ht="14.45" customHeight="1" x14ac:dyDescent="0.2">
      <c r="A41" s="729" t="s">
        <v>575</v>
      </c>
      <c r="B41" s="730" t="s">
        <v>576</v>
      </c>
      <c r="C41" s="731" t="s">
        <v>595</v>
      </c>
      <c r="D41" s="732" t="s">
        <v>596</v>
      </c>
      <c r="E41" s="733">
        <v>50113001</v>
      </c>
      <c r="F41" s="732" t="s">
        <v>661</v>
      </c>
      <c r="G41" s="731" t="s">
        <v>662</v>
      </c>
      <c r="H41" s="731">
        <v>194916</v>
      </c>
      <c r="I41" s="731">
        <v>94916</v>
      </c>
      <c r="J41" s="731" t="s">
        <v>726</v>
      </c>
      <c r="K41" s="731" t="s">
        <v>727</v>
      </c>
      <c r="L41" s="734">
        <v>84.754477611940288</v>
      </c>
      <c r="M41" s="734">
        <v>134</v>
      </c>
      <c r="N41" s="735">
        <v>11357.099999999999</v>
      </c>
    </row>
    <row r="42" spans="1:14" ht="14.45" customHeight="1" x14ac:dyDescent="0.2">
      <c r="A42" s="729" t="s">
        <v>575</v>
      </c>
      <c r="B42" s="730" t="s">
        <v>576</v>
      </c>
      <c r="C42" s="731" t="s">
        <v>595</v>
      </c>
      <c r="D42" s="732" t="s">
        <v>596</v>
      </c>
      <c r="E42" s="733">
        <v>50113001</v>
      </c>
      <c r="F42" s="732" t="s">
        <v>661</v>
      </c>
      <c r="G42" s="731" t="s">
        <v>662</v>
      </c>
      <c r="H42" s="731">
        <v>223855</v>
      </c>
      <c r="I42" s="731">
        <v>223855</v>
      </c>
      <c r="J42" s="731" t="s">
        <v>728</v>
      </c>
      <c r="K42" s="731" t="s">
        <v>729</v>
      </c>
      <c r="L42" s="734">
        <v>165</v>
      </c>
      <c r="M42" s="734">
        <v>43</v>
      </c>
      <c r="N42" s="735">
        <v>7095</v>
      </c>
    </row>
    <row r="43" spans="1:14" ht="14.45" customHeight="1" x14ac:dyDescent="0.2">
      <c r="A43" s="729" t="s">
        <v>575</v>
      </c>
      <c r="B43" s="730" t="s">
        <v>576</v>
      </c>
      <c r="C43" s="731" t="s">
        <v>595</v>
      </c>
      <c r="D43" s="732" t="s">
        <v>596</v>
      </c>
      <c r="E43" s="733">
        <v>50113001</v>
      </c>
      <c r="F43" s="732" t="s">
        <v>661</v>
      </c>
      <c r="G43" s="731" t="s">
        <v>662</v>
      </c>
      <c r="H43" s="731">
        <v>116028</v>
      </c>
      <c r="I43" s="731">
        <v>16028</v>
      </c>
      <c r="J43" s="731" t="s">
        <v>730</v>
      </c>
      <c r="K43" s="731" t="s">
        <v>731</v>
      </c>
      <c r="L43" s="734">
        <v>62.51</v>
      </c>
      <c r="M43" s="734">
        <v>1</v>
      </c>
      <c r="N43" s="735">
        <v>62.51</v>
      </c>
    </row>
    <row r="44" spans="1:14" ht="14.45" customHeight="1" x14ac:dyDescent="0.2">
      <c r="A44" s="729" t="s">
        <v>575</v>
      </c>
      <c r="B44" s="730" t="s">
        <v>576</v>
      </c>
      <c r="C44" s="731" t="s">
        <v>595</v>
      </c>
      <c r="D44" s="732" t="s">
        <v>596</v>
      </c>
      <c r="E44" s="733">
        <v>50113001</v>
      </c>
      <c r="F44" s="732" t="s">
        <v>661</v>
      </c>
      <c r="G44" s="731" t="s">
        <v>662</v>
      </c>
      <c r="H44" s="731">
        <v>845369</v>
      </c>
      <c r="I44" s="731">
        <v>107987</v>
      </c>
      <c r="J44" s="731" t="s">
        <v>732</v>
      </c>
      <c r="K44" s="731" t="s">
        <v>733</v>
      </c>
      <c r="L44" s="734">
        <v>112.17</v>
      </c>
      <c r="M44" s="734">
        <v>3</v>
      </c>
      <c r="N44" s="735">
        <v>336.51</v>
      </c>
    </row>
    <row r="45" spans="1:14" ht="14.45" customHeight="1" x14ac:dyDescent="0.2">
      <c r="A45" s="729" t="s">
        <v>575</v>
      </c>
      <c r="B45" s="730" t="s">
        <v>576</v>
      </c>
      <c r="C45" s="731" t="s">
        <v>595</v>
      </c>
      <c r="D45" s="732" t="s">
        <v>596</v>
      </c>
      <c r="E45" s="733">
        <v>50113001</v>
      </c>
      <c r="F45" s="732" t="s">
        <v>661</v>
      </c>
      <c r="G45" s="731" t="s">
        <v>662</v>
      </c>
      <c r="H45" s="731">
        <v>207931</v>
      </c>
      <c r="I45" s="731">
        <v>207931</v>
      </c>
      <c r="J45" s="731" t="s">
        <v>734</v>
      </c>
      <c r="K45" s="731" t="s">
        <v>735</v>
      </c>
      <c r="L45" s="734">
        <v>26.619999999999994</v>
      </c>
      <c r="M45" s="734">
        <v>2</v>
      </c>
      <c r="N45" s="735">
        <v>53.239999999999988</v>
      </c>
    </row>
    <row r="46" spans="1:14" ht="14.45" customHeight="1" x14ac:dyDescent="0.2">
      <c r="A46" s="729" t="s">
        <v>575</v>
      </c>
      <c r="B46" s="730" t="s">
        <v>576</v>
      </c>
      <c r="C46" s="731" t="s">
        <v>595</v>
      </c>
      <c r="D46" s="732" t="s">
        <v>596</v>
      </c>
      <c r="E46" s="733">
        <v>50113001</v>
      </c>
      <c r="F46" s="732" t="s">
        <v>661</v>
      </c>
      <c r="G46" s="731" t="s">
        <v>662</v>
      </c>
      <c r="H46" s="731">
        <v>847974</v>
      </c>
      <c r="I46" s="731">
        <v>125525</v>
      </c>
      <c r="J46" s="731" t="s">
        <v>736</v>
      </c>
      <c r="K46" s="731" t="s">
        <v>737</v>
      </c>
      <c r="L46" s="734">
        <v>48.090000000000018</v>
      </c>
      <c r="M46" s="734">
        <v>1</v>
      </c>
      <c r="N46" s="735">
        <v>48.090000000000018</v>
      </c>
    </row>
    <row r="47" spans="1:14" ht="14.45" customHeight="1" x14ac:dyDescent="0.2">
      <c r="A47" s="729" t="s">
        <v>575</v>
      </c>
      <c r="B47" s="730" t="s">
        <v>576</v>
      </c>
      <c r="C47" s="731" t="s">
        <v>595</v>
      </c>
      <c r="D47" s="732" t="s">
        <v>596</v>
      </c>
      <c r="E47" s="733">
        <v>50113001</v>
      </c>
      <c r="F47" s="732" t="s">
        <v>661</v>
      </c>
      <c r="G47" s="731" t="s">
        <v>662</v>
      </c>
      <c r="H47" s="731">
        <v>173312</v>
      </c>
      <c r="I47" s="731">
        <v>173312</v>
      </c>
      <c r="J47" s="731" t="s">
        <v>738</v>
      </c>
      <c r="K47" s="731" t="s">
        <v>739</v>
      </c>
      <c r="L47" s="734">
        <v>218.78999999999996</v>
      </c>
      <c r="M47" s="734">
        <v>7</v>
      </c>
      <c r="N47" s="735">
        <v>1531.5299999999997</v>
      </c>
    </row>
    <row r="48" spans="1:14" ht="14.45" customHeight="1" x14ac:dyDescent="0.2">
      <c r="A48" s="729" t="s">
        <v>575</v>
      </c>
      <c r="B48" s="730" t="s">
        <v>576</v>
      </c>
      <c r="C48" s="731" t="s">
        <v>595</v>
      </c>
      <c r="D48" s="732" t="s">
        <v>596</v>
      </c>
      <c r="E48" s="733">
        <v>50113001</v>
      </c>
      <c r="F48" s="732" t="s">
        <v>661</v>
      </c>
      <c r="G48" s="731" t="s">
        <v>662</v>
      </c>
      <c r="H48" s="731">
        <v>169789</v>
      </c>
      <c r="I48" s="731">
        <v>69789</v>
      </c>
      <c r="J48" s="731" t="s">
        <v>740</v>
      </c>
      <c r="K48" s="731" t="s">
        <v>741</v>
      </c>
      <c r="L48" s="734">
        <v>21.88</v>
      </c>
      <c r="M48" s="734">
        <v>300</v>
      </c>
      <c r="N48" s="735">
        <v>6564</v>
      </c>
    </row>
    <row r="49" spans="1:14" ht="14.45" customHeight="1" x14ac:dyDescent="0.2">
      <c r="A49" s="729" t="s">
        <v>575</v>
      </c>
      <c r="B49" s="730" t="s">
        <v>576</v>
      </c>
      <c r="C49" s="731" t="s">
        <v>595</v>
      </c>
      <c r="D49" s="732" t="s">
        <v>596</v>
      </c>
      <c r="E49" s="733">
        <v>50113001</v>
      </c>
      <c r="F49" s="732" t="s">
        <v>661</v>
      </c>
      <c r="G49" s="731" t="s">
        <v>662</v>
      </c>
      <c r="H49" s="731">
        <v>10561</v>
      </c>
      <c r="I49" s="731">
        <v>10561</v>
      </c>
      <c r="J49" s="731" t="s">
        <v>742</v>
      </c>
      <c r="K49" s="731" t="s">
        <v>743</v>
      </c>
      <c r="L49" s="734">
        <v>250.80000000000004</v>
      </c>
      <c r="M49" s="734">
        <v>10</v>
      </c>
      <c r="N49" s="735">
        <v>2508.0000000000005</v>
      </c>
    </row>
    <row r="50" spans="1:14" ht="14.45" customHeight="1" x14ac:dyDescent="0.2">
      <c r="A50" s="729" t="s">
        <v>575</v>
      </c>
      <c r="B50" s="730" t="s">
        <v>576</v>
      </c>
      <c r="C50" s="731" t="s">
        <v>595</v>
      </c>
      <c r="D50" s="732" t="s">
        <v>596</v>
      </c>
      <c r="E50" s="733">
        <v>50113001</v>
      </c>
      <c r="F50" s="732" t="s">
        <v>661</v>
      </c>
      <c r="G50" s="731" t="s">
        <v>662</v>
      </c>
      <c r="H50" s="731">
        <v>110555</v>
      </c>
      <c r="I50" s="731">
        <v>10555</v>
      </c>
      <c r="J50" s="731" t="s">
        <v>742</v>
      </c>
      <c r="K50" s="731" t="s">
        <v>744</v>
      </c>
      <c r="L50" s="734">
        <v>274.2766666666667</v>
      </c>
      <c r="M50" s="734">
        <v>3</v>
      </c>
      <c r="N50" s="735">
        <v>822.83</v>
      </c>
    </row>
    <row r="51" spans="1:14" ht="14.45" customHeight="1" x14ac:dyDescent="0.2">
      <c r="A51" s="729" t="s">
        <v>575</v>
      </c>
      <c r="B51" s="730" t="s">
        <v>576</v>
      </c>
      <c r="C51" s="731" t="s">
        <v>595</v>
      </c>
      <c r="D51" s="732" t="s">
        <v>596</v>
      </c>
      <c r="E51" s="733">
        <v>50113001</v>
      </c>
      <c r="F51" s="732" t="s">
        <v>661</v>
      </c>
      <c r="G51" s="731" t="s">
        <v>662</v>
      </c>
      <c r="H51" s="731">
        <v>173322</v>
      </c>
      <c r="I51" s="731">
        <v>173322</v>
      </c>
      <c r="J51" s="731" t="s">
        <v>745</v>
      </c>
      <c r="K51" s="731" t="s">
        <v>746</v>
      </c>
      <c r="L51" s="734">
        <v>803.65999999999985</v>
      </c>
      <c r="M51" s="734">
        <v>15</v>
      </c>
      <c r="N51" s="735">
        <v>12054.899999999998</v>
      </c>
    </row>
    <row r="52" spans="1:14" ht="14.45" customHeight="1" x14ac:dyDescent="0.2">
      <c r="A52" s="729" t="s">
        <v>575</v>
      </c>
      <c r="B52" s="730" t="s">
        <v>576</v>
      </c>
      <c r="C52" s="731" t="s">
        <v>595</v>
      </c>
      <c r="D52" s="732" t="s">
        <v>596</v>
      </c>
      <c r="E52" s="733">
        <v>50113001</v>
      </c>
      <c r="F52" s="732" t="s">
        <v>661</v>
      </c>
      <c r="G52" s="731" t="s">
        <v>662</v>
      </c>
      <c r="H52" s="731">
        <v>173367</v>
      </c>
      <c r="I52" s="731">
        <v>173367</v>
      </c>
      <c r="J52" s="731" t="s">
        <v>747</v>
      </c>
      <c r="K52" s="731" t="s">
        <v>748</v>
      </c>
      <c r="L52" s="734">
        <v>1035.649678269828</v>
      </c>
      <c r="M52" s="734">
        <v>5</v>
      </c>
      <c r="N52" s="735">
        <v>5178.2483913491396</v>
      </c>
    </row>
    <row r="53" spans="1:14" ht="14.45" customHeight="1" x14ac:dyDescent="0.2">
      <c r="A53" s="729" t="s">
        <v>575</v>
      </c>
      <c r="B53" s="730" t="s">
        <v>576</v>
      </c>
      <c r="C53" s="731" t="s">
        <v>595</v>
      </c>
      <c r="D53" s="732" t="s">
        <v>596</v>
      </c>
      <c r="E53" s="733">
        <v>50113001</v>
      </c>
      <c r="F53" s="732" t="s">
        <v>661</v>
      </c>
      <c r="G53" s="731" t="s">
        <v>662</v>
      </c>
      <c r="H53" s="731">
        <v>173394</v>
      </c>
      <c r="I53" s="731">
        <v>173394</v>
      </c>
      <c r="J53" s="731" t="s">
        <v>749</v>
      </c>
      <c r="K53" s="731" t="s">
        <v>750</v>
      </c>
      <c r="L53" s="734">
        <v>423.72000000000008</v>
      </c>
      <c r="M53" s="734">
        <v>12</v>
      </c>
      <c r="N53" s="735">
        <v>5084.6400000000012</v>
      </c>
    </row>
    <row r="54" spans="1:14" ht="14.45" customHeight="1" x14ac:dyDescent="0.2">
      <c r="A54" s="729" t="s">
        <v>575</v>
      </c>
      <c r="B54" s="730" t="s">
        <v>576</v>
      </c>
      <c r="C54" s="731" t="s">
        <v>595</v>
      </c>
      <c r="D54" s="732" t="s">
        <v>596</v>
      </c>
      <c r="E54" s="733">
        <v>50113001</v>
      </c>
      <c r="F54" s="732" t="s">
        <v>661</v>
      </c>
      <c r="G54" s="731" t="s">
        <v>662</v>
      </c>
      <c r="H54" s="731">
        <v>187822</v>
      </c>
      <c r="I54" s="731">
        <v>87822</v>
      </c>
      <c r="J54" s="731" t="s">
        <v>751</v>
      </c>
      <c r="K54" s="731" t="s">
        <v>752</v>
      </c>
      <c r="L54" s="734">
        <v>1301.03</v>
      </c>
      <c r="M54" s="734">
        <v>7</v>
      </c>
      <c r="N54" s="735">
        <v>9107.2099999999991</v>
      </c>
    </row>
    <row r="55" spans="1:14" ht="14.45" customHeight="1" x14ac:dyDescent="0.2">
      <c r="A55" s="729" t="s">
        <v>575</v>
      </c>
      <c r="B55" s="730" t="s">
        <v>576</v>
      </c>
      <c r="C55" s="731" t="s">
        <v>595</v>
      </c>
      <c r="D55" s="732" t="s">
        <v>596</v>
      </c>
      <c r="E55" s="733">
        <v>50113001</v>
      </c>
      <c r="F55" s="732" t="s">
        <v>661</v>
      </c>
      <c r="G55" s="731" t="s">
        <v>662</v>
      </c>
      <c r="H55" s="731">
        <v>188202</v>
      </c>
      <c r="I55" s="731">
        <v>188202</v>
      </c>
      <c r="J55" s="731" t="s">
        <v>753</v>
      </c>
      <c r="K55" s="731" t="s">
        <v>754</v>
      </c>
      <c r="L55" s="734">
        <v>78.55</v>
      </c>
      <c r="M55" s="734">
        <v>1</v>
      </c>
      <c r="N55" s="735">
        <v>78.55</v>
      </c>
    </row>
    <row r="56" spans="1:14" ht="14.45" customHeight="1" x14ac:dyDescent="0.2">
      <c r="A56" s="729" t="s">
        <v>575</v>
      </c>
      <c r="B56" s="730" t="s">
        <v>576</v>
      </c>
      <c r="C56" s="731" t="s">
        <v>595</v>
      </c>
      <c r="D56" s="732" t="s">
        <v>596</v>
      </c>
      <c r="E56" s="733">
        <v>50113001</v>
      </c>
      <c r="F56" s="732" t="s">
        <v>661</v>
      </c>
      <c r="G56" s="731" t="s">
        <v>662</v>
      </c>
      <c r="H56" s="731">
        <v>185060</v>
      </c>
      <c r="I56" s="731">
        <v>85060</v>
      </c>
      <c r="J56" s="731" t="s">
        <v>755</v>
      </c>
      <c r="K56" s="731" t="s">
        <v>756</v>
      </c>
      <c r="L56" s="734">
        <v>66.11</v>
      </c>
      <c r="M56" s="734">
        <v>2</v>
      </c>
      <c r="N56" s="735">
        <v>132.22</v>
      </c>
    </row>
    <row r="57" spans="1:14" ht="14.45" customHeight="1" x14ac:dyDescent="0.2">
      <c r="A57" s="729" t="s">
        <v>575</v>
      </c>
      <c r="B57" s="730" t="s">
        <v>576</v>
      </c>
      <c r="C57" s="731" t="s">
        <v>595</v>
      </c>
      <c r="D57" s="732" t="s">
        <v>596</v>
      </c>
      <c r="E57" s="733">
        <v>50113001</v>
      </c>
      <c r="F57" s="732" t="s">
        <v>661</v>
      </c>
      <c r="G57" s="731" t="s">
        <v>662</v>
      </c>
      <c r="H57" s="731">
        <v>100392</v>
      </c>
      <c r="I57" s="731">
        <v>392</v>
      </c>
      <c r="J57" s="731" t="s">
        <v>757</v>
      </c>
      <c r="K57" s="731" t="s">
        <v>758</v>
      </c>
      <c r="L57" s="734">
        <v>57.529999999999973</v>
      </c>
      <c r="M57" s="734">
        <v>2</v>
      </c>
      <c r="N57" s="735">
        <v>115.05999999999995</v>
      </c>
    </row>
    <row r="58" spans="1:14" ht="14.45" customHeight="1" x14ac:dyDescent="0.2">
      <c r="A58" s="729" t="s">
        <v>575</v>
      </c>
      <c r="B58" s="730" t="s">
        <v>576</v>
      </c>
      <c r="C58" s="731" t="s">
        <v>595</v>
      </c>
      <c r="D58" s="732" t="s">
        <v>596</v>
      </c>
      <c r="E58" s="733">
        <v>50113001</v>
      </c>
      <c r="F58" s="732" t="s">
        <v>661</v>
      </c>
      <c r="G58" s="731" t="s">
        <v>662</v>
      </c>
      <c r="H58" s="731">
        <v>140275</v>
      </c>
      <c r="I58" s="731">
        <v>40275</v>
      </c>
      <c r="J58" s="731" t="s">
        <v>759</v>
      </c>
      <c r="K58" s="731" t="s">
        <v>760</v>
      </c>
      <c r="L58" s="734">
        <v>149.23999999999998</v>
      </c>
      <c r="M58" s="734">
        <v>1</v>
      </c>
      <c r="N58" s="735">
        <v>149.23999999999998</v>
      </c>
    </row>
    <row r="59" spans="1:14" ht="14.45" customHeight="1" x14ac:dyDescent="0.2">
      <c r="A59" s="729" t="s">
        <v>575</v>
      </c>
      <c r="B59" s="730" t="s">
        <v>576</v>
      </c>
      <c r="C59" s="731" t="s">
        <v>595</v>
      </c>
      <c r="D59" s="732" t="s">
        <v>596</v>
      </c>
      <c r="E59" s="733">
        <v>50113001</v>
      </c>
      <c r="F59" s="732" t="s">
        <v>661</v>
      </c>
      <c r="G59" s="731" t="s">
        <v>662</v>
      </c>
      <c r="H59" s="731">
        <v>176496</v>
      </c>
      <c r="I59" s="731">
        <v>76496</v>
      </c>
      <c r="J59" s="731" t="s">
        <v>761</v>
      </c>
      <c r="K59" s="731" t="s">
        <v>762</v>
      </c>
      <c r="L59" s="734">
        <v>125.42999999999999</v>
      </c>
      <c r="M59" s="734">
        <v>130</v>
      </c>
      <c r="N59" s="735">
        <v>16305.9</v>
      </c>
    </row>
    <row r="60" spans="1:14" ht="14.45" customHeight="1" x14ac:dyDescent="0.2">
      <c r="A60" s="729" t="s">
        <v>575</v>
      </c>
      <c r="B60" s="730" t="s">
        <v>576</v>
      </c>
      <c r="C60" s="731" t="s">
        <v>595</v>
      </c>
      <c r="D60" s="732" t="s">
        <v>596</v>
      </c>
      <c r="E60" s="733">
        <v>50113001</v>
      </c>
      <c r="F60" s="732" t="s">
        <v>661</v>
      </c>
      <c r="G60" s="731" t="s">
        <v>662</v>
      </c>
      <c r="H60" s="731">
        <v>102679</v>
      </c>
      <c r="I60" s="731">
        <v>2679</v>
      </c>
      <c r="J60" s="731" t="s">
        <v>763</v>
      </c>
      <c r="K60" s="731" t="s">
        <v>764</v>
      </c>
      <c r="L60" s="734">
        <v>164.47999999999996</v>
      </c>
      <c r="M60" s="734">
        <v>1</v>
      </c>
      <c r="N60" s="735">
        <v>164.47999999999996</v>
      </c>
    </row>
    <row r="61" spans="1:14" ht="14.45" customHeight="1" x14ac:dyDescent="0.2">
      <c r="A61" s="729" t="s">
        <v>575</v>
      </c>
      <c r="B61" s="730" t="s">
        <v>576</v>
      </c>
      <c r="C61" s="731" t="s">
        <v>595</v>
      </c>
      <c r="D61" s="732" t="s">
        <v>596</v>
      </c>
      <c r="E61" s="733">
        <v>50113001</v>
      </c>
      <c r="F61" s="732" t="s">
        <v>661</v>
      </c>
      <c r="G61" s="731" t="s">
        <v>662</v>
      </c>
      <c r="H61" s="731">
        <v>162320</v>
      </c>
      <c r="I61" s="731">
        <v>62320</v>
      </c>
      <c r="J61" s="731" t="s">
        <v>765</v>
      </c>
      <c r="K61" s="731" t="s">
        <v>766</v>
      </c>
      <c r="L61" s="734">
        <v>80.654545454545442</v>
      </c>
      <c r="M61" s="734">
        <v>22</v>
      </c>
      <c r="N61" s="735">
        <v>1774.3999999999999</v>
      </c>
    </row>
    <row r="62" spans="1:14" ht="14.45" customHeight="1" x14ac:dyDescent="0.2">
      <c r="A62" s="729" t="s">
        <v>575</v>
      </c>
      <c r="B62" s="730" t="s">
        <v>576</v>
      </c>
      <c r="C62" s="731" t="s">
        <v>595</v>
      </c>
      <c r="D62" s="732" t="s">
        <v>596</v>
      </c>
      <c r="E62" s="733">
        <v>50113001</v>
      </c>
      <c r="F62" s="732" t="s">
        <v>661</v>
      </c>
      <c r="G62" s="731" t="s">
        <v>662</v>
      </c>
      <c r="H62" s="731">
        <v>162317</v>
      </c>
      <c r="I62" s="731">
        <v>62317</v>
      </c>
      <c r="J62" s="731" t="s">
        <v>767</v>
      </c>
      <c r="K62" s="731" t="s">
        <v>768</v>
      </c>
      <c r="L62" s="734">
        <v>285.99999999999994</v>
      </c>
      <c r="M62" s="734">
        <v>1</v>
      </c>
      <c r="N62" s="735">
        <v>285.99999999999994</v>
      </c>
    </row>
    <row r="63" spans="1:14" ht="14.45" customHeight="1" x14ac:dyDescent="0.2">
      <c r="A63" s="729" t="s">
        <v>575</v>
      </c>
      <c r="B63" s="730" t="s">
        <v>576</v>
      </c>
      <c r="C63" s="731" t="s">
        <v>595</v>
      </c>
      <c r="D63" s="732" t="s">
        <v>596</v>
      </c>
      <c r="E63" s="733">
        <v>50113001</v>
      </c>
      <c r="F63" s="732" t="s">
        <v>661</v>
      </c>
      <c r="G63" s="731" t="s">
        <v>673</v>
      </c>
      <c r="H63" s="731">
        <v>231703</v>
      </c>
      <c r="I63" s="731">
        <v>231703</v>
      </c>
      <c r="J63" s="731" t="s">
        <v>769</v>
      </c>
      <c r="K63" s="731" t="s">
        <v>770</v>
      </c>
      <c r="L63" s="734">
        <v>88.34</v>
      </c>
      <c r="M63" s="734">
        <v>30</v>
      </c>
      <c r="N63" s="735">
        <v>2650.2000000000003</v>
      </c>
    </row>
    <row r="64" spans="1:14" ht="14.45" customHeight="1" x14ac:dyDescent="0.2">
      <c r="A64" s="729" t="s">
        <v>575</v>
      </c>
      <c r="B64" s="730" t="s">
        <v>576</v>
      </c>
      <c r="C64" s="731" t="s">
        <v>595</v>
      </c>
      <c r="D64" s="732" t="s">
        <v>596</v>
      </c>
      <c r="E64" s="733">
        <v>50113001</v>
      </c>
      <c r="F64" s="732" t="s">
        <v>661</v>
      </c>
      <c r="G64" s="731" t="s">
        <v>673</v>
      </c>
      <c r="H64" s="731">
        <v>231687</v>
      </c>
      <c r="I64" s="731">
        <v>231687</v>
      </c>
      <c r="J64" s="731" t="s">
        <v>771</v>
      </c>
      <c r="K64" s="731" t="s">
        <v>772</v>
      </c>
      <c r="L64" s="734">
        <v>204.69000000000003</v>
      </c>
      <c r="M64" s="734">
        <v>1</v>
      </c>
      <c r="N64" s="735">
        <v>204.69000000000003</v>
      </c>
    </row>
    <row r="65" spans="1:14" ht="14.45" customHeight="1" x14ac:dyDescent="0.2">
      <c r="A65" s="729" t="s">
        <v>575</v>
      </c>
      <c r="B65" s="730" t="s">
        <v>576</v>
      </c>
      <c r="C65" s="731" t="s">
        <v>595</v>
      </c>
      <c r="D65" s="732" t="s">
        <v>596</v>
      </c>
      <c r="E65" s="733">
        <v>50113001</v>
      </c>
      <c r="F65" s="732" t="s">
        <v>661</v>
      </c>
      <c r="G65" s="731" t="s">
        <v>662</v>
      </c>
      <c r="H65" s="731">
        <v>191729</v>
      </c>
      <c r="I65" s="731">
        <v>191729</v>
      </c>
      <c r="J65" s="731" t="s">
        <v>773</v>
      </c>
      <c r="K65" s="731" t="s">
        <v>774</v>
      </c>
      <c r="L65" s="734">
        <v>91.839999999999989</v>
      </c>
      <c r="M65" s="734">
        <v>1</v>
      </c>
      <c r="N65" s="735">
        <v>91.839999999999989</v>
      </c>
    </row>
    <row r="66" spans="1:14" ht="14.45" customHeight="1" x14ac:dyDescent="0.2">
      <c r="A66" s="729" t="s">
        <v>575</v>
      </c>
      <c r="B66" s="730" t="s">
        <v>576</v>
      </c>
      <c r="C66" s="731" t="s">
        <v>595</v>
      </c>
      <c r="D66" s="732" t="s">
        <v>596</v>
      </c>
      <c r="E66" s="733">
        <v>50113001</v>
      </c>
      <c r="F66" s="732" t="s">
        <v>661</v>
      </c>
      <c r="G66" s="731" t="s">
        <v>662</v>
      </c>
      <c r="H66" s="731">
        <v>191730</v>
      </c>
      <c r="I66" s="731">
        <v>191730</v>
      </c>
      <c r="J66" s="731" t="s">
        <v>773</v>
      </c>
      <c r="K66" s="731" t="s">
        <v>775</v>
      </c>
      <c r="L66" s="734">
        <v>227.70000000000002</v>
      </c>
      <c r="M66" s="734">
        <v>6</v>
      </c>
      <c r="N66" s="735">
        <v>1366.2</v>
      </c>
    </row>
    <row r="67" spans="1:14" ht="14.45" customHeight="1" x14ac:dyDescent="0.2">
      <c r="A67" s="729" t="s">
        <v>575</v>
      </c>
      <c r="B67" s="730" t="s">
        <v>576</v>
      </c>
      <c r="C67" s="731" t="s">
        <v>595</v>
      </c>
      <c r="D67" s="732" t="s">
        <v>596</v>
      </c>
      <c r="E67" s="733">
        <v>50113001</v>
      </c>
      <c r="F67" s="732" t="s">
        <v>661</v>
      </c>
      <c r="G67" s="731" t="s">
        <v>662</v>
      </c>
      <c r="H67" s="731">
        <v>993603</v>
      </c>
      <c r="I67" s="731">
        <v>0</v>
      </c>
      <c r="J67" s="731" t="s">
        <v>776</v>
      </c>
      <c r="K67" s="731" t="s">
        <v>329</v>
      </c>
      <c r="L67" s="734">
        <v>230.76068965517248</v>
      </c>
      <c r="M67" s="734">
        <v>58</v>
      </c>
      <c r="N67" s="735">
        <v>13384.120000000004</v>
      </c>
    </row>
    <row r="68" spans="1:14" ht="14.45" customHeight="1" x14ac:dyDescent="0.2">
      <c r="A68" s="729" t="s">
        <v>575</v>
      </c>
      <c r="B68" s="730" t="s">
        <v>576</v>
      </c>
      <c r="C68" s="731" t="s">
        <v>595</v>
      </c>
      <c r="D68" s="732" t="s">
        <v>596</v>
      </c>
      <c r="E68" s="733">
        <v>50113001</v>
      </c>
      <c r="F68" s="732" t="s">
        <v>661</v>
      </c>
      <c r="G68" s="731" t="s">
        <v>662</v>
      </c>
      <c r="H68" s="731">
        <v>204603</v>
      </c>
      <c r="I68" s="731">
        <v>204603</v>
      </c>
      <c r="J68" s="731" t="s">
        <v>777</v>
      </c>
      <c r="K68" s="731" t="s">
        <v>778</v>
      </c>
      <c r="L68" s="734">
        <v>770</v>
      </c>
      <c r="M68" s="734">
        <v>124</v>
      </c>
      <c r="N68" s="735">
        <v>95480</v>
      </c>
    </row>
    <row r="69" spans="1:14" ht="14.45" customHeight="1" x14ac:dyDescent="0.2">
      <c r="A69" s="729" t="s">
        <v>575</v>
      </c>
      <c r="B69" s="730" t="s">
        <v>576</v>
      </c>
      <c r="C69" s="731" t="s">
        <v>595</v>
      </c>
      <c r="D69" s="732" t="s">
        <v>596</v>
      </c>
      <c r="E69" s="733">
        <v>50113001</v>
      </c>
      <c r="F69" s="732" t="s">
        <v>661</v>
      </c>
      <c r="G69" s="731" t="s">
        <v>673</v>
      </c>
      <c r="H69" s="731">
        <v>233600</v>
      </c>
      <c r="I69" s="731">
        <v>233600</v>
      </c>
      <c r="J69" s="731" t="s">
        <v>779</v>
      </c>
      <c r="K69" s="731" t="s">
        <v>780</v>
      </c>
      <c r="L69" s="734">
        <v>52.239999999999995</v>
      </c>
      <c r="M69" s="734">
        <v>1</v>
      </c>
      <c r="N69" s="735">
        <v>52.239999999999995</v>
      </c>
    </row>
    <row r="70" spans="1:14" ht="14.45" customHeight="1" x14ac:dyDescent="0.2">
      <c r="A70" s="729" t="s">
        <v>575</v>
      </c>
      <c r="B70" s="730" t="s">
        <v>576</v>
      </c>
      <c r="C70" s="731" t="s">
        <v>595</v>
      </c>
      <c r="D70" s="732" t="s">
        <v>596</v>
      </c>
      <c r="E70" s="733">
        <v>50113001</v>
      </c>
      <c r="F70" s="732" t="s">
        <v>661</v>
      </c>
      <c r="G70" s="731" t="s">
        <v>662</v>
      </c>
      <c r="H70" s="731">
        <v>207938</v>
      </c>
      <c r="I70" s="731">
        <v>207938</v>
      </c>
      <c r="J70" s="731" t="s">
        <v>781</v>
      </c>
      <c r="K70" s="731" t="s">
        <v>782</v>
      </c>
      <c r="L70" s="734">
        <v>153.22999999999993</v>
      </c>
      <c r="M70" s="734">
        <v>1</v>
      </c>
      <c r="N70" s="735">
        <v>153.22999999999993</v>
      </c>
    </row>
    <row r="71" spans="1:14" ht="14.45" customHeight="1" x14ac:dyDescent="0.2">
      <c r="A71" s="729" t="s">
        <v>575</v>
      </c>
      <c r="B71" s="730" t="s">
        <v>576</v>
      </c>
      <c r="C71" s="731" t="s">
        <v>595</v>
      </c>
      <c r="D71" s="732" t="s">
        <v>596</v>
      </c>
      <c r="E71" s="733">
        <v>50113001</v>
      </c>
      <c r="F71" s="732" t="s">
        <v>661</v>
      </c>
      <c r="G71" s="731" t="s">
        <v>662</v>
      </c>
      <c r="H71" s="731">
        <v>850607</v>
      </c>
      <c r="I71" s="731">
        <v>0</v>
      </c>
      <c r="J71" s="731" t="s">
        <v>783</v>
      </c>
      <c r="K71" s="731" t="s">
        <v>329</v>
      </c>
      <c r="L71" s="734">
        <v>75.890000000000015</v>
      </c>
      <c r="M71" s="734">
        <v>1</v>
      </c>
      <c r="N71" s="735">
        <v>75.890000000000015</v>
      </c>
    </row>
    <row r="72" spans="1:14" ht="14.45" customHeight="1" x14ac:dyDescent="0.2">
      <c r="A72" s="729" t="s">
        <v>575</v>
      </c>
      <c r="B72" s="730" t="s">
        <v>576</v>
      </c>
      <c r="C72" s="731" t="s">
        <v>595</v>
      </c>
      <c r="D72" s="732" t="s">
        <v>596</v>
      </c>
      <c r="E72" s="733">
        <v>50113001</v>
      </c>
      <c r="F72" s="732" t="s">
        <v>661</v>
      </c>
      <c r="G72" s="731" t="s">
        <v>662</v>
      </c>
      <c r="H72" s="731">
        <v>847180</v>
      </c>
      <c r="I72" s="731">
        <v>500225</v>
      </c>
      <c r="J72" s="731" t="s">
        <v>784</v>
      </c>
      <c r="K72" s="731" t="s">
        <v>329</v>
      </c>
      <c r="L72" s="734">
        <v>24115.060000000005</v>
      </c>
      <c r="M72" s="734">
        <v>1</v>
      </c>
      <c r="N72" s="735">
        <v>24115.060000000005</v>
      </c>
    </row>
    <row r="73" spans="1:14" ht="14.45" customHeight="1" x14ac:dyDescent="0.2">
      <c r="A73" s="729" t="s">
        <v>575</v>
      </c>
      <c r="B73" s="730" t="s">
        <v>576</v>
      </c>
      <c r="C73" s="731" t="s">
        <v>595</v>
      </c>
      <c r="D73" s="732" t="s">
        <v>596</v>
      </c>
      <c r="E73" s="733">
        <v>50113001</v>
      </c>
      <c r="F73" s="732" t="s">
        <v>661</v>
      </c>
      <c r="G73" s="731" t="s">
        <v>662</v>
      </c>
      <c r="H73" s="731">
        <v>167939</v>
      </c>
      <c r="I73" s="731">
        <v>167939</v>
      </c>
      <c r="J73" s="731" t="s">
        <v>785</v>
      </c>
      <c r="K73" s="731" t="s">
        <v>786</v>
      </c>
      <c r="L73" s="734">
        <v>1625</v>
      </c>
      <c r="M73" s="734">
        <v>2</v>
      </c>
      <c r="N73" s="735">
        <v>3250</v>
      </c>
    </row>
    <row r="74" spans="1:14" ht="14.45" customHeight="1" x14ac:dyDescent="0.2">
      <c r="A74" s="729" t="s">
        <v>575</v>
      </c>
      <c r="B74" s="730" t="s">
        <v>576</v>
      </c>
      <c r="C74" s="731" t="s">
        <v>595</v>
      </c>
      <c r="D74" s="732" t="s">
        <v>596</v>
      </c>
      <c r="E74" s="733">
        <v>50113001</v>
      </c>
      <c r="F74" s="732" t="s">
        <v>661</v>
      </c>
      <c r="G74" s="731" t="s">
        <v>662</v>
      </c>
      <c r="H74" s="731">
        <v>159392</v>
      </c>
      <c r="I74" s="731">
        <v>59392</v>
      </c>
      <c r="J74" s="731" t="s">
        <v>787</v>
      </c>
      <c r="K74" s="731" t="s">
        <v>788</v>
      </c>
      <c r="L74" s="734">
        <v>84.140504201680685</v>
      </c>
      <c r="M74" s="734">
        <v>119</v>
      </c>
      <c r="N74" s="735">
        <v>10012.720000000001</v>
      </c>
    </row>
    <row r="75" spans="1:14" ht="14.45" customHeight="1" x14ac:dyDescent="0.2">
      <c r="A75" s="729" t="s">
        <v>575</v>
      </c>
      <c r="B75" s="730" t="s">
        <v>576</v>
      </c>
      <c r="C75" s="731" t="s">
        <v>595</v>
      </c>
      <c r="D75" s="732" t="s">
        <v>596</v>
      </c>
      <c r="E75" s="733">
        <v>50113001</v>
      </c>
      <c r="F75" s="732" t="s">
        <v>661</v>
      </c>
      <c r="G75" s="731" t="s">
        <v>662</v>
      </c>
      <c r="H75" s="731">
        <v>241571</v>
      </c>
      <c r="I75" s="731">
        <v>241571</v>
      </c>
      <c r="J75" s="731" t="s">
        <v>789</v>
      </c>
      <c r="K75" s="731" t="s">
        <v>790</v>
      </c>
      <c r="L75" s="734">
        <v>47.120000000000005</v>
      </c>
      <c r="M75" s="734">
        <v>10</v>
      </c>
      <c r="N75" s="735">
        <v>471.20000000000005</v>
      </c>
    </row>
    <row r="76" spans="1:14" ht="14.45" customHeight="1" x14ac:dyDescent="0.2">
      <c r="A76" s="729" t="s">
        <v>575</v>
      </c>
      <c r="B76" s="730" t="s">
        <v>576</v>
      </c>
      <c r="C76" s="731" t="s">
        <v>595</v>
      </c>
      <c r="D76" s="732" t="s">
        <v>596</v>
      </c>
      <c r="E76" s="733">
        <v>50113001</v>
      </c>
      <c r="F76" s="732" t="s">
        <v>661</v>
      </c>
      <c r="G76" s="731" t="s">
        <v>662</v>
      </c>
      <c r="H76" s="731">
        <v>100409</v>
      </c>
      <c r="I76" s="731">
        <v>409</v>
      </c>
      <c r="J76" s="731" t="s">
        <v>791</v>
      </c>
      <c r="K76" s="731" t="s">
        <v>689</v>
      </c>
      <c r="L76" s="734">
        <v>79.167058823529402</v>
      </c>
      <c r="M76" s="734">
        <v>68</v>
      </c>
      <c r="N76" s="735">
        <v>5383.36</v>
      </c>
    </row>
    <row r="77" spans="1:14" ht="14.45" customHeight="1" x14ac:dyDescent="0.2">
      <c r="A77" s="729" t="s">
        <v>575</v>
      </c>
      <c r="B77" s="730" t="s">
        <v>576</v>
      </c>
      <c r="C77" s="731" t="s">
        <v>595</v>
      </c>
      <c r="D77" s="732" t="s">
        <v>596</v>
      </c>
      <c r="E77" s="733">
        <v>50113001</v>
      </c>
      <c r="F77" s="732" t="s">
        <v>661</v>
      </c>
      <c r="G77" s="731" t="s">
        <v>662</v>
      </c>
      <c r="H77" s="731">
        <v>137275</v>
      </c>
      <c r="I77" s="731">
        <v>137275</v>
      </c>
      <c r="J77" s="731" t="s">
        <v>792</v>
      </c>
      <c r="K77" s="731" t="s">
        <v>793</v>
      </c>
      <c r="L77" s="734">
        <v>1054.6500000000001</v>
      </c>
      <c r="M77" s="734">
        <v>3</v>
      </c>
      <c r="N77" s="735">
        <v>3163.9500000000003</v>
      </c>
    </row>
    <row r="78" spans="1:14" ht="14.45" customHeight="1" x14ac:dyDescent="0.2">
      <c r="A78" s="729" t="s">
        <v>575</v>
      </c>
      <c r="B78" s="730" t="s">
        <v>576</v>
      </c>
      <c r="C78" s="731" t="s">
        <v>595</v>
      </c>
      <c r="D78" s="732" t="s">
        <v>596</v>
      </c>
      <c r="E78" s="733">
        <v>50113001</v>
      </c>
      <c r="F78" s="732" t="s">
        <v>661</v>
      </c>
      <c r="G78" s="731" t="s">
        <v>662</v>
      </c>
      <c r="H78" s="731">
        <v>196963</v>
      </c>
      <c r="I78" s="731">
        <v>96963</v>
      </c>
      <c r="J78" s="731" t="s">
        <v>794</v>
      </c>
      <c r="K78" s="731" t="s">
        <v>795</v>
      </c>
      <c r="L78" s="734">
        <v>375.88</v>
      </c>
      <c r="M78" s="734">
        <v>1</v>
      </c>
      <c r="N78" s="735">
        <v>375.88</v>
      </c>
    </row>
    <row r="79" spans="1:14" ht="14.45" customHeight="1" x14ac:dyDescent="0.2">
      <c r="A79" s="729" t="s">
        <v>575</v>
      </c>
      <c r="B79" s="730" t="s">
        <v>576</v>
      </c>
      <c r="C79" s="731" t="s">
        <v>595</v>
      </c>
      <c r="D79" s="732" t="s">
        <v>596</v>
      </c>
      <c r="E79" s="733">
        <v>50113001</v>
      </c>
      <c r="F79" s="732" t="s">
        <v>661</v>
      </c>
      <c r="G79" s="731" t="s">
        <v>662</v>
      </c>
      <c r="H79" s="731">
        <v>850642</v>
      </c>
      <c r="I79" s="731">
        <v>169673</v>
      </c>
      <c r="J79" s="731" t="s">
        <v>796</v>
      </c>
      <c r="K79" s="731" t="s">
        <v>797</v>
      </c>
      <c r="L79" s="734">
        <v>138.94999999999996</v>
      </c>
      <c r="M79" s="734">
        <v>1</v>
      </c>
      <c r="N79" s="735">
        <v>138.94999999999996</v>
      </c>
    </row>
    <row r="80" spans="1:14" ht="14.45" customHeight="1" x14ac:dyDescent="0.2">
      <c r="A80" s="729" t="s">
        <v>575</v>
      </c>
      <c r="B80" s="730" t="s">
        <v>576</v>
      </c>
      <c r="C80" s="731" t="s">
        <v>595</v>
      </c>
      <c r="D80" s="732" t="s">
        <v>596</v>
      </c>
      <c r="E80" s="733">
        <v>50113001</v>
      </c>
      <c r="F80" s="732" t="s">
        <v>661</v>
      </c>
      <c r="G80" s="731" t="s">
        <v>662</v>
      </c>
      <c r="H80" s="731">
        <v>187814</v>
      </c>
      <c r="I80" s="731">
        <v>87814</v>
      </c>
      <c r="J80" s="731" t="s">
        <v>669</v>
      </c>
      <c r="K80" s="731" t="s">
        <v>670</v>
      </c>
      <c r="L80" s="734">
        <v>535.03</v>
      </c>
      <c r="M80" s="734">
        <v>3</v>
      </c>
      <c r="N80" s="735">
        <v>1605.09</v>
      </c>
    </row>
    <row r="81" spans="1:14" ht="14.45" customHeight="1" x14ac:dyDescent="0.2">
      <c r="A81" s="729" t="s">
        <v>575</v>
      </c>
      <c r="B81" s="730" t="s">
        <v>576</v>
      </c>
      <c r="C81" s="731" t="s">
        <v>595</v>
      </c>
      <c r="D81" s="732" t="s">
        <v>596</v>
      </c>
      <c r="E81" s="733">
        <v>50113001</v>
      </c>
      <c r="F81" s="732" t="s">
        <v>661</v>
      </c>
      <c r="G81" s="731" t="s">
        <v>662</v>
      </c>
      <c r="H81" s="731">
        <v>841498</v>
      </c>
      <c r="I81" s="731">
        <v>31951</v>
      </c>
      <c r="J81" s="731" t="s">
        <v>798</v>
      </c>
      <c r="K81" s="731" t="s">
        <v>799</v>
      </c>
      <c r="L81" s="734">
        <v>50.66</v>
      </c>
      <c r="M81" s="734">
        <v>1</v>
      </c>
      <c r="N81" s="735">
        <v>50.66</v>
      </c>
    </row>
    <row r="82" spans="1:14" ht="14.45" customHeight="1" x14ac:dyDescent="0.2">
      <c r="A82" s="729" t="s">
        <v>575</v>
      </c>
      <c r="B82" s="730" t="s">
        <v>576</v>
      </c>
      <c r="C82" s="731" t="s">
        <v>595</v>
      </c>
      <c r="D82" s="732" t="s">
        <v>596</v>
      </c>
      <c r="E82" s="733">
        <v>50113001</v>
      </c>
      <c r="F82" s="732" t="s">
        <v>661</v>
      </c>
      <c r="G82" s="731" t="s">
        <v>662</v>
      </c>
      <c r="H82" s="731">
        <v>843217</v>
      </c>
      <c r="I82" s="731">
        <v>9999999</v>
      </c>
      <c r="J82" s="731" t="s">
        <v>671</v>
      </c>
      <c r="K82" s="731" t="s">
        <v>672</v>
      </c>
      <c r="L82" s="734">
        <v>226.94210526315791</v>
      </c>
      <c r="M82" s="734">
        <v>38</v>
      </c>
      <c r="N82" s="735">
        <v>8623.8000000000011</v>
      </c>
    </row>
    <row r="83" spans="1:14" ht="14.45" customHeight="1" x14ac:dyDescent="0.2">
      <c r="A83" s="729" t="s">
        <v>575</v>
      </c>
      <c r="B83" s="730" t="s">
        <v>576</v>
      </c>
      <c r="C83" s="731" t="s">
        <v>595</v>
      </c>
      <c r="D83" s="732" t="s">
        <v>596</v>
      </c>
      <c r="E83" s="733">
        <v>50113001</v>
      </c>
      <c r="F83" s="732" t="s">
        <v>661</v>
      </c>
      <c r="G83" s="731" t="s">
        <v>662</v>
      </c>
      <c r="H83" s="731">
        <v>207968</v>
      </c>
      <c r="I83" s="731">
        <v>207968</v>
      </c>
      <c r="J83" s="731" t="s">
        <v>800</v>
      </c>
      <c r="K83" s="731" t="s">
        <v>801</v>
      </c>
      <c r="L83" s="734">
        <v>41.1</v>
      </c>
      <c r="M83" s="734">
        <v>3</v>
      </c>
      <c r="N83" s="735">
        <v>123.30000000000001</v>
      </c>
    </row>
    <row r="84" spans="1:14" ht="14.45" customHeight="1" x14ac:dyDescent="0.2">
      <c r="A84" s="729" t="s">
        <v>575</v>
      </c>
      <c r="B84" s="730" t="s">
        <v>576</v>
      </c>
      <c r="C84" s="731" t="s">
        <v>595</v>
      </c>
      <c r="D84" s="732" t="s">
        <v>596</v>
      </c>
      <c r="E84" s="733">
        <v>50113001</v>
      </c>
      <c r="F84" s="732" t="s">
        <v>661</v>
      </c>
      <c r="G84" s="731" t="s">
        <v>662</v>
      </c>
      <c r="H84" s="731">
        <v>207814</v>
      </c>
      <c r="I84" s="731">
        <v>207814</v>
      </c>
      <c r="J84" s="731" t="s">
        <v>802</v>
      </c>
      <c r="K84" s="731" t="s">
        <v>803</v>
      </c>
      <c r="L84" s="734">
        <v>45.56</v>
      </c>
      <c r="M84" s="734">
        <v>1</v>
      </c>
      <c r="N84" s="735">
        <v>45.56</v>
      </c>
    </row>
    <row r="85" spans="1:14" ht="14.45" customHeight="1" x14ac:dyDescent="0.2">
      <c r="A85" s="729" t="s">
        <v>575</v>
      </c>
      <c r="B85" s="730" t="s">
        <v>576</v>
      </c>
      <c r="C85" s="731" t="s">
        <v>595</v>
      </c>
      <c r="D85" s="732" t="s">
        <v>596</v>
      </c>
      <c r="E85" s="733">
        <v>50113001</v>
      </c>
      <c r="F85" s="732" t="s">
        <v>661</v>
      </c>
      <c r="G85" s="731" t="s">
        <v>662</v>
      </c>
      <c r="H85" s="731">
        <v>230053</v>
      </c>
      <c r="I85" s="731">
        <v>230053</v>
      </c>
      <c r="J85" s="731" t="s">
        <v>804</v>
      </c>
      <c r="K85" s="731" t="s">
        <v>805</v>
      </c>
      <c r="L85" s="734">
        <v>126.62</v>
      </c>
      <c r="M85" s="734">
        <v>4</v>
      </c>
      <c r="N85" s="735">
        <v>506.48</v>
      </c>
    </row>
    <row r="86" spans="1:14" ht="14.45" customHeight="1" x14ac:dyDescent="0.2">
      <c r="A86" s="729" t="s">
        <v>575</v>
      </c>
      <c r="B86" s="730" t="s">
        <v>576</v>
      </c>
      <c r="C86" s="731" t="s">
        <v>595</v>
      </c>
      <c r="D86" s="732" t="s">
        <v>596</v>
      </c>
      <c r="E86" s="733">
        <v>50113001</v>
      </c>
      <c r="F86" s="732" t="s">
        <v>661</v>
      </c>
      <c r="G86" s="731" t="s">
        <v>662</v>
      </c>
      <c r="H86" s="731">
        <v>230051</v>
      </c>
      <c r="I86" s="731">
        <v>230051</v>
      </c>
      <c r="J86" s="731" t="s">
        <v>806</v>
      </c>
      <c r="K86" s="731" t="s">
        <v>807</v>
      </c>
      <c r="L86" s="734">
        <v>53.110000000000014</v>
      </c>
      <c r="M86" s="734">
        <v>6</v>
      </c>
      <c r="N86" s="735">
        <v>318.66000000000008</v>
      </c>
    </row>
    <row r="87" spans="1:14" ht="14.45" customHeight="1" x14ac:dyDescent="0.2">
      <c r="A87" s="729" t="s">
        <v>575</v>
      </c>
      <c r="B87" s="730" t="s">
        <v>576</v>
      </c>
      <c r="C87" s="731" t="s">
        <v>595</v>
      </c>
      <c r="D87" s="732" t="s">
        <v>596</v>
      </c>
      <c r="E87" s="733">
        <v>50113001</v>
      </c>
      <c r="F87" s="732" t="s">
        <v>661</v>
      </c>
      <c r="G87" s="731" t="s">
        <v>662</v>
      </c>
      <c r="H87" s="731">
        <v>150660</v>
      </c>
      <c r="I87" s="731">
        <v>150660</v>
      </c>
      <c r="J87" s="731" t="s">
        <v>808</v>
      </c>
      <c r="K87" s="731" t="s">
        <v>809</v>
      </c>
      <c r="L87" s="734">
        <v>792.64999999999986</v>
      </c>
      <c r="M87" s="734">
        <v>21</v>
      </c>
      <c r="N87" s="735">
        <v>16645.649999999998</v>
      </c>
    </row>
    <row r="88" spans="1:14" ht="14.45" customHeight="1" x14ac:dyDescent="0.2">
      <c r="A88" s="729" t="s">
        <v>575</v>
      </c>
      <c r="B88" s="730" t="s">
        <v>576</v>
      </c>
      <c r="C88" s="731" t="s">
        <v>595</v>
      </c>
      <c r="D88" s="732" t="s">
        <v>596</v>
      </c>
      <c r="E88" s="733">
        <v>50113001</v>
      </c>
      <c r="F88" s="732" t="s">
        <v>661</v>
      </c>
      <c r="G88" s="731" t="s">
        <v>662</v>
      </c>
      <c r="H88" s="731">
        <v>145981</v>
      </c>
      <c r="I88" s="731">
        <v>45981</v>
      </c>
      <c r="J88" s="731" t="s">
        <v>810</v>
      </c>
      <c r="K88" s="731" t="s">
        <v>811</v>
      </c>
      <c r="L88" s="734">
        <v>1561.9413333333332</v>
      </c>
      <c r="M88" s="734">
        <v>15</v>
      </c>
      <c r="N88" s="735">
        <v>23429.119999999999</v>
      </c>
    </row>
    <row r="89" spans="1:14" ht="14.45" customHeight="1" x14ac:dyDescent="0.2">
      <c r="A89" s="729" t="s">
        <v>575</v>
      </c>
      <c r="B89" s="730" t="s">
        <v>576</v>
      </c>
      <c r="C89" s="731" t="s">
        <v>595</v>
      </c>
      <c r="D89" s="732" t="s">
        <v>596</v>
      </c>
      <c r="E89" s="733">
        <v>50113001</v>
      </c>
      <c r="F89" s="732" t="s">
        <v>661</v>
      </c>
      <c r="G89" s="731" t="s">
        <v>662</v>
      </c>
      <c r="H89" s="731">
        <v>848477</v>
      </c>
      <c r="I89" s="731">
        <v>124346</v>
      </c>
      <c r="J89" s="731" t="s">
        <v>812</v>
      </c>
      <c r="K89" s="731" t="s">
        <v>813</v>
      </c>
      <c r="L89" s="734">
        <v>131.12</v>
      </c>
      <c r="M89" s="734">
        <v>3</v>
      </c>
      <c r="N89" s="735">
        <v>393.36</v>
      </c>
    </row>
    <row r="90" spans="1:14" ht="14.45" customHeight="1" x14ac:dyDescent="0.2">
      <c r="A90" s="729" t="s">
        <v>575</v>
      </c>
      <c r="B90" s="730" t="s">
        <v>576</v>
      </c>
      <c r="C90" s="731" t="s">
        <v>595</v>
      </c>
      <c r="D90" s="732" t="s">
        <v>596</v>
      </c>
      <c r="E90" s="733">
        <v>50113001</v>
      </c>
      <c r="F90" s="732" t="s">
        <v>661</v>
      </c>
      <c r="G90" s="731" t="s">
        <v>662</v>
      </c>
      <c r="H90" s="731">
        <v>238142</v>
      </c>
      <c r="I90" s="731">
        <v>238142</v>
      </c>
      <c r="J90" s="731" t="s">
        <v>814</v>
      </c>
      <c r="K90" s="731" t="s">
        <v>815</v>
      </c>
      <c r="L90" s="734">
        <v>58.839999999999996</v>
      </c>
      <c r="M90" s="734">
        <v>1</v>
      </c>
      <c r="N90" s="735">
        <v>58.839999999999996</v>
      </c>
    </row>
    <row r="91" spans="1:14" ht="14.45" customHeight="1" x14ac:dyDescent="0.2">
      <c r="A91" s="729" t="s">
        <v>575</v>
      </c>
      <c r="B91" s="730" t="s">
        <v>576</v>
      </c>
      <c r="C91" s="731" t="s">
        <v>595</v>
      </c>
      <c r="D91" s="732" t="s">
        <v>596</v>
      </c>
      <c r="E91" s="733">
        <v>50113001</v>
      </c>
      <c r="F91" s="732" t="s">
        <v>661</v>
      </c>
      <c r="G91" s="731" t="s">
        <v>662</v>
      </c>
      <c r="H91" s="731">
        <v>845595</v>
      </c>
      <c r="I91" s="731">
        <v>29957</v>
      </c>
      <c r="J91" s="731" t="s">
        <v>816</v>
      </c>
      <c r="K91" s="731" t="s">
        <v>817</v>
      </c>
      <c r="L91" s="734">
        <v>345.59999999999997</v>
      </c>
      <c r="M91" s="734">
        <v>1</v>
      </c>
      <c r="N91" s="735">
        <v>345.59999999999997</v>
      </c>
    </row>
    <row r="92" spans="1:14" ht="14.45" customHeight="1" x14ac:dyDescent="0.2">
      <c r="A92" s="729" t="s">
        <v>575</v>
      </c>
      <c r="B92" s="730" t="s">
        <v>576</v>
      </c>
      <c r="C92" s="731" t="s">
        <v>595</v>
      </c>
      <c r="D92" s="732" t="s">
        <v>596</v>
      </c>
      <c r="E92" s="733">
        <v>50113001</v>
      </c>
      <c r="F92" s="732" t="s">
        <v>661</v>
      </c>
      <c r="G92" s="731" t="s">
        <v>662</v>
      </c>
      <c r="H92" s="731">
        <v>230417</v>
      </c>
      <c r="I92" s="731">
        <v>230417</v>
      </c>
      <c r="J92" s="731" t="s">
        <v>818</v>
      </c>
      <c r="K92" s="731" t="s">
        <v>819</v>
      </c>
      <c r="L92" s="734">
        <v>54.150000000000013</v>
      </c>
      <c r="M92" s="734">
        <v>1</v>
      </c>
      <c r="N92" s="735">
        <v>54.150000000000013</v>
      </c>
    </row>
    <row r="93" spans="1:14" ht="14.45" customHeight="1" x14ac:dyDescent="0.2">
      <c r="A93" s="729" t="s">
        <v>575</v>
      </c>
      <c r="B93" s="730" t="s">
        <v>576</v>
      </c>
      <c r="C93" s="731" t="s">
        <v>595</v>
      </c>
      <c r="D93" s="732" t="s">
        <v>596</v>
      </c>
      <c r="E93" s="733">
        <v>50113001</v>
      </c>
      <c r="F93" s="732" t="s">
        <v>661</v>
      </c>
      <c r="G93" s="731" t="s">
        <v>662</v>
      </c>
      <c r="H93" s="731">
        <v>230409</v>
      </c>
      <c r="I93" s="731">
        <v>230409</v>
      </c>
      <c r="J93" s="731" t="s">
        <v>820</v>
      </c>
      <c r="K93" s="731" t="s">
        <v>780</v>
      </c>
      <c r="L93" s="734">
        <v>19.82</v>
      </c>
      <c r="M93" s="734">
        <v>4</v>
      </c>
      <c r="N93" s="735">
        <v>79.28</v>
      </c>
    </row>
    <row r="94" spans="1:14" ht="14.45" customHeight="1" x14ac:dyDescent="0.2">
      <c r="A94" s="729" t="s">
        <v>575</v>
      </c>
      <c r="B94" s="730" t="s">
        <v>576</v>
      </c>
      <c r="C94" s="731" t="s">
        <v>595</v>
      </c>
      <c r="D94" s="732" t="s">
        <v>596</v>
      </c>
      <c r="E94" s="733">
        <v>50113001</v>
      </c>
      <c r="F94" s="732" t="s">
        <v>661</v>
      </c>
      <c r="G94" s="731" t="s">
        <v>662</v>
      </c>
      <c r="H94" s="731">
        <v>216104</v>
      </c>
      <c r="I94" s="731">
        <v>216104</v>
      </c>
      <c r="J94" s="731" t="s">
        <v>821</v>
      </c>
      <c r="K94" s="731" t="s">
        <v>822</v>
      </c>
      <c r="L94" s="734">
        <v>194.43</v>
      </c>
      <c r="M94" s="734">
        <v>1</v>
      </c>
      <c r="N94" s="735">
        <v>194.43</v>
      </c>
    </row>
    <row r="95" spans="1:14" ht="14.45" customHeight="1" x14ac:dyDescent="0.2">
      <c r="A95" s="729" t="s">
        <v>575</v>
      </c>
      <c r="B95" s="730" t="s">
        <v>576</v>
      </c>
      <c r="C95" s="731" t="s">
        <v>595</v>
      </c>
      <c r="D95" s="732" t="s">
        <v>596</v>
      </c>
      <c r="E95" s="733">
        <v>50113001</v>
      </c>
      <c r="F95" s="732" t="s">
        <v>661</v>
      </c>
      <c r="G95" s="731" t="s">
        <v>662</v>
      </c>
      <c r="H95" s="731">
        <v>158653</v>
      </c>
      <c r="I95" s="731">
        <v>58653</v>
      </c>
      <c r="J95" s="731" t="s">
        <v>823</v>
      </c>
      <c r="K95" s="731" t="s">
        <v>824</v>
      </c>
      <c r="L95" s="734">
        <v>73.949999999999989</v>
      </c>
      <c r="M95" s="734">
        <v>2</v>
      </c>
      <c r="N95" s="735">
        <v>147.89999999999998</v>
      </c>
    </row>
    <row r="96" spans="1:14" ht="14.45" customHeight="1" x14ac:dyDescent="0.2">
      <c r="A96" s="729" t="s">
        <v>575</v>
      </c>
      <c r="B96" s="730" t="s">
        <v>576</v>
      </c>
      <c r="C96" s="731" t="s">
        <v>595</v>
      </c>
      <c r="D96" s="732" t="s">
        <v>596</v>
      </c>
      <c r="E96" s="733">
        <v>50113001</v>
      </c>
      <c r="F96" s="732" t="s">
        <v>661</v>
      </c>
      <c r="G96" s="731" t="s">
        <v>662</v>
      </c>
      <c r="H96" s="731">
        <v>207940</v>
      </c>
      <c r="I96" s="731">
        <v>207940</v>
      </c>
      <c r="J96" s="731" t="s">
        <v>825</v>
      </c>
      <c r="K96" s="731" t="s">
        <v>826</v>
      </c>
      <c r="L96" s="734">
        <v>73.06</v>
      </c>
      <c r="M96" s="734">
        <v>4</v>
      </c>
      <c r="N96" s="735">
        <v>292.24</v>
      </c>
    </row>
    <row r="97" spans="1:14" ht="14.45" customHeight="1" x14ac:dyDescent="0.2">
      <c r="A97" s="729" t="s">
        <v>575</v>
      </c>
      <c r="B97" s="730" t="s">
        <v>576</v>
      </c>
      <c r="C97" s="731" t="s">
        <v>595</v>
      </c>
      <c r="D97" s="732" t="s">
        <v>596</v>
      </c>
      <c r="E97" s="733">
        <v>50113001</v>
      </c>
      <c r="F97" s="732" t="s">
        <v>661</v>
      </c>
      <c r="G97" s="731" t="s">
        <v>662</v>
      </c>
      <c r="H97" s="731">
        <v>218835</v>
      </c>
      <c r="I97" s="731">
        <v>218835</v>
      </c>
      <c r="J97" s="731" t="s">
        <v>827</v>
      </c>
      <c r="K97" s="731" t="s">
        <v>828</v>
      </c>
      <c r="L97" s="734">
        <v>87.050000000000011</v>
      </c>
      <c r="M97" s="734">
        <v>1</v>
      </c>
      <c r="N97" s="735">
        <v>87.050000000000011</v>
      </c>
    </row>
    <row r="98" spans="1:14" ht="14.45" customHeight="1" x14ac:dyDescent="0.2">
      <c r="A98" s="729" t="s">
        <v>575</v>
      </c>
      <c r="B98" s="730" t="s">
        <v>576</v>
      </c>
      <c r="C98" s="731" t="s">
        <v>595</v>
      </c>
      <c r="D98" s="732" t="s">
        <v>596</v>
      </c>
      <c r="E98" s="733">
        <v>50113001</v>
      </c>
      <c r="F98" s="732" t="s">
        <v>661</v>
      </c>
      <c r="G98" s="731" t="s">
        <v>662</v>
      </c>
      <c r="H98" s="731">
        <v>103822</v>
      </c>
      <c r="I98" s="731">
        <v>3822</v>
      </c>
      <c r="J98" s="731" t="s">
        <v>829</v>
      </c>
      <c r="K98" s="731" t="s">
        <v>830</v>
      </c>
      <c r="L98" s="734">
        <v>24.37</v>
      </c>
      <c r="M98" s="734">
        <v>1</v>
      </c>
      <c r="N98" s="735">
        <v>24.37</v>
      </c>
    </row>
    <row r="99" spans="1:14" ht="14.45" customHeight="1" x14ac:dyDescent="0.2">
      <c r="A99" s="729" t="s">
        <v>575</v>
      </c>
      <c r="B99" s="730" t="s">
        <v>576</v>
      </c>
      <c r="C99" s="731" t="s">
        <v>595</v>
      </c>
      <c r="D99" s="732" t="s">
        <v>596</v>
      </c>
      <c r="E99" s="733">
        <v>50113001</v>
      </c>
      <c r="F99" s="732" t="s">
        <v>661</v>
      </c>
      <c r="G99" s="731" t="s">
        <v>673</v>
      </c>
      <c r="H99" s="731">
        <v>214433</v>
      </c>
      <c r="I99" s="731">
        <v>214433</v>
      </c>
      <c r="J99" s="731" t="s">
        <v>831</v>
      </c>
      <c r="K99" s="731" t="s">
        <v>832</v>
      </c>
      <c r="L99" s="734">
        <v>12.21</v>
      </c>
      <c r="M99" s="734">
        <v>1</v>
      </c>
      <c r="N99" s="735">
        <v>12.21</v>
      </c>
    </row>
    <row r="100" spans="1:14" ht="14.45" customHeight="1" x14ac:dyDescent="0.2">
      <c r="A100" s="729" t="s">
        <v>575</v>
      </c>
      <c r="B100" s="730" t="s">
        <v>576</v>
      </c>
      <c r="C100" s="731" t="s">
        <v>595</v>
      </c>
      <c r="D100" s="732" t="s">
        <v>596</v>
      </c>
      <c r="E100" s="733">
        <v>50113001</v>
      </c>
      <c r="F100" s="732" t="s">
        <v>661</v>
      </c>
      <c r="G100" s="731" t="s">
        <v>673</v>
      </c>
      <c r="H100" s="731">
        <v>214435</v>
      </c>
      <c r="I100" s="731">
        <v>214435</v>
      </c>
      <c r="J100" s="731" t="s">
        <v>831</v>
      </c>
      <c r="K100" s="731" t="s">
        <v>833</v>
      </c>
      <c r="L100" s="734">
        <v>43.055</v>
      </c>
      <c r="M100" s="734">
        <v>2</v>
      </c>
      <c r="N100" s="735">
        <v>86.11</v>
      </c>
    </row>
    <row r="101" spans="1:14" ht="14.45" customHeight="1" x14ac:dyDescent="0.2">
      <c r="A101" s="729" t="s">
        <v>575</v>
      </c>
      <c r="B101" s="730" t="s">
        <v>576</v>
      </c>
      <c r="C101" s="731" t="s">
        <v>595</v>
      </c>
      <c r="D101" s="732" t="s">
        <v>596</v>
      </c>
      <c r="E101" s="733">
        <v>50113001</v>
      </c>
      <c r="F101" s="732" t="s">
        <v>661</v>
      </c>
      <c r="G101" s="731" t="s">
        <v>662</v>
      </c>
      <c r="H101" s="731">
        <v>214525</v>
      </c>
      <c r="I101" s="731">
        <v>214525</v>
      </c>
      <c r="J101" s="731" t="s">
        <v>834</v>
      </c>
      <c r="K101" s="731" t="s">
        <v>835</v>
      </c>
      <c r="L101" s="734">
        <v>26.429999999999996</v>
      </c>
      <c r="M101" s="734">
        <v>1</v>
      </c>
      <c r="N101" s="735">
        <v>26.429999999999996</v>
      </c>
    </row>
    <row r="102" spans="1:14" ht="14.45" customHeight="1" x14ac:dyDescent="0.2">
      <c r="A102" s="729" t="s">
        <v>575</v>
      </c>
      <c r="B102" s="730" t="s">
        <v>576</v>
      </c>
      <c r="C102" s="731" t="s">
        <v>595</v>
      </c>
      <c r="D102" s="732" t="s">
        <v>596</v>
      </c>
      <c r="E102" s="733">
        <v>50113001</v>
      </c>
      <c r="F102" s="732" t="s">
        <v>661</v>
      </c>
      <c r="G102" s="731" t="s">
        <v>673</v>
      </c>
      <c r="H102" s="731">
        <v>214427</v>
      </c>
      <c r="I102" s="731">
        <v>214427</v>
      </c>
      <c r="J102" s="731" t="s">
        <v>836</v>
      </c>
      <c r="K102" s="731" t="s">
        <v>837</v>
      </c>
      <c r="L102" s="734">
        <v>16.580901639344269</v>
      </c>
      <c r="M102" s="734">
        <v>1220</v>
      </c>
      <c r="N102" s="735">
        <v>20228.700000000008</v>
      </c>
    </row>
    <row r="103" spans="1:14" ht="14.45" customHeight="1" x14ac:dyDescent="0.2">
      <c r="A103" s="729" t="s">
        <v>575</v>
      </c>
      <c r="B103" s="730" t="s">
        <v>576</v>
      </c>
      <c r="C103" s="731" t="s">
        <v>595</v>
      </c>
      <c r="D103" s="732" t="s">
        <v>596</v>
      </c>
      <c r="E103" s="733">
        <v>50113001</v>
      </c>
      <c r="F103" s="732" t="s">
        <v>661</v>
      </c>
      <c r="G103" s="731" t="s">
        <v>673</v>
      </c>
      <c r="H103" s="731">
        <v>113767</v>
      </c>
      <c r="I103" s="731">
        <v>13767</v>
      </c>
      <c r="J103" s="731" t="s">
        <v>838</v>
      </c>
      <c r="K103" s="731" t="s">
        <v>839</v>
      </c>
      <c r="L103" s="734">
        <v>45.28</v>
      </c>
      <c r="M103" s="734">
        <v>1</v>
      </c>
      <c r="N103" s="735">
        <v>45.28</v>
      </c>
    </row>
    <row r="104" spans="1:14" ht="14.45" customHeight="1" x14ac:dyDescent="0.2">
      <c r="A104" s="729" t="s">
        <v>575</v>
      </c>
      <c r="B104" s="730" t="s">
        <v>576</v>
      </c>
      <c r="C104" s="731" t="s">
        <v>595</v>
      </c>
      <c r="D104" s="732" t="s">
        <v>596</v>
      </c>
      <c r="E104" s="733">
        <v>50113001</v>
      </c>
      <c r="F104" s="732" t="s">
        <v>661</v>
      </c>
      <c r="G104" s="731" t="s">
        <v>673</v>
      </c>
      <c r="H104" s="731">
        <v>848765</v>
      </c>
      <c r="I104" s="731">
        <v>107938</v>
      </c>
      <c r="J104" s="731" t="s">
        <v>838</v>
      </c>
      <c r="K104" s="731" t="s">
        <v>840</v>
      </c>
      <c r="L104" s="734">
        <v>128.32540816326528</v>
      </c>
      <c r="M104" s="734">
        <v>98</v>
      </c>
      <c r="N104" s="735">
        <v>12575.889999999998</v>
      </c>
    </row>
    <row r="105" spans="1:14" ht="14.45" customHeight="1" x14ac:dyDescent="0.2">
      <c r="A105" s="729" t="s">
        <v>575</v>
      </c>
      <c r="B105" s="730" t="s">
        <v>576</v>
      </c>
      <c r="C105" s="731" t="s">
        <v>595</v>
      </c>
      <c r="D105" s="732" t="s">
        <v>596</v>
      </c>
      <c r="E105" s="733">
        <v>50113001</v>
      </c>
      <c r="F105" s="732" t="s">
        <v>661</v>
      </c>
      <c r="G105" s="731" t="s">
        <v>673</v>
      </c>
      <c r="H105" s="731">
        <v>113768</v>
      </c>
      <c r="I105" s="731">
        <v>13768</v>
      </c>
      <c r="J105" s="731" t="s">
        <v>838</v>
      </c>
      <c r="K105" s="731" t="s">
        <v>841</v>
      </c>
      <c r="L105" s="734">
        <v>89.649999999999991</v>
      </c>
      <c r="M105" s="734">
        <v>1</v>
      </c>
      <c r="N105" s="735">
        <v>89.649999999999991</v>
      </c>
    </row>
    <row r="106" spans="1:14" ht="14.45" customHeight="1" x14ac:dyDescent="0.2">
      <c r="A106" s="729" t="s">
        <v>575</v>
      </c>
      <c r="B106" s="730" t="s">
        <v>576</v>
      </c>
      <c r="C106" s="731" t="s">
        <v>595</v>
      </c>
      <c r="D106" s="732" t="s">
        <v>596</v>
      </c>
      <c r="E106" s="733">
        <v>50113001</v>
      </c>
      <c r="F106" s="732" t="s">
        <v>661</v>
      </c>
      <c r="G106" s="731" t="s">
        <v>662</v>
      </c>
      <c r="H106" s="731">
        <v>213255</v>
      </c>
      <c r="I106" s="731">
        <v>213255</v>
      </c>
      <c r="J106" s="731" t="s">
        <v>842</v>
      </c>
      <c r="K106" s="731" t="s">
        <v>843</v>
      </c>
      <c r="L106" s="734">
        <v>125.57000000000001</v>
      </c>
      <c r="M106" s="734">
        <v>5</v>
      </c>
      <c r="N106" s="735">
        <v>627.85</v>
      </c>
    </row>
    <row r="107" spans="1:14" ht="14.45" customHeight="1" x14ac:dyDescent="0.2">
      <c r="A107" s="729" t="s">
        <v>575</v>
      </c>
      <c r="B107" s="730" t="s">
        <v>576</v>
      </c>
      <c r="C107" s="731" t="s">
        <v>595</v>
      </c>
      <c r="D107" s="732" t="s">
        <v>596</v>
      </c>
      <c r="E107" s="733">
        <v>50113001</v>
      </c>
      <c r="F107" s="732" t="s">
        <v>661</v>
      </c>
      <c r="G107" s="731" t="s">
        <v>673</v>
      </c>
      <c r="H107" s="731">
        <v>241308</v>
      </c>
      <c r="I107" s="731">
        <v>241308</v>
      </c>
      <c r="J107" s="731" t="s">
        <v>844</v>
      </c>
      <c r="K107" s="731" t="s">
        <v>845</v>
      </c>
      <c r="L107" s="734">
        <v>546.81999999999994</v>
      </c>
      <c r="M107" s="734">
        <v>10</v>
      </c>
      <c r="N107" s="735">
        <v>5468.1999999999989</v>
      </c>
    </row>
    <row r="108" spans="1:14" ht="14.45" customHeight="1" x14ac:dyDescent="0.2">
      <c r="A108" s="729" t="s">
        <v>575</v>
      </c>
      <c r="B108" s="730" t="s">
        <v>576</v>
      </c>
      <c r="C108" s="731" t="s">
        <v>595</v>
      </c>
      <c r="D108" s="732" t="s">
        <v>596</v>
      </c>
      <c r="E108" s="733">
        <v>50113001</v>
      </c>
      <c r="F108" s="732" t="s">
        <v>661</v>
      </c>
      <c r="G108" s="731" t="s">
        <v>662</v>
      </c>
      <c r="H108" s="731">
        <v>193104</v>
      </c>
      <c r="I108" s="731">
        <v>93104</v>
      </c>
      <c r="J108" s="731" t="s">
        <v>846</v>
      </c>
      <c r="K108" s="731" t="s">
        <v>847</v>
      </c>
      <c r="L108" s="734">
        <v>47.27000000000001</v>
      </c>
      <c r="M108" s="734">
        <v>3</v>
      </c>
      <c r="N108" s="735">
        <v>141.81000000000003</v>
      </c>
    </row>
    <row r="109" spans="1:14" ht="14.45" customHeight="1" x14ac:dyDescent="0.2">
      <c r="A109" s="729" t="s">
        <v>575</v>
      </c>
      <c r="B109" s="730" t="s">
        <v>576</v>
      </c>
      <c r="C109" s="731" t="s">
        <v>595</v>
      </c>
      <c r="D109" s="732" t="s">
        <v>596</v>
      </c>
      <c r="E109" s="733">
        <v>50113001</v>
      </c>
      <c r="F109" s="732" t="s">
        <v>661</v>
      </c>
      <c r="G109" s="731" t="s">
        <v>662</v>
      </c>
      <c r="H109" s="731">
        <v>193105</v>
      </c>
      <c r="I109" s="731">
        <v>93105</v>
      </c>
      <c r="J109" s="731" t="s">
        <v>846</v>
      </c>
      <c r="K109" s="731" t="s">
        <v>848</v>
      </c>
      <c r="L109" s="734">
        <v>208.33000000000004</v>
      </c>
      <c r="M109" s="734">
        <v>3</v>
      </c>
      <c r="N109" s="735">
        <v>624.99000000000012</v>
      </c>
    </row>
    <row r="110" spans="1:14" ht="14.45" customHeight="1" x14ac:dyDescent="0.2">
      <c r="A110" s="729" t="s">
        <v>575</v>
      </c>
      <c r="B110" s="730" t="s">
        <v>576</v>
      </c>
      <c r="C110" s="731" t="s">
        <v>595</v>
      </c>
      <c r="D110" s="732" t="s">
        <v>596</v>
      </c>
      <c r="E110" s="733">
        <v>50113001</v>
      </c>
      <c r="F110" s="732" t="s">
        <v>661</v>
      </c>
      <c r="G110" s="731" t="s">
        <v>673</v>
      </c>
      <c r="H110" s="731">
        <v>192034</v>
      </c>
      <c r="I110" s="731">
        <v>92034</v>
      </c>
      <c r="J110" s="731" t="s">
        <v>849</v>
      </c>
      <c r="K110" s="731" t="s">
        <v>850</v>
      </c>
      <c r="L110" s="734">
        <v>125.86</v>
      </c>
      <c r="M110" s="734">
        <v>1</v>
      </c>
      <c r="N110" s="735">
        <v>125.86</v>
      </c>
    </row>
    <row r="111" spans="1:14" ht="14.45" customHeight="1" x14ac:dyDescent="0.2">
      <c r="A111" s="729" t="s">
        <v>575</v>
      </c>
      <c r="B111" s="730" t="s">
        <v>576</v>
      </c>
      <c r="C111" s="731" t="s">
        <v>595</v>
      </c>
      <c r="D111" s="732" t="s">
        <v>596</v>
      </c>
      <c r="E111" s="733">
        <v>50113001</v>
      </c>
      <c r="F111" s="732" t="s">
        <v>661</v>
      </c>
      <c r="G111" s="731" t="s">
        <v>673</v>
      </c>
      <c r="H111" s="731">
        <v>192587</v>
      </c>
      <c r="I111" s="731">
        <v>92587</v>
      </c>
      <c r="J111" s="731" t="s">
        <v>851</v>
      </c>
      <c r="K111" s="731" t="s">
        <v>852</v>
      </c>
      <c r="L111" s="734">
        <v>58.360000000000014</v>
      </c>
      <c r="M111" s="734">
        <v>2</v>
      </c>
      <c r="N111" s="735">
        <v>116.72000000000003</v>
      </c>
    </row>
    <row r="112" spans="1:14" ht="14.45" customHeight="1" x14ac:dyDescent="0.2">
      <c r="A112" s="729" t="s">
        <v>575</v>
      </c>
      <c r="B112" s="730" t="s">
        <v>576</v>
      </c>
      <c r="C112" s="731" t="s">
        <v>595</v>
      </c>
      <c r="D112" s="732" t="s">
        <v>596</v>
      </c>
      <c r="E112" s="733">
        <v>50113001</v>
      </c>
      <c r="F112" s="732" t="s">
        <v>661</v>
      </c>
      <c r="G112" s="731" t="s">
        <v>673</v>
      </c>
      <c r="H112" s="731">
        <v>237626</v>
      </c>
      <c r="I112" s="731">
        <v>237626</v>
      </c>
      <c r="J112" s="731" t="s">
        <v>853</v>
      </c>
      <c r="K112" s="731" t="s">
        <v>854</v>
      </c>
      <c r="L112" s="734">
        <v>239.59146608315092</v>
      </c>
      <c r="M112" s="734">
        <v>457</v>
      </c>
      <c r="N112" s="735">
        <v>109493.29999999997</v>
      </c>
    </row>
    <row r="113" spans="1:14" ht="14.45" customHeight="1" x14ac:dyDescent="0.2">
      <c r="A113" s="729" t="s">
        <v>575</v>
      </c>
      <c r="B113" s="730" t="s">
        <v>576</v>
      </c>
      <c r="C113" s="731" t="s">
        <v>595</v>
      </c>
      <c r="D113" s="732" t="s">
        <v>596</v>
      </c>
      <c r="E113" s="733">
        <v>50113001</v>
      </c>
      <c r="F113" s="732" t="s">
        <v>661</v>
      </c>
      <c r="G113" s="731" t="s">
        <v>662</v>
      </c>
      <c r="H113" s="731">
        <v>184090</v>
      </c>
      <c r="I113" s="731">
        <v>84090</v>
      </c>
      <c r="J113" s="731" t="s">
        <v>676</v>
      </c>
      <c r="K113" s="731" t="s">
        <v>677</v>
      </c>
      <c r="L113" s="734">
        <v>59.837777777777774</v>
      </c>
      <c r="M113" s="734">
        <v>18</v>
      </c>
      <c r="N113" s="735">
        <v>1077.08</v>
      </c>
    </row>
    <row r="114" spans="1:14" ht="14.45" customHeight="1" x14ac:dyDescent="0.2">
      <c r="A114" s="729" t="s">
        <v>575</v>
      </c>
      <c r="B114" s="730" t="s">
        <v>576</v>
      </c>
      <c r="C114" s="731" t="s">
        <v>595</v>
      </c>
      <c r="D114" s="732" t="s">
        <v>596</v>
      </c>
      <c r="E114" s="733">
        <v>50113001</v>
      </c>
      <c r="F114" s="732" t="s">
        <v>661</v>
      </c>
      <c r="G114" s="731" t="s">
        <v>673</v>
      </c>
      <c r="H114" s="731">
        <v>136755</v>
      </c>
      <c r="I114" s="731">
        <v>136755</v>
      </c>
      <c r="J114" s="731" t="s">
        <v>855</v>
      </c>
      <c r="K114" s="731" t="s">
        <v>856</v>
      </c>
      <c r="L114" s="734">
        <v>4909.6357142857114</v>
      </c>
      <c r="M114" s="734">
        <v>35</v>
      </c>
      <c r="N114" s="735">
        <v>171837.24999999988</v>
      </c>
    </row>
    <row r="115" spans="1:14" ht="14.45" customHeight="1" x14ac:dyDescent="0.2">
      <c r="A115" s="729" t="s">
        <v>575</v>
      </c>
      <c r="B115" s="730" t="s">
        <v>576</v>
      </c>
      <c r="C115" s="731" t="s">
        <v>595</v>
      </c>
      <c r="D115" s="732" t="s">
        <v>596</v>
      </c>
      <c r="E115" s="733">
        <v>50113001</v>
      </c>
      <c r="F115" s="732" t="s">
        <v>661</v>
      </c>
      <c r="G115" s="731" t="s">
        <v>662</v>
      </c>
      <c r="H115" s="731">
        <v>221074</v>
      </c>
      <c r="I115" s="731">
        <v>221074</v>
      </c>
      <c r="J115" s="731" t="s">
        <v>857</v>
      </c>
      <c r="K115" s="731" t="s">
        <v>858</v>
      </c>
      <c r="L115" s="734">
        <v>76.330000000000013</v>
      </c>
      <c r="M115" s="734">
        <v>1</v>
      </c>
      <c r="N115" s="735">
        <v>76.330000000000013</v>
      </c>
    </row>
    <row r="116" spans="1:14" ht="14.45" customHeight="1" x14ac:dyDescent="0.2">
      <c r="A116" s="729" t="s">
        <v>575</v>
      </c>
      <c r="B116" s="730" t="s">
        <v>576</v>
      </c>
      <c r="C116" s="731" t="s">
        <v>595</v>
      </c>
      <c r="D116" s="732" t="s">
        <v>596</v>
      </c>
      <c r="E116" s="733">
        <v>50113001</v>
      </c>
      <c r="F116" s="732" t="s">
        <v>661</v>
      </c>
      <c r="G116" s="731" t="s">
        <v>662</v>
      </c>
      <c r="H116" s="731">
        <v>230423</v>
      </c>
      <c r="I116" s="731">
        <v>230423</v>
      </c>
      <c r="J116" s="731" t="s">
        <v>857</v>
      </c>
      <c r="K116" s="731" t="s">
        <v>859</v>
      </c>
      <c r="L116" s="734">
        <v>39.850000000000016</v>
      </c>
      <c r="M116" s="734">
        <v>1</v>
      </c>
      <c r="N116" s="735">
        <v>39.850000000000016</v>
      </c>
    </row>
    <row r="117" spans="1:14" ht="14.45" customHeight="1" x14ac:dyDescent="0.2">
      <c r="A117" s="729" t="s">
        <v>575</v>
      </c>
      <c r="B117" s="730" t="s">
        <v>576</v>
      </c>
      <c r="C117" s="731" t="s">
        <v>595</v>
      </c>
      <c r="D117" s="732" t="s">
        <v>596</v>
      </c>
      <c r="E117" s="733">
        <v>50113001</v>
      </c>
      <c r="F117" s="732" t="s">
        <v>661</v>
      </c>
      <c r="G117" s="731" t="s">
        <v>662</v>
      </c>
      <c r="H117" s="731">
        <v>846346</v>
      </c>
      <c r="I117" s="731">
        <v>119672</v>
      </c>
      <c r="J117" s="731" t="s">
        <v>860</v>
      </c>
      <c r="K117" s="731" t="s">
        <v>861</v>
      </c>
      <c r="L117" s="734">
        <v>120.96000000000002</v>
      </c>
      <c r="M117" s="734">
        <v>1</v>
      </c>
      <c r="N117" s="735">
        <v>120.96000000000002</v>
      </c>
    </row>
    <row r="118" spans="1:14" ht="14.45" customHeight="1" x14ac:dyDescent="0.2">
      <c r="A118" s="729" t="s">
        <v>575</v>
      </c>
      <c r="B118" s="730" t="s">
        <v>576</v>
      </c>
      <c r="C118" s="731" t="s">
        <v>595</v>
      </c>
      <c r="D118" s="732" t="s">
        <v>596</v>
      </c>
      <c r="E118" s="733">
        <v>50113001</v>
      </c>
      <c r="F118" s="732" t="s">
        <v>661</v>
      </c>
      <c r="G118" s="731" t="s">
        <v>662</v>
      </c>
      <c r="H118" s="731">
        <v>117011</v>
      </c>
      <c r="I118" s="731">
        <v>17011</v>
      </c>
      <c r="J118" s="731" t="s">
        <v>862</v>
      </c>
      <c r="K118" s="731" t="s">
        <v>863</v>
      </c>
      <c r="L118" s="734">
        <v>144.87000000000003</v>
      </c>
      <c r="M118" s="734">
        <v>35</v>
      </c>
      <c r="N118" s="735">
        <v>5070.4500000000007</v>
      </c>
    </row>
    <row r="119" spans="1:14" ht="14.45" customHeight="1" x14ac:dyDescent="0.2">
      <c r="A119" s="729" t="s">
        <v>575</v>
      </c>
      <c r="B119" s="730" t="s">
        <v>576</v>
      </c>
      <c r="C119" s="731" t="s">
        <v>595</v>
      </c>
      <c r="D119" s="732" t="s">
        <v>596</v>
      </c>
      <c r="E119" s="733">
        <v>50113001</v>
      </c>
      <c r="F119" s="732" t="s">
        <v>661</v>
      </c>
      <c r="G119" s="731" t="s">
        <v>662</v>
      </c>
      <c r="H119" s="731">
        <v>103542</v>
      </c>
      <c r="I119" s="731">
        <v>3542</v>
      </c>
      <c r="J119" s="731" t="s">
        <v>864</v>
      </c>
      <c r="K119" s="731" t="s">
        <v>865</v>
      </c>
      <c r="L119" s="734">
        <v>35.290000000000006</v>
      </c>
      <c r="M119" s="734">
        <v>3</v>
      </c>
      <c r="N119" s="735">
        <v>105.87000000000002</v>
      </c>
    </row>
    <row r="120" spans="1:14" ht="14.45" customHeight="1" x14ac:dyDescent="0.2">
      <c r="A120" s="729" t="s">
        <v>575</v>
      </c>
      <c r="B120" s="730" t="s">
        <v>576</v>
      </c>
      <c r="C120" s="731" t="s">
        <v>595</v>
      </c>
      <c r="D120" s="732" t="s">
        <v>596</v>
      </c>
      <c r="E120" s="733">
        <v>50113001</v>
      </c>
      <c r="F120" s="732" t="s">
        <v>661</v>
      </c>
      <c r="G120" s="731" t="s">
        <v>662</v>
      </c>
      <c r="H120" s="731">
        <v>844831</v>
      </c>
      <c r="I120" s="731">
        <v>9999999</v>
      </c>
      <c r="J120" s="731" t="s">
        <v>866</v>
      </c>
      <c r="K120" s="731" t="s">
        <v>867</v>
      </c>
      <c r="L120" s="734">
        <v>2920.0099999999998</v>
      </c>
      <c r="M120" s="734">
        <v>3</v>
      </c>
      <c r="N120" s="735">
        <v>8760.0299999999988</v>
      </c>
    </row>
    <row r="121" spans="1:14" ht="14.45" customHeight="1" x14ac:dyDescent="0.2">
      <c r="A121" s="729" t="s">
        <v>575</v>
      </c>
      <c r="B121" s="730" t="s">
        <v>576</v>
      </c>
      <c r="C121" s="731" t="s">
        <v>595</v>
      </c>
      <c r="D121" s="732" t="s">
        <v>596</v>
      </c>
      <c r="E121" s="733">
        <v>50113001</v>
      </c>
      <c r="F121" s="732" t="s">
        <v>661</v>
      </c>
      <c r="G121" s="731" t="s">
        <v>662</v>
      </c>
      <c r="H121" s="731">
        <v>232606</v>
      </c>
      <c r="I121" s="731">
        <v>232606</v>
      </c>
      <c r="J121" s="731" t="s">
        <v>868</v>
      </c>
      <c r="K121" s="731" t="s">
        <v>869</v>
      </c>
      <c r="L121" s="734">
        <v>110.71375</v>
      </c>
      <c r="M121" s="734">
        <v>8</v>
      </c>
      <c r="N121" s="735">
        <v>885.71</v>
      </c>
    </row>
    <row r="122" spans="1:14" ht="14.45" customHeight="1" x14ac:dyDescent="0.2">
      <c r="A122" s="729" t="s">
        <v>575</v>
      </c>
      <c r="B122" s="730" t="s">
        <v>576</v>
      </c>
      <c r="C122" s="731" t="s">
        <v>595</v>
      </c>
      <c r="D122" s="732" t="s">
        <v>596</v>
      </c>
      <c r="E122" s="733">
        <v>50113001</v>
      </c>
      <c r="F122" s="732" t="s">
        <v>661</v>
      </c>
      <c r="G122" s="731" t="s">
        <v>662</v>
      </c>
      <c r="H122" s="731">
        <v>230424</v>
      </c>
      <c r="I122" s="731">
        <v>230424</v>
      </c>
      <c r="J122" s="731" t="s">
        <v>870</v>
      </c>
      <c r="K122" s="731" t="s">
        <v>871</v>
      </c>
      <c r="L122" s="734">
        <v>153.87999999999997</v>
      </c>
      <c r="M122" s="734">
        <v>3</v>
      </c>
      <c r="N122" s="735">
        <v>461.63999999999987</v>
      </c>
    </row>
    <row r="123" spans="1:14" ht="14.45" customHeight="1" x14ac:dyDescent="0.2">
      <c r="A123" s="729" t="s">
        <v>575</v>
      </c>
      <c r="B123" s="730" t="s">
        <v>576</v>
      </c>
      <c r="C123" s="731" t="s">
        <v>595</v>
      </c>
      <c r="D123" s="732" t="s">
        <v>596</v>
      </c>
      <c r="E123" s="733">
        <v>50113001</v>
      </c>
      <c r="F123" s="732" t="s">
        <v>661</v>
      </c>
      <c r="G123" s="731" t="s">
        <v>662</v>
      </c>
      <c r="H123" s="731">
        <v>100113</v>
      </c>
      <c r="I123" s="731">
        <v>113</v>
      </c>
      <c r="J123" s="731" t="s">
        <v>872</v>
      </c>
      <c r="K123" s="731" t="s">
        <v>873</v>
      </c>
      <c r="L123" s="734">
        <v>45.915000000000006</v>
      </c>
      <c r="M123" s="734">
        <v>26</v>
      </c>
      <c r="N123" s="735">
        <v>1193.7900000000002</v>
      </c>
    </row>
    <row r="124" spans="1:14" ht="14.45" customHeight="1" x14ac:dyDescent="0.2">
      <c r="A124" s="729" t="s">
        <v>575</v>
      </c>
      <c r="B124" s="730" t="s">
        <v>576</v>
      </c>
      <c r="C124" s="731" t="s">
        <v>595</v>
      </c>
      <c r="D124" s="732" t="s">
        <v>596</v>
      </c>
      <c r="E124" s="733">
        <v>50113001</v>
      </c>
      <c r="F124" s="732" t="s">
        <v>661</v>
      </c>
      <c r="G124" s="731" t="s">
        <v>662</v>
      </c>
      <c r="H124" s="731">
        <v>241672</v>
      </c>
      <c r="I124" s="731">
        <v>241672</v>
      </c>
      <c r="J124" s="731" t="s">
        <v>874</v>
      </c>
      <c r="K124" s="731" t="s">
        <v>875</v>
      </c>
      <c r="L124" s="734">
        <v>111.41</v>
      </c>
      <c r="M124" s="734">
        <v>50</v>
      </c>
      <c r="N124" s="735">
        <v>5570.5</v>
      </c>
    </row>
    <row r="125" spans="1:14" ht="14.45" customHeight="1" x14ac:dyDescent="0.2">
      <c r="A125" s="729" t="s">
        <v>575</v>
      </c>
      <c r="B125" s="730" t="s">
        <v>576</v>
      </c>
      <c r="C125" s="731" t="s">
        <v>595</v>
      </c>
      <c r="D125" s="732" t="s">
        <v>596</v>
      </c>
      <c r="E125" s="733">
        <v>50113001</v>
      </c>
      <c r="F125" s="732" t="s">
        <v>661</v>
      </c>
      <c r="G125" s="731" t="s">
        <v>662</v>
      </c>
      <c r="H125" s="731">
        <v>104071</v>
      </c>
      <c r="I125" s="731">
        <v>4071</v>
      </c>
      <c r="J125" s="731" t="s">
        <v>876</v>
      </c>
      <c r="K125" s="731" t="s">
        <v>877</v>
      </c>
      <c r="L125" s="734">
        <v>221.97999999999996</v>
      </c>
      <c r="M125" s="734">
        <v>2</v>
      </c>
      <c r="N125" s="735">
        <v>443.95999999999992</v>
      </c>
    </row>
    <row r="126" spans="1:14" ht="14.45" customHeight="1" x14ac:dyDescent="0.2">
      <c r="A126" s="729" t="s">
        <v>575</v>
      </c>
      <c r="B126" s="730" t="s">
        <v>576</v>
      </c>
      <c r="C126" s="731" t="s">
        <v>595</v>
      </c>
      <c r="D126" s="732" t="s">
        <v>596</v>
      </c>
      <c r="E126" s="733">
        <v>50113001</v>
      </c>
      <c r="F126" s="732" t="s">
        <v>661</v>
      </c>
      <c r="G126" s="731" t="s">
        <v>662</v>
      </c>
      <c r="H126" s="731">
        <v>102479</v>
      </c>
      <c r="I126" s="731">
        <v>2479</v>
      </c>
      <c r="J126" s="731" t="s">
        <v>876</v>
      </c>
      <c r="K126" s="731" t="s">
        <v>878</v>
      </c>
      <c r="L126" s="734">
        <v>65.489999999999995</v>
      </c>
      <c r="M126" s="734">
        <v>6</v>
      </c>
      <c r="N126" s="735">
        <v>392.94</v>
      </c>
    </row>
    <row r="127" spans="1:14" ht="14.45" customHeight="1" x14ac:dyDescent="0.2">
      <c r="A127" s="729" t="s">
        <v>575</v>
      </c>
      <c r="B127" s="730" t="s">
        <v>576</v>
      </c>
      <c r="C127" s="731" t="s">
        <v>595</v>
      </c>
      <c r="D127" s="732" t="s">
        <v>596</v>
      </c>
      <c r="E127" s="733">
        <v>50113001</v>
      </c>
      <c r="F127" s="732" t="s">
        <v>661</v>
      </c>
      <c r="G127" s="731" t="s">
        <v>662</v>
      </c>
      <c r="H127" s="731">
        <v>846599</v>
      </c>
      <c r="I127" s="731">
        <v>107754</v>
      </c>
      <c r="J127" s="731" t="s">
        <v>879</v>
      </c>
      <c r="K127" s="731" t="s">
        <v>329</v>
      </c>
      <c r="L127" s="734">
        <v>133.84954545454548</v>
      </c>
      <c r="M127" s="734">
        <v>22</v>
      </c>
      <c r="N127" s="735">
        <v>2944.6900000000005</v>
      </c>
    </row>
    <row r="128" spans="1:14" ht="14.45" customHeight="1" x14ac:dyDescent="0.2">
      <c r="A128" s="729" t="s">
        <v>575</v>
      </c>
      <c r="B128" s="730" t="s">
        <v>576</v>
      </c>
      <c r="C128" s="731" t="s">
        <v>595</v>
      </c>
      <c r="D128" s="732" t="s">
        <v>596</v>
      </c>
      <c r="E128" s="733">
        <v>50113001</v>
      </c>
      <c r="F128" s="732" t="s">
        <v>661</v>
      </c>
      <c r="G128" s="731" t="s">
        <v>662</v>
      </c>
      <c r="H128" s="731">
        <v>158425</v>
      </c>
      <c r="I128" s="731">
        <v>58425</v>
      </c>
      <c r="J128" s="731" t="s">
        <v>880</v>
      </c>
      <c r="K128" s="731" t="s">
        <v>881</v>
      </c>
      <c r="L128" s="734">
        <v>61.02</v>
      </c>
      <c r="M128" s="734">
        <v>2</v>
      </c>
      <c r="N128" s="735">
        <v>122.04</v>
      </c>
    </row>
    <row r="129" spans="1:14" ht="14.45" customHeight="1" x14ac:dyDescent="0.2">
      <c r="A129" s="729" t="s">
        <v>575</v>
      </c>
      <c r="B129" s="730" t="s">
        <v>576</v>
      </c>
      <c r="C129" s="731" t="s">
        <v>595</v>
      </c>
      <c r="D129" s="732" t="s">
        <v>596</v>
      </c>
      <c r="E129" s="733">
        <v>50113001</v>
      </c>
      <c r="F129" s="732" t="s">
        <v>661</v>
      </c>
      <c r="G129" s="731" t="s">
        <v>662</v>
      </c>
      <c r="H129" s="731">
        <v>154539</v>
      </c>
      <c r="I129" s="731">
        <v>54539</v>
      </c>
      <c r="J129" s="731" t="s">
        <v>882</v>
      </c>
      <c r="K129" s="731" t="s">
        <v>883</v>
      </c>
      <c r="L129" s="734">
        <v>59.957857142857151</v>
      </c>
      <c r="M129" s="734">
        <v>14</v>
      </c>
      <c r="N129" s="735">
        <v>839.41000000000008</v>
      </c>
    </row>
    <row r="130" spans="1:14" ht="14.45" customHeight="1" x14ac:dyDescent="0.2">
      <c r="A130" s="729" t="s">
        <v>575</v>
      </c>
      <c r="B130" s="730" t="s">
        <v>576</v>
      </c>
      <c r="C130" s="731" t="s">
        <v>595</v>
      </c>
      <c r="D130" s="732" t="s">
        <v>596</v>
      </c>
      <c r="E130" s="733">
        <v>50113001</v>
      </c>
      <c r="F130" s="732" t="s">
        <v>661</v>
      </c>
      <c r="G130" s="731" t="s">
        <v>662</v>
      </c>
      <c r="H130" s="731">
        <v>179327</v>
      </c>
      <c r="I130" s="731">
        <v>179327</v>
      </c>
      <c r="J130" s="731" t="s">
        <v>884</v>
      </c>
      <c r="K130" s="731" t="s">
        <v>797</v>
      </c>
      <c r="L130" s="734">
        <v>74.320000000000007</v>
      </c>
      <c r="M130" s="734">
        <v>1</v>
      </c>
      <c r="N130" s="735">
        <v>74.320000000000007</v>
      </c>
    </row>
    <row r="131" spans="1:14" ht="14.45" customHeight="1" x14ac:dyDescent="0.2">
      <c r="A131" s="729" t="s">
        <v>575</v>
      </c>
      <c r="B131" s="730" t="s">
        <v>576</v>
      </c>
      <c r="C131" s="731" t="s">
        <v>595</v>
      </c>
      <c r="D131" s="732" t="s">
        <v>596</v>
      </c>
      <c r="E131" s="733">
        <v>50113001</v>
      </c>
      <c r="F131" s="732" t="s">
        <v>661</v>
      </c>
      <c r="G131" s="731" t="s">
        <v>662</v>
      </c>
      <c r="H131" s="731">
        <v>226523</v>
      </c>
      <c r="I131" s="731">
        <v>226523</v>
      </c>
      <c r="J131" s="731" t="s">
        <v>885</v>
      </c>
      <c r="K131" s="731" t="s">
        <v>886</v>
      </c>
      <c r="L131" s="734">
        <v>51.960000000000008</v>
      </c>
      <c r="M131" s="734">
        <v>30</v>
      </c>
      <c r="N131" s="735">
        <v>1558.8000000000002</v>
      </c>
    </row>
    <row r="132" spans="1:14" ht="14.45" customHeight="1" x14ac:dyDescent="0.2">
      <c r="A132" s="729" t="s">
        <v>575</v>
      </c>
      <c r="B132" s="730" t="s">
        <v>576</v>
      </c>
      <c r="C132" s="731" t="s">
        <v>595</v>
      </c>
      <c r="D132" s="732" t="s">
        <v>596</v>
      </c>
      <c r="E132" s="733">
        <v>50113001</v>
      </c>
      <c r="F132" s="732" t="s">
        <v>661</v>
      </c>
      <c r="G132" s="731" t="s">
        <v>662</v>
      </c>
      <c r="H132" s="731">
        <v>905097</v>
      </c>
      <c r="I132" s="731">
        <v>158767</v>
      </c>
      <c r="J132" s="731" t="s">
        <v>887</v>
      </c>
      <c r="K132" s="731" t="s">
        <v>888</v>
      </c>
      <c r="L132" s="734">
        <v>167.41997536259066</v>
      </c>
      <c r="M132" s="734">
        <v>23</v>
      </c>
      <c r="N132" s="735">
        <v>3850.6594333395851</v>
      </c>
    </row>
    <row r="133" spans="1:14" ht="14.45" customHeight="1" x14ac:dyDescent="0.2">
      <c r="A133" s="729" t="s">
        <v>575</v>
      </c>
      <c r="B133" s="730" t="s">
        <v>576</v>
      </c>
      <c r="C133" s="731" t="s">
        <v>595</v>
      </c>
      <c r="D133" s="732" t="s">
        <v>596</v>
      </c>
      <c r="E133" s="733">
        <v>50113001</v>
      </c>
      <c r="F133" s="732" t="s">
        <v>661</v>
      </c>
      <c r="G133" s="731" t="s">
        <v>662</v>
      </c>
      <c r="H133" s="731">
        <v>900240</v>
      </c>
      <c r="I133" s="731">
        <v>0</v>
      </c>
      <c r="J133" s="731" t="s">
        <v>889</v>
      </c>
      <c r="K133" s="731" t="s">
        <v>329</v>
      </c>
      <c r="L133" s="734">
        <v>67.759996253264575</v>
      </c>
      <c r="M133" s="734">
        <v>10</v>
      </c>
      <c r="N133" s="735">
        <v>677.5999625326458</v>
      </c>
    </row>
    <row r="134" spans="1:14" ht="14.45" customHeight="1" x14ac:dyDescent="0.2">
      <c r="A134" s="729" t="s">
        <v>575</v>
      </c>
      <c r="B134" s="730" t="s">
        <v>576</v>
      </c>
      <c r="C134" s="731" t="s">
        <v>595</v>
      </c>
      <c r="D134" s="732" t="s">
        <v>596</v>
      </c>
      <c r="E134" s="733">
        <v>50113001</v>
      </c>
      <c r="F134" s="732" t="s">
        <v>661</v>
      </c>
      <c r="G134" s="731" t="s">
        <v>662</v>
      </c>
      <c r="H134" s="731">
        <v>215474</v>
      </c>
      <c r="I134" s="731">
        <v>215474</v>
      </c>
      <c r="J134" s="731" t="s">
        <v>890</v>
      </c>
      <c r="K134" s="731" t="s">
        <v>891</v>
      </c>
      <c r="L134" s="734">
        <v>531.38000000000011</v>
      </c>
      <c r="M134" s="734">
        <v>46</v>
      </c>
      <c r="N134" s="735">
        <v>24443.480000000003</v>
      </c>
    </row>
    <row r="135" spans="1:14" ht="14.45" customHeight="1" x14ac:dyDescent="0.2">
      <c r="A135" s="729" t="s">
        <v>575</v>
      </c>
      <c r="B135" s="730" t="s">
        <v>576</v>
      </c>
      <c r="C135" s="731" t="s">
        <v>595</v>
      </c>
      <c r="D135" s="732" t="s">
        <v>596</v>
      </c>
      <c r="E135" s="733">
        <v>50113001</v>
      </c>
      <c r="F135" s="732" t="s">
        <v>661</v>
      </c>
      <c r="G135" s="731" t="s">
        <v>662</v>
      </c>
      <c r="H135" s="731">
        <v>501596</v>
      </c>
      <c r="I135" s="731">
        <v>0</v>
      </c>
      <c r="J135" s="731" t="s">
        <v>892</v>
      </c>
      <c r="K135" s="731" t="s">
        <v>893</v>
      </c>
      <c r="L135" s="734">
        <v>113.26</v>
      </c>
      <c r="M135" s="734">
        <v>1</v>
      </c>
      <c r="N135" s="735">
        <v>113.26</v>
      </c>
    </row>
    <row r="136" spans="1:14" ht="14.45" customHeight="1" x14ac:dyDescent="0.2">
      <c r="A136" s="729" t="s">
        <v>575</v>
      </c>
      <c r="B136" s="730" t="s">
        <v>576</v>
      </c>
      <c r="C136" s="731" t="s">
        <v>595</v>
      </c>
      <c r="D136" s="732" t="s">
        <v>596</v>
      </c>
      <c r="E136" s="733">
        <v>50113001</v>
      </c>
      <c r="F136" s="732" t="s">
        <v>661</v>
      </c>
      <c r="G136" s="731" t="s">
        <v>329</v>
      </c>
      <c r="H136" s="731">
        <v>154151</v>
      </c>
      <c r="I136" s="731">
        <v>54151</v>
      </c>
      <c r="J136" s="731" t="s">
        <v>894</v>
      </c>
      <c r="K136" s="731" t="s">
        <v>895</v>
      </c>
      <c r="L136" s="734">
        <v>108.99999999999999</v>
      </c>
      <c r="M136" s="734">
        <v>1</v>
      </c>
      <c r="N136" s="735">
        <v>108.99999999999999</v>
      </c>
    </row>
    <row r="137" spans="1:14" ht="14.45" customHeight="1" x14ac:dyDescent="0.2">
      <c r="A137" s="729" t="s">
        <v>575</v>
      </c>
      <c r="B137" s="730" t="s">
        <v>576</v>
      </c>
      <c r="C137" s="731" t="s">
        <v>595</v>
      </c>
      <c r="D137" s="732" t="s">
        <v>596</v>
      </c>
      <c r="E137" s="733">
        <v>50113001</v>
      </c>
      <c r="F137" s="732" t="s">
        <v>661</v>
      </c>
      <c r="G137" s="731" t="s">
        <v>329</v>
      </c>
      <c r="H137" s="731">
        <v>134505</v>
      </c>
      <c r="I137" s="731">
        <v>134505</v>
      </c>
      <c r="J137" s="731" t="s">
        <v>896</v>
      </c>
      <c r="K137" s="731" t="s">
        <v>897</v>
      </c>
      <c r="L137" s="734">
        <v>99.903333333333322</v>
      </c>
      <c r="M137" s="734">
        <v>3</v>
      </c>
      <c r="N137" s="735">
        <v>299.70999999999998</v>
      </c>
    </row>
    <row r="138" spans="1:14" ht="14.45" customHeight="1" x14ac:dyDescent="0.2">
      <c r="A138" s="729" t="s">
        <v>575</v>
      </c>
      <c r="B138" s="730" t="s">
        <v>576</v>
      </c>
      <c r="C138" s="731" t="s">
        <v>595</v>
      </c>
      <c r="D138" s="732" t="s">
        <v>596</v>
      </c>
      <c r="E138" s="733">
        <v>50113001</v>
      </c>
      <c r="F138" s="732" t="s">
        <v>661</v>
      </c>
      <c r="G138" s="731" t="s">
        <v>662</v>
      </c>
      <c r="H138" s="731">
        <v>173838</v>
      </c>
      <c r="I138" s="731">
        <v>173838</v>
      </c>
      <c r="J138" s="731" t="s">
        <v>898</v>
      </c>
      <c r="K138" s="731" t="s">
        <v>899</v>
      </c>
      <c r="L138" s="734">
        <v>19279.747500000001</v>
      </c>
      <c r="M138" s="734">
        <v>4</v>
      </c>
      <c r="N138" s="735">
        <v>77118.990000000005</v>
      </c>
    </row>
    <row r="139" spans="1:14" ht="14.45" customHeight="1" x14ac:dyDescent="0.2">
      <c r="A139" s="729" t="s">
        <v>575</v>
      </c>
      <c r="B139" s="730" t="s">
        <v>576</v>
      </c>
      <c r="C139" s="731" t="s">
        <v>595</v>
      </c>
      <c r="D139" s="732" t="s">
        <v>596</v>
      </c>
      <c r="E139" s="733">
        <v>50113001</v>
      </c>
      <c r="F139" s="732" t="s">
        <v>661</v>
      </c>
      <c r="G139" s="731" t="s">
        <v>662</v>
      </c>
      <c r="H139" s="731">
        <v>502196</v>
      </c>
      <c r="I139" s="731">
        <v>9999999</v>
      </c>
      <c r="J139" s="731" t="s">
        <v>900</v>
      </c>
      <c r="K139" s="731" t="s">
        <v>901</v>
      </c>
      <c r="L139" s="734">
        <v>20855.12</v>
      </c>
      <c r="M139" s="734">
        <v>2</v>
      </c>
      <c r="N139" s="735">
        <v>41710.239999999998</v>
      </c>
    </row>
    <row r="140" spans="1:14" ht="14.45" customHeight="1" x14ac:dyDescent="0.2">
      <c r="A140" s="729" t="s">
        <v>575</v>
      </c>
      <c r="B140" s="730" t="s">
        <v>576</v>
      </c>
      <c r="C140" s="731" t="s">
        <v>595</v>
      </c>
      <c r="D140" s="732" t="s">
        <v>596</v>
      </c>
      <c r="E140" s="733">
        <v>50113001</v>
      </c>
      <c r="F140" s="732" t="s">
        <v>661</v>
      </c>
      <c r="G140" s="731" t="s">
        <v>662</v>
      </c>
      <c r="H140" s="731">
        <v>145273</v>
      </c>
      <c r="I140" s="731">
        <v>45273</v>
      </c>
      <c r="J140" s="731" t="s">
        <v>902</v>
      </c>
      <c r="K140" s="731" t="s">
        <v>903</v>
      </c>
      <c r="L140" s="734">
        <v>23.91</v>
      </c>
      <c r="M140" s="734">
        <v>1</v>
      </c>
      <c r="N140" s="735">
        <v>23.91</v>
      </c>
    </row>
    <row r="141" spans="1:14" ht="14.45" customHeight="1" x14ac:dyDescent="0.2">
      <c r="A141" s="729" t="s">
        <v>575</v>
      </c>
      <c r="B141" s="730" t="s">
        <v>576</v>
      </c>
      <c r="C141" s="731" t="s">
        <v>595</v>
      </c>
      <c r="D141" s="732" t="s">
        <v>596</v>
      </c>
      <c r="E141" s="733">
        <v>50113001</v>
      </c>
      <c r="F141" s="732" t="s">
        <v>661</v>
      </c>
      <c r="G141" s="731" t="s">
        <v>662</v>
      </c>
      <c r="H141" s="731">
        <v>166015</v>
      </c>
      <c r="I141" s="731">
        <v>66015</v>
      </c>
      <c r="J141" s="731" t="s">
        <v>904</v>
      </c>
      <c r="K141" s="731" t="s">
        <v>905</v>
      </c>
      <c r="L141" s="734">
        <v>83.86</v>
      </c>
      <c r="M141" s="734">
        <v>2</v>
      </c>
      <c r="N141" s="735">
        <v>167.72</v>
      </c>
    </row>
    <row r="142" spans="1:14" ht="14.45" customHeight="1" x14ac:dyDescent="0.2">
      <c r="A142" s="729" t="s">
        <v>575</v>
      </c>
      <c r="B142" s="730" t="s">
        <v>576</v>
      </c>
      <c r="C142" s="731" t="s">
        <v>595</v>
      </c>
      <c r="D142" s="732" t="s">
        <v>596</v>
      </c>
      <c r="E142" s="733">
        <v>50113001</v>
      </c>
      <c r="F142" s="732" t="s">
        <v>661</v>
      </c>
      <c r="G142" s="731" t="s">
        <v>662</v>
      </c>
      <c r="H142" s="731">
        <v>162083</v>
      </c>
      <c r="I142" s="731">
        <v>162083</v>
      </c>
      <c r="J142" s="731" t="s">
        <v>906</v>
      </c>
      <c r="K142" s="731" t="s">
        <v>907</v>
      </c>
      <c r="L142" s="734">
        <v>511.56999999999994</v>
      </c>
      <c r="M142" s="734">
        <v>1</v>
      </c>
      <c r="N142" s="735">
        <v>511.56999999999994</v>
      </c>
    </row>
    <row r="143" spans="1:14" ht="14.45" customHeight="1" x14ac:dyDescent="0.2">
      <c r="A143" s="729" t="s">
        <v>575</v>
      </c>
      <c r="B143" s="730" t="s">
        <v>576</v>
      </c>
      <c r="C143" s="731" t="s">
        <v>595</v>
      </c>
      <c r="D143" s="732" t="s">
        <v>596</v>
      </c>
      <c r="E143" s="733">
        <v>50113001</v>
      </c>
      <c r="F143" s="732" t="s">
        <v>661</v>
      </c>
      <c r="G143" s="731" t="s">
        <v>662</v>
      </c>
      <c r="H143" s="731">
        <v>846113</v>
      </c>
      <c r="I143" s="731">
        <v>107712</v>
      </c>
      <c r="J143" s="731" t="s">
        <v>908</v>
      </c>
      <c r="K143" s="731" t="s">
        <v>909</v>
      </c>
      <c r="L143" s="734">
        <v>240.57000000000002</v>
      </c>
      <c r="M143" s="734">
        <v>6</v>
      </c>
      <c r="N143" s="735">
        <v>1443.42</v>
      </c>
    </row>
    <row r="144" spans="1:14" ht="14.45" customHeight="1" x14ac:dyDescent="0.2">
      <c r="A144" s="729" t="s">
        <v>575</v>
      </c>
      <c r="B144" s="730" t="s">
        <v>576</v>
      </c>
      <c r="C144" s="731" t="s">
        <v>595</v>
      </c>
      <c r="D144" s="732" t="s">
        <v>596</v>
      </c>
      <c r="E144" s="733">
        <v>50113001</v>
      </c>
      <c r="F144" s="732" t="s">
        <v>661</v>
      </c>
      <c r="G144" s="731" t="s">
        <v>662</v>
      </c>
      <c r="H144" s="731">
        <v>199680</v>
      </c>
      <c r="I144" s="731">
        <v>199680</v>
      </c>
      <c r="J144" s="731" t="s">
        <v>910</v>
      </c>
      <c r="K144" s="731" t="s">
        <v>911</v>
      </c>
      <c r="L144" s="734">
        <v>362.46000000000004</v>
      </c>
      <c r="M144" s="734">
        <v>5</v>
      </c>
      <c r="N144" s="735">
        <v>1812.3000000000002</v>
      </c>
    </row>
    <row r="145" spans="1:14" ht="14.45" customHeight="1" x14ac:dyDescent="0.2">
      <c r="A145" s="729" t="s">
        <v>575</v>
      </c>
      <c r="B145" s="730" t="s">
        <v>576</v>
      </c>
      <c r="C145" s="731" t="s">
        <v>595</v>
      </c>
      <c r="D145" s="732" t="s">
        <v>596</v>
      </c>
      <c r="E145" s="733">
        <v>50113001</v>
      </c>
      <c r="F145" s="732" t="s">
        <v>661</v>
      </c>
      <c r="G145" s="731" t="s">
        <v>662</v>
      </c>
      <c r="H145" s="731">
        <v>187076</v>
      </c>
      <c r="I145" s="731">
        <v>87076</v>
      </c>
      <c r="J145" s="731" t="s">
        <v>912</v>
      </c>
      <c r="K145" s="731" t="s">
        <v>913</v>
      </c>
      <c r="L145" s="734">
        <v>135.59000000000003</v>
      </c>
      <c r="M145" s="734">
        <v>4</v>
      </c>
      <c r="N145" s="735">
        <v>542.36000000000013</v>
      </c>
    </row>
    <row r="146" spans="1:14" ht="14.45" customHeight="1" x14ac:dyDescent="0.2">
      <c r="A146" s="729" t="s">
        <v>575</v>
      </c>
      <c r="B146" s="730" t="s">
        <v>576</v>
      </c>
      <c r="C146" s="731" t="s">
        <v>595</v>
      </c>
      <c r="D146" s="732" t="s">
        <v>596</v>
      </c>
      <c r="E146" s="733">
        <v>50113001</v>
      </c>
      <c r="F146" s="732" t="s">
        <v>661</v>
      </c>
      <c r="G146" s="731" t="s">
        <v>662</v>
      </c>
      <c r="H146" s="731">
        <v>192757</v>
      </c>
      <c r="I146" s="731">
        <v>92757</v>
      </c>
      <c r="J146" s="731" t="s">
        <v>912</v>
      </c>
      <c r="K146" s="731" t="s">
        <v>914</v>
      </c>
      <c r="L146" s="734">
        <v>74.249999999999986</v>
      </c>
      <c r="M146" s="734">
        <v>2</v>
      </c>
      <c r="N146" s="735">
        <v>148.49999999999997</v>
      </c>
    </row>
    <row r="147" spans="1:14" ht="14.45" customHeight="1" x14ac:dyDescent="0.2">
      <c r="A147" s="729" t="s">
        <v>575</v>
      </c>
      <c r="B147" s="730" t="s">
        <v>576</v>
      </c>
      <c r="C147" s="731" t="s">
        <v>595</v>
      </c>
      <c r="D147" s="732" t="s">
        <v>596</v>
      </c>
      <c r="E147" s="733">
        <v>50113001</v>
      </c>
      <c r="F147" s="732" t="s">
        <v>661</v>
      </c>
      <c r="G147" s="731" t="s">
        <v>662</v>
      </c>
      <c r="H147" s="731">
        <v>159465</v>
      </c>
      <c r="I147" s="731">
        <v>159465</v>
      </c>
      <c r="J147" s="731" t="s">
        <v>915</v>
      </c>
      <c r="K147" s="731" t="s">
        <v>916</v>
      </c>
      <c r="L147" s="734">
        <v>3359.5899999999997</v>
      </c>
      <c r="M147" s="734">
        <v>2</v>
      </c>
      <c r="N147" s="735">
        <v>6719.1799999999994</v>
      </c>
    </row>
    <row r="148" spans="1:14" ht="14.45" customHeight="1" x14ac:dyDescent="0.2">
      <c r="A148" s="729" t="s">
        <v>575</v>
      </c>
      <c r="B148" s="730" t="s">
        <v>576</v>
      </c>
      <c r="C148" s="731" t="s">
        <v>595</v>
      </c>
      <c r="D148" s="732" t="s">
        <v>596</v>
      </c>
      <c r="E148" s="733">
        <v>50113001</v>
      </c>
      <c r="F148" s="732" t="s">
        <v>661</v>
      </c>
      <c r="G148" s="731" t="s">
        <v>662</v>
      </c>
      <c r="H148" s="731">
        <v>500618</v>
      </c>
      <c r="I148" s="731">
        <v>125753</v>
      </c>
      <c r="J148" s="731" t="s">
        <v>917</v>
      </c>
      <c r="K148" s="731" t="s">
        <v>918</v>
      </c>
      <c r="L148" s="734">
        <v>300.53999999999996</v>
      </c>
      <c r="M148" s="734">
        <v>1</v>
      </c>
      <c r="N148" s="735">
        <v>300.53999999999996</v>
      </c>
    </row>
    <row r="149" spans="1:14" ht="14.45" customHeight="1" x14ac:dyDescent="0.2">
      <c r="A149" s="729" t="s">
        <v>575</v>
      </c>
      <c r="B149" s="730" t="s">
        <v>576</v>
      </c>
      <c r="C149" s="731" t="s">
        <v>595</v>
      </c>
      <c r="D149" s="732" t="s">
        <v>596</v>
      </c>
      <c r="E149" s="733">
        <v>50113001</v>
      </c>
      <c r="F149" s="732" t="s">
        <v>661</v>
      </c>
      <c r="G149" s="731" t="s">
        <v>662</v>
      </c>
      <c r="H149" s="731">
        <v>181293</v>
      </c>
      <c r="I149" s="731">
        <v>181293</v>
      </c>
      <c r="J149" s="731" t="s">
        <v>919</v>
      </c>
      <c r="K149" s="731" t="s">
        <v>920</v>
      </c>
      <c r="L149" s="734">
        <v>224.11000000000007</v>
      </c>
      <c r="M149" s="734">
        <v>2</v>
      </c>
      <c r="N149" s="735">
        <v>448.22000000000014</v>
      </c>
    </row>
    <row r="150" spans="1:14" ht="14.45" customHeight="1" x14ac:dyDescent="0.2">
      <c r="A150" s="729" t="s">
        <v>575</v>
      </c>
      <c r="B150" s="730" t="s">
        <v>576</v>
      </c>
      <c r="C150" s="731" t="s">
        <v>595</v>
      </c>
      <c r="D150" s="732" t="s">
        <v>596</v>
      </c>
      <c r="E150" s="733">
        <v>50113001</v>
      </c>
      <c r="F150" s="732" t="s">
        <v>661</v>
      </c>
      <c r="G150" s="731" t="s">
        <v>662</v>
      </c>
      <c r="H150" s="731">
        <v>225510</v>
      </c>
      <c r="I150" s="731">
        <v>225510</v>
      </c>
      <c r="J150" s="731" t="s">
        <v>921</v>
      </c>
      <c r="K150" s="731" t="s">
        <v>922</v>
      </c>
      <c r="L150" s="734">
        <v>64.72</v>
      </c>
      <c r="M150" s="734">
        <v>1</v>
      </c>
      <c r="N150" s="735">
        <v>64.72</v>
      </c>
    </row>
    <row r="151" spans="1:14" ht="14.45" customHeight="1" x14ac:dyDescent="0.2">
      <c r="A151" s="729" t="s">
        <v>575</v>
      </c>
      <c r="B151" s="730" t="s">
        <v>576</v>
      </c>
      <c r="C151" s="731" t="s">
        <v>595</v>
      </c>
      <c r="D151" s="732" t="s">
        <v>596</v>
      </c>
      <c r="E151" s="733">
        <v>50113001</v>
      </c>
      <c r="F151" s="732" t="s">
        <v>661</v>
      </c>
      <c r="G151" s="731" t="s">
        <v>673</v>
      </c>
      <c r="H151" s="731">
        <v>243130</v>
      </c>
      <c r="I151" s="731">
        <v>243130</v>
      </c>
      <c r="J151" s="731" t="s">
        <v>923</v>
      </c>
      <c r="K151" s="731" t="s">
        <v>924</v>
      </c>
      <c r="L151" s="734">
        <v>78.67</v>
      </c>
      <c r="M151" s="734">
        <v>1</v>
      </c>
      <c r="N151" s="735">
        <v>78.67</v>
      </c>
    </row>
    <row r="152" spans="1:14" ht="14.45" customHeight="1" x14ac:dyDescent="0.2">
      <c r="A152" s="729" t="s">
        <v>575</v>
      </c>
      <c r="B152" s="730" t="s">
        <v>576</v>
      </c>
      <c r="C152" s="731" t="s">
        <v>595</v>
      </c>
      <c r="D152" s="732" t="s">
        <v>596</v>
      </c>
      <c r="E152" s="733">
        <v>50113001</v>
      </c>
      <c r="F152" s="732" t="s">
        <v>661</v>
      </c>
      <c r="G152" s="731" t="s">
        <v>673</v>
      </c>
      <c r="H152" s="731">
        <v>243136</v>
      </c>
      <c r="I152" s="731">
        <v>243136</v>
      </c>
      <c r="J152" s="731" t="s">
        <v>923</v>
      </c>
      <c r="K152" s="731" t="s">
        <v>925</v>
      </c>
      <c r="L152" s="734">
        <v>130.97999999999993</v>
      </c>
      <c r="M152" s="734">
        <v>2</v>
      </c>
      <c r="N152" s="735">
        <v>261.95999999999987</v>
      </c>
    </row>
    <row r="153" spans="1:14" ht="14.45" customHeight="1" x14ac:dyDescent="0.2">
      <c r="A153" s="729" t="s">
        <v>575</v>
      </c>
      <c r="B153" s="730" t="s">
        <v>576</v>
      </c>
      <c r="C153" s="731" t="s">
        <v>595</v>
      </c>
      <c r="D153" s="732" t="s">
        <v>596</v>
      </c>
      <c r="E153" s="733">
        <v>50113001</v>
      </c>
      <c r="F153" s="732" t="s">
        <v>661</v>
      </c>
      <c r="G153" s="731" t="s">
        <v>673</v>
      </c>
      <c r="H153" s="731">
        <v>243131</v>
      </c>
      <c r="I153" s="731">
        <v>243131</v>
      </c>
      <c r="J153" s="731" t="s">
        <v>923</v>
      </c>
      <c r="K153" s="731" t="s">
        <v>926</v>
      </c>
      <c r="L153" s="734">
        <v>77.66</v>
      </c>
      <c r="M153" s="734">
        <v>4</v>
      </c>
      <c r="N153" s="735">
        <v>310.64</v>
      </c>
    </row>
    <row r="154" spans="1:14" ht="14.45" customHeight="1" x14ac:dyDescent="0.2">
      <c r="A154" s="729" t="s">
        <v>575</v>
      </c>
      <c r="B154" s="730" t="s">
        <v>576</v>
      </c>
      <c r="C154" s="731" t="s">
        <v>595</v>
      </c>
      <c r="D154" s="732" t="s">
        <v>596</v>
      </c>
      <c r="E154" s="733">
        <v>50113001</v>
      </c>
      <c r="F154" s="732" t="s">
        <v>661</v>
      </c>
      <c r="G154" s="731" t="s">
        <v>673</v>
      </c>
      <c r="H154" s="731">
        <v>243138</v>
      </c>
      <c r="I154" s="731">
        <v>243138</v>
      </c>
      <c r="J154" s="731" t="s">
        <v>927</v>
      </c>
      <c r="K154" s="731" t="s">
        <v>928</v>
      </c>
      <c r="L154" s="734">
        <v>61.040000000000006</v>
      </c>
      <c r="M154" s="734">
        <v>2</v>
      </c>
      <c r="N154" s="735">
        <v>122.08000000000001</v>
      </c>
    </row>
    <row r="155" spans="1:14" ht="14.45" customHeight="1" x14ac:dyDescent="0.2">
      <c r="A155" s="729" t="s">
        <v>575</v>
      </c>
      <c r="B155" s="730" t="s">
        <v>576</v>
      </c>
      <c r="C155" s="731" t="s">
        <v>595</v>
      </c>
      <c r="D155" s="732" t="s">
        <v>596</v>
      </c>
      <c r="E155" s="733">
        <v>50113001</v>
      </c>
      <c r="F155" s="732" t="s">
        <v>661</v>
      </c>
      <c r="G155" s="731" t="s">
        <v>662</v>
      </c>
      <c r="H155" s="731">
        <v>142613</v>
      </c>
      <c r="I155" s="731">
        <v>42613</v>
      </c>
      <c r="J155" s="731" t="s">
        <v>929</v>
      </c>
      <c r="K155" s="731" t="s">
        <v>930</v>
      </c>
      <c r="L155" s="734">
        <v>134.5</v>
      </c>
      <c r="M155" s="734">
        <v>1</v>
      </c>
      <c r="N155" s="735">
        <v>134.5</v>
      </c>
    </row>
    <row r="156" spans="1:14" ht="14.45" customHeight="1" x14ac:dyDescent="0.2">
      <c r="A156" s="729" t="s">
        <v>575</v>
      </c>
      <c r="B156" s="730" t="s">
        <v>576</v>
      </c>
      <c r="C156" s="731" t="s">
        <v>595</v>
      </c>
      <c r="D156" s="732" t="s">
        <v>596</v>
      </c>
      <c r="E156" s="733">
        <v>50113001</v>
      </c>
      <c r="F156" s="732" t="s">
        <v>661</v>
      </c>
      <c r="G156" s="731" t="s">
        <v>662</v>
      </c>
      <c r="H156" s="731">
        <v>149990</v>
      </c>
      <c r="I156" s="731">
        <v>49990</v>
      </c>
      <c r="J156" s="731" t="s">
        <v>929</v>
      </c>
      <c r="K156" s="731" t="s">
        <v>931</v>
      </c>
      <c r="L156" s="734">
        <v>170.35000000000005</v>
      </c>
      <c r="M156" s="734">
        <v>14</v>
      </c>
      <c r="N156" s="735">
        <v>2384.9000000000005</v>
      </c>
    </row>
    <row r="157" spans="1:14" ht="14.45" customHeight="1" x14ac:dyDescent="0.2">
      <c r="A157" s="729" t="s">
        <v>575</v>
      </c>
      <c r="B157" s="730" t="s">
        <v>576</v>
      </c>
      <c r="C157" s="731" t="s">
        <v>595</v>
      </c>
      <c r="D157" s="732" t="s">
        <v>596</v>
      </c>
      <c r="E157" s="733">
        <v>50113001</v>
      </c>
      <c r="F157" s="732" t="s">
        <v>661</v>
      </c>
      <c r="G157" s="731" t="s">
        <v>662</v>
      </c>
      <c r="H157" s="731">
        <v>196193</v>
      </c>
      <c r="I157" s="731">
        <v>96193</v>
      </c>
      <c r="J157" s="731" t="s">
        <v>932</v>
      </c>
      <c r="K157" s="731" t="s">
        <v>933</v>
      </c>
      <c r="L157" s="734">
        <v>39.239999999999995</v>
      </c>
      <c r="M157" s="734">
        <v>1</v>
      </c>
      <c r="N157" s="735">
        <v>39.239999999999995</v>
      </c>
    </row>
    <row r="158" spans="1:14" ht="14.45" customHeight="1" x14ac:dyDescent="0.2">
      <c r="A158" s="729" t="s">
        <v>575</v>
      </c>
      <c r="B158" s="730" t="s">
        <v>576</v>
      </c>
      <c r="C158" s="731" t="s">
        <v>595</v>
      </c>
      <c r="D158" s="732" t="s">
        <v>596</v>
      </c>
      <c r="E158" s="733">
        <v>50113001</v>
      </c>
      <c r="F158" s="732" t="s">
        <v>661</v>
      </c>
      <c r="G158" s="731" t="s">
        <v>662</v>
      </c>
      <c r="H158" s="731">
        <v>214598</v>
      </c>
      <c r="I158" s="731">
        <v>214598</v>
      </c>
      <c r="J158" s="731" t="s">
        <v>934</v>
      </c>
      <c r="K158" s="731" t="s">
        <v>935</v>
      </c>
      <c r="L158" s="734">
        <v>174.81</v>
      </c>
      <c r="M158" s="734">
        <v>2</v>
      </c>
      <c r="N158" s="735">
        <v>349.62</v>
      </c>
    </row>
    <row r="159" spans="1:14" ht="14.45" customHeight="1" x14ac:dyDescent="0.2">
      <c r="A159" s="729" t="s">
        <v>575</v>
      </c>
      <c r="B159" s="730" t="s">
        <v>576</v>
      </c>
      <c r="C159" s="731" t="s">
        <v>595</v>
      </c>
      <c r="D159" s="732" t="s">
        <v>596</v>
      </c>
      <c r="E159" s="733">
        <v>50113001</v>
      </c>
      <c r="F159" s="732" t="s">
        <v>661</v>
      </c>
      <c r="G159" s="731" t="s">
        <v>662</v>
      </c>
      <c r="H159" s="731">
        <v>229132</v>
      </c>
      <c r="I159" s="731">
        <v>229132</v>
      </c>
      <c r="J159" s="731" t="s">
        <v>936</v>
      </c>
      <c r="K159" s="731" t="s">
        <v>937</v>
      </c>
      <c r="L159" s="734">
        <v>88.53</v>
      </c>
      <c r="M159" s="734">
        <v>46</v>
      </c>
      <c r="N159" s="735">
        <v>4072.38</v>
      </c>
    </row>
    <row r="160" spans="1:14" ht="14.45" customHeight="1" x14ac:dyDescent="0.2">
      <c r="A160" s="729" t="s">
        <v>575</v>
      </c>
      <c r="B160" s="730" t="s">
        <v>576</v>
      </c>
      <c r="C160" s="731" t="s">
        <v>595</v>
      </c>
      <c r="D160" s="732" t="s">
        <v>596</v>
      </c>
      <c r="E160" s="733">
        <v>50113001</v>
      </c>
      <c r="F160" s="732" t="s">
        <v>661</v>
      </c>
      <c r="G160" s="731" t="s">
        <v>662</v>
      </c>
      <c r="H160" s="731">
        <v>185266</v>
      </c>
      <c r="I160" s="731">
        <v>185266</v>
      </c>
      <c r="J160" s="731" t="s">
        <v>938</v>
      </c>
      <c r="K160" s="731" t="s">
        <v>939</v>
      </c>
      <c r="L160" s="734">
        <v>176.15</v>
      </c>
      <c r="M160" s="734">
        <v>2</v>
      </c>
      <c r="N160" s="735">
        <v>352.3</v>
      </c>
    </row>
    <row r="161" spans="1:14" ht="14.45" customHeight="1" x14ac:dyDescent="0.2">
      <c r="A161" s="729" t="s">
        <v>575</v>
      </c>
      <c r="B161" s="730" t="s">
        <v>576</v>
      </c>
      <c r="C161" s="731" t="s">
        <v>595</v>
      </c>
      <c r="D161" s="732" t="s">
        <v>596</v>
      </c>
      <c r="E161" s="733">
        <v>50113001</v>
      </c>
      <c r="F161" s="732" t="s">
        <v>661</v>
      </c>
      <c r="G161" s="731" t="s">
        <v>662</v>
      </c>
      <c r="H161" s="731">
        <v>184035</v>
      </c>
      <c r="I161" s="731">
        <v>184035</v>
      </c>
      <c r="J161" s="731" t="s">
        <v>940</v>
      </c>
      <c r="K161" s="731" t="s">
        <v>941</v>
      </c>
      <c r="L161" s="734">
        <v>122.77999999999999</v>
      </c>
      <c r="M161" s="734">
        <v>1</v>
      </c>
      <c r="N161" s="735">
        <v>122.77999999999999</v>
      </c>
    </row>
    <row r="162" spans="1:14" ht="14.45" customHeight="1" x14ac:dyDescent="0.2">
      <c r="A162" s="729" t="s">
        <v>575</v>
      </c>
      <c r="B162" s="730" t="s">
        <v>576</v>
      </c>
      <c r="C162" s="731" t="s">
        <v>595</v>
      </c>
      <c r="D162" s="732" t="s">
        <v>596</v>
      </c>
      <c r="E162" s="733">
        <v>50113001</v>
      </c>
      <c r="F162" s="732" t="s">
        <v>661</v>
      </c>
      <c r="G162" s="731" t="s">
        <v>662</v>
      </c>
      <c r="H162" s="731">
        <v>184039</v>
      </c>
      <c r="I162" s="731">
        <v>184039</v>
      </c>
      <c r="J162" s="731" t="s">
        <v>940</v>
      </c>
      <c r="K162" s="731" t="s">
        <v>942</v>
      </c>
      <c r="L162" s="734">
        <v>102.82</v>
      </c>
      <c r="M162" s="734">
        <v>2</v>
      </c>
      <c r="N162" s="735">
        <v>205.64</v>
      </c>
    </row>
    <row r="163" spans="1:14" ht="14.45" customHeight="1" x14ac:dyDescent="0.2">
      <c r="A163" s="729" t="s">
        <v>575</v>
      </c>
      <c r="B163" s="730" t="s">
        <v>576</v>
      </c>
      <c r="C163" s="731" t="s">
        <v>595</v>
      </c>
      <c r="D163" s="732" t="s">
        <v>596</v>
      </c>
      <c r="E163" s="733">
        <v>50113001</v>
      </c>
      <c r="F163" s="732" t="s">
        <v>661</v>
      </c>
      <c r="G163" s="731" t="s">
        <v>673</v>
      </c>
      <c r="H163" s="731">
        <v>213477</v>
      </c>
      <c r="I163" s="731">
        <v>213477</v>
      </c>
      <c r="J163" s="731" t="s">
        <v>943</v>
      </c>
      <c r="K163" s="731" t="s">
        <v>944</v>
      </c>
      <c r="L163" s="734">
        <v>3299.9706666666666</v>
      </c>
      <c r="M163" s="734">
        <v>15</v>
      </c>
      <c r="N163" s="735">
        <v>49499.56</v>
      </c>
    </row>
    <row r="164" spans="1:14" ht="14.45" customHeight="1" x14ac:dyDescent="0.2">
      <c r="A164" s="729" t="s">
        <v>575</v>
      </c>
      <c r="B164" s="730" t="s">
        <v>576</v>
      </c>
      <c r="C164" s="731" t="s">
        <v>595</v>
      </c>
      <c r="D164" s="732" t="s">
        <v>596</v>
      </c>
      <c r="E164" s="733">
        <v>50113001</v>
      </c>
      <c r="F164" s="732" t="s">
        <v>661</v>
      </c>
      <c r="G164" s="731" t="s">
        <v>673</v>
      </c>
      <c r="H164" s="731">
        <v>156805</v>
      </c>
      <c r="I164" s="731">
        <v>56805</v>
      </c>
      <c r="J164" s="731" t="s">
        <v>945</v>
      </c>
      <c r="K164" s="731" t="s">
        <v>946</v>
      </c>
      <c r="L164" s="734">
        <v>58.14</v>
      </c>
      <c r="M164" s="734">
        <v>1</v>
      </c>
      <c r="N164" s="735">
        <v>58.14</v>
      </c>
    </row>
    <row r="165" spans="1:14" ht="14.45" customHeight="1" x14ac:dyDescent="0.2">
      <c r="A165" s="729" t="s">
        <v>575</v>
      </c>
      <c r="B165" s="730" t="s">
        <v>576</v>
      </c>
      <c r="C165" s="731" t="s">
        <v>595</v>
      </c>
      <c r="D165" s="732" t="s">
        <v>596</v>
      </c>
      <c r="E165" s="733">
        <v>50113001</v>
      </c>
      <c r="F165" s="732" t="s">
        <v>661</v>
      </c>
      <c r="G165" s="731" t="s">
        <v>673</v>
      </c>
      <c r="H165" s="731">
        <v>156804</v>
      </c>
      <c r="I165" s="731">
        <v>56804</v>
      </c>
      <c r="J165" s="731" t="s">
        <v>945</v>
      </c>
      <c r="K165" s="731" t="s">
        <v>947</v>
      </c>
      <c r="L165" s="734">
        <v>31.610000000000007</v>
      </c>
      <c r="M165" s="734">
        <v>2</v>
      </c>
      <c r="N165" s="735">
        <v>63.220000000000013</v>
      </c>
    </row>
    <row r="166" spans="1:14" ht="14.45" customHeight="1" x14ac:dyDescent="0.2">
      <c r="A166" s="729" t="s">
        <v>575</v>
      </c>
      <c r="B166" s="730" t="s">
        <v>576</v>
      </c>
      <c r="C166" s="731" t="s">
        <v>595</v>
      </c>
      <c r="D166" s="732" t="s">
        <v>596</v>
      </c>
      <c r="E166" s="733">
        <v>50113001</v>
      </c>
      <c r="F166" s="732" t="s">
        <v>661</v>
      </c>
      <c r="G166" s="731" t="s">
        <v>673</v>
      </c>
      <c r="H166" s="731">
        <v>214036</v>
      </c>
      <c r="I166" s="731">
        <v>214036</v>
      </c>
      <c r="J166" s="731" t="s">
        <v>948</v>
      </c>
      <c r="K166" s="731" t="s">
        <v>949</v>
      </c>
      <c r="L166" s="734">
        <v>40.350000000000016</v>
      </c>
      <c r="M166" s="734">
        <v>19</v>
      </c>
      <c r="N166" s="735">
        <v>766.65000000000032</v>
      </c>
    </row>
    <row r="167" spans="1:14" ht="14.45" customHeight="1" x14ac:dyDescent="0.2">
      <c r="A167" s="729" t="s">
        <v>575</v>
      </c>
      <c r="B167" s="730" t="s">
        <v>576</v>
      </c>
      <c r="C167" s="731" t="s">
        <v>595</v>
      </c>
      <c r="D167" s="732" t="s">
        <v>596</v>
      </c>
      <c r="E167" s="733">
        <v>50113001</v>
      </c>
      <c r="F167" s="732" t="s">
        <v>661</v>
      </c>
      <c r="G167" s="731" t="s">
        <v>673</v>
      </c>
      <c r="H167" s="731">
        <v>239807</v>
      </c>
      <c r="I167" s="731">
        <v>239807</v>
      </c>
      <c r="J167" s="731" t="s">
        <v>948</v>
      </c>
      <c r="K167" s="731" t="s">
        <v>949</v>
      </c>
      <c r="L167" s="734">
        <v>40.373448275862074</v>
      </c>
      <c r="M167" s="734">
        <v>29</v>
      </c>
      <c r="N167" s="735">
        <v>1170.8300000000002</v>
      </c>
    </row>
    <row r="168" spans="1:14" ht="14.45" customHeight="1" x14ac:dyDescent="0.2">
      <c r="A168" s="729" t="s">
        <v>575</v>
      </c>
      <c r="B168" s="730" t="s">
        <v>576</v>
      </c>
      <c r="C168" s="731" t="s">
        <v>595</v>
      </c>
      <c r="D168" s="732" t="s">
        <v>596</v>
      </c>
      <c r="E168" s="733">
        <v>50113001</v>
      </c>
      <c r="F168" s="732" t="s">
        <v>661</v>
      </c>
      <c r="G168" s="731" t="s">
        <v>662</v>
      </c>
      <c r="H168" s="731">
        <v>199333</v>
      </c>
      <c r="I168" s="731">
        <v>99333</v>
      </c>
      <c r="J168" s="731" t="s">
        <v>950</v>
      </c>
      <c r="K168" s="731" t="s">
        <v>951</v>
      </c>
      <c r="L168" s="734">
        <v>244.93519480519478</v>
      </c>
      <c r="M168" s="734">
        <v>77</v>
      </c>
      <c r="N168" s="735">
        <v>18860.009999999998</v>
      </c>
    </row>
    <row r="169" spans="1:14" ht="14.45" customHeight="1" x14ac:dyDescent="0.2">
      <c r="A169" s="729" t="s">
        <v>575</v>
      </c>
      <c r="B169" s="730" t="s">
        <v>576</v>
      </c>
      <c r="C169" s="731" t="s">
        <v>595</v>
      </c>
      <c r="D169" s="732" t="s">
        <v>596</v>
      </c>
      <c r="E169" s="733">
        <v>50113001</v>
      </c>
      <c r="F169" s="732" t="s">
        <v>661</v>
      </c>
      <c r="G169" s="731" t="s">
        <v>662</v>
      </c>
      <c r="H169" s="731">
        <v>221744</v>
      </c>
      <c r="I169" s="731">
        <v>221744</v>
      </c>
      <c r="J169" s="731" t="s">
        <v>952</v>
      </c>
      <c r="K169" s="731" t="s">
        <v>953</v>
      </c>
      <c r="L169" s="734">
        <v>50.94</v>
      </c>
      <c r="M169" s="734">
        <v>4</v>
      </c>
      <c r="N169" s="735">
        <v>203.76</v>
      </c>
    </row>
    <row r="170" spans="1:14" ht="14.45" customHeight="1" x14ac:dyDescent="0.2">
      <c r="A170" s="729" t="s">
        <v>575</v>
      </c>
      <c r="B170" s="730" t="s">
        <v>576</v>
      </c>
      <c r="C170" s="731" t="s">
        <v>595</v>
      </c>
      <c r="D170" s="732" t="s">
        <v>596</v>
      </c>
      <c r="E170" s="733">
        <v>50113001</v>
      </c>
      <c r="F170" s="732" t="s">
        <v>661</v>
      </c>
      <c r="G170" s="731" t="s">
        <v>662</v>
      </c>
      <c r="H170" s="731">
        <v>198864</v>
      </c>
      <c r="I170" s="731">
        <v>98864</v>
      </c>
      <c r="J170" s="731" t="s">
        <v>678</v>
      </c>
      <c r="K170" s="731" t="s">
        <v>679</v>
      </c>
      <c r="L170" s="734">
        <v>537.87</v>
      </c>
      <c r="M170" s="734">
        <v>39</v>
      </c>
      <c r="N170" s="735">
        <v>20976.93</v>
      </c>
    </row>
    <row r="171" spans="1:14" ht="14.45" customHeight="1" x14ac:dyDescent="0.2">
      <c r="A171" s="729" t="s">
        <v>575</v>
      </c>
      <c r="B171" s="730" t="s">
        <v>576</v>
      </c>
      <c r="C171" s="731" t="s">
        <v>595</v>
      </c>
      <c r="D171" s="732" t="s">
        <v>596</v>
      </c>
      <c r="E171" s="733">
        <v>50113001</v>
      </c>
      <c r="F171" s="732" t="s">
        <v>661</v>
      </c>
      <c r="G171" s="731" t="s">
        <v>662</v>
      </c>
      <c r="H171" s="731">
        <v>198872</v>
      </c>
      <c r="I171" s="731">
        <v>98872</v>
      </c>
      <c r="J171" s="731" t="s">
        <v>678</v>
      </c>
      <c r="K171" s="731" t="s">
        <v>680</v>
      </c>
      <c r="L171" s="734">
        <v>312.84000000000009</v>
      </c>
      <c r="M171" s="734">
        <v>86</v>
      </c>
      <c r="N171" s="735">
        <v>26904.240000000009</v>
      </c>
    </row>
    <row r="172" spans="1:14" ht="14.45" customHeight="1" x14ac:dyDescent="0.2">
      <c r="A172" s="729" t="s">
        <v>575</v>
      </c>
      <c r="B172" s="730" t="s">
        <v>576</v>
      </c>
      <c r="C172" s="731" t="s">
        <v>595</v>
      </c>
      <c r="D172" s="732" t="s">
        <v>596</v>
      </c>
      <c r="E172" s="733">
        <v>50113001</v>
      </c>
      <c r="F172" s="732" t="s">
        <v>661</v>
      </c>
      <c r="G172" s="731" t="s">
        <v>662</v>
      </c>
      <c r="H172" s="731">
        <v>198880</v>
      </c>
      <c r="I172" s="731">
        <v>98880</v>
      </c>
      <c r="J172" s="731" t="s">
        <v>678</v>
      </c>
      <c r="K172" s="731" t="s">
        <v>954</v>
      </c>
      <c r="L172" s="734">
        <v>201.30000029278068</v>
      </c>
      <c r="M172" s="734">
        <v>13</v>
      </c>
      <c r="N172" s="735">
        <v>2616.900003806149</v>
      </c>
    </row>
    <row r="173" spans="1:14" ht="14.45" customHeight="1" x14ac:dyDescent="0.2">
      <c r="A173" s="729" t="s">
        <v>575</v>
      </c>
      <c r="B173" s="730" t="s">
        <v>576</v>
      </c>
      <c r="C173" s="731" t="s">
        <v>595</v>
      </c>
      <c r="D173" s="732" t="s">
        <v>596</v>
      </c>
      <c r="E173" s="733">
        <v>50113001</v>
      </c>
      <c r="F173" s="732" t="s">
        <v>661</v>
      </c>
      <c r="G173" s="731" t="s">
        <v>662</v>
      </c>
      <c r="H173" s="731">
        <v>198876</v>
      </c>
      <c r="I173" s="731">
        <v>98876</v>
      </c>
      <c r="J173" s="731" t="s">
        <v>678</v>
      </c>
      <c r="K173" s="731" t="s">
        <v>955</v>
      </c>
      <c r="L173" s="734">
        <v>255.19999999999996</v>
      </c>
      <c r="M173" s="734">
        <v>19</v>
      </c>
      <c r="N173" s="735">
        <v>4848.7999999999993</v>
      </c>
    </row>
    <row r="174" spans="1:14" ht="14.45" customHeight="1" x14ac:dyDescent="0.2">
      <c r="A174" s="729" t="s">
        <v>575</v>
      </c>
      <c r="B174" s="730" t="s">
        <v>576</v>
      </c>
      <c r="C174" s="731" t="s">
        <v>595</v>
      </c>
      <c r="D174" s="732" t="s">
        <v>596</v>
      </c>
      <c r="E174" s="733">
        <v>50113001</v>
      </c>
      <c r="F174" s="732" t="s">
        <v>661</v>
      </c>
      <c r="G174" s="731" t="s">
        <v>662</v>
      </c>
      <c r="H174" s="731">
        <v>165633</v>
      </c>
      <c r="I174" s="731">
        <v>165751</v>
      </c>
      <c r="J174" s="731" t="s">
        <v>956</v>
      </c>
      <c r="K174" s="731" t="s">
        <v>957</v>
      </c>
      <c r="L174" s="734">
        <v>3951.64</v>
      </c>
      <c r="M174" s="734">
        <v>6</v>
      </c>
      <c r="N174" s="735">
        <v>23709.84</v>
      </c>
    </row>
    <row r="175" spans="1:14" ht="14.45" customHeight="1" x14ac:dyDescent="0.2">
      <c r="A175" s="729" t="s">
        <v>575</v>
      </c>
      <c r="B175" s="730" t="s">
        <v>576</v>
      </c>
      <c r="C175" s="731" t="s">
        <v>595</v>
      </c>
      <c r="D175" s="732" t="s">
        <v>596</v>
      </c>
      <c r="E175" s="733">
        <v>50113001</v>
      </c>
      <c r="F175" s="732" t="s">
        <v>661</v>
      </c>
      <c r="G175" s="731" t="s">
        <v>662</v>
      </c>
      <c r="H175" s="731">
        <v>180988</v>
      </c>
      <c r="I175" s="731">
        <v>180988</v>
      </c>
      <c r="J175" s="731" t="s">
        <v>958</v>
      </c>
      <c r="K175" s="731" t="s">
        <v>959</v>
      </c>
      <c r="L175" s="734">
        <v>110.94000000000003</v>
      </c>
      <c r="M175" s="734">
        <v>2</v>
      </c>
      <c r="N175" s="735">
        <v>221.88000000000005</v>
      </c>
    </row>
    <row r="176" spans="1:14" ht="14.45" customHeight="1" x14ac:dyDescent="0.2">
      <c r="A176" s="729" t="s">
        <v>575</v>
      </c>
      <c r="B176" s="730" t="s">
        <v>576</v>
      </c>
      <c r="C176" s="731" t="s">
        <v>595</v>
      </c>
      <c r="D176" s="732" t="s">
        <v>596</v>
      </c>
      <c r="E176" s="733">
        <v>50113001</v>
      </c>
      <c r="F176" s="732" t="s">
        <v>661</v>
      </c>
      <c r="G176" s="731" t="s">
        <v>662</v>
      </c>
      <c r="H176" s="731">
        <v>111242</v>
      </c>
      <c r="I176" s="731">
        <v>11242</v>
      </c>
      <c r="J176" s="731" t="s">
        <v>960</v>
      </c>
      <c r="K176" s="731" t="s">
        <v>961</v>
      </c>
      <c r="L176" s="734">
        <v>145.84</v>
      </c>
      <c r="M176" s="734">
        <v>3</v>
      </c>
      <c r="N176" s="735">
        <v>437.52</v>
      </c>
    </row>
    <row r="177" spans="1:14" ht="14.45" customHeight="1" x14ac:dyDescent="0.2">
      <c r="A177" s="729" t="s">
        <v>575</v>
      </c>
      <c r="B177" s="730" t="s">
        <v>576</v>
      </c>
      <c r="C177" s="731" t="s">
        <v>595</v>
      </c>
      <c r="D177" s="732" t="s">
        <v>596</v>
      </c>
      <c r="E177" s="733">
        <v>50113001</v>
      </c>
      <c r="F177" s="732" t="s">
        <v>661</v>
      </c>
      <c r="G177" s="731" t="s">
        <v>662</v>
      </c>
      <c r="H177" s="731">
        <v>111243</v>
      </c>
      <c r="I177" s="731">
        <v>11243</v>
      </c>
      <c r="J177" s="731" t="s">
        <v>960</v>
      </c>
      <c r="K177" s="731" t="s">
        <v>962</v>
      </c>
      <c r="L177" s="734">
        <v>241.18</v>
      </c>
      <c r="M177" s="734">
        <v>2</v>
      </c>
      <c r="N177" s="735">
        <v>482.36</v>
      </c>
    </row>
    <row r="178" spans="1:14" ht="14.45" customHeight="1" x14ac:dyDescent="0.2">
      <c r="A178" s="729" t="s">
        <v>575</v>
      </c>
      <c r="B178" s="730" t="s">
        <v>576</v>
      </c>
      <c r="C178" s="731" t="s">
        <v>595</v>
      </c>
      <c r="D178" s="732" t="s">
        <v>596</v>
      </c>
      <c r="E178" s="733">
        <v>50113001</v>
      </c>
      <c r="F178" s="732" t="s">
        <v>661</v>
      </c>
      <c r="G178" s="731" t="s">
        <v>662</v>
      </c>
      <c r="H178" s="731">
        <v>111337</v>
      </c>
      <c r="I178" s="731">
        <v>52421</v>
      </c>
      <c r="J178" s="731" t="s">
        <v>963</v>
      </c>
      <c r="K178" s="731" t="s">
        <v>964</v>
      </c>
      <c r="L178" s="734">
        <v>75.900000000000006</v>
      </c>
      <c r="M178" s="734">
        <v>14</v>
      </c>
      <c r="N178" s="735">
        <v>1062.6000000000001</v>
      </c>
    </row>
    <row r="179" spans="1:14" ht="14.45" customHeight="1" x14ac:dyDescent="0.2">
      <c r="A179" s="729" t="s">
        <v>575</v>
      </c>
      <c r="B179" s="730" t="s">
        <v>576</v>
      </c>
      <c r="C179" s="731" t="s">
        <v>595</v>
      </c>
      <c r="D179" s="732" t="s">
        <v>596</v>
      </c>
      <c r="E179" s="733">
        <v>50113001</v>
      </c>
      <c r="F179" s="732" t="s">
        <v>661</v>
      </c>
      <c r="G179" s="731" t="s">
        <v>662</v>
      </c>
      <c r="H179" s="731">
        <v>31915</v>
      </c>
      <c r="I179" s="731">
        <v>31915</v>
      </c>
      <c r="J179" s="731" t="s">
        <v>965</v>
      </c>
      <c r="K179" s="731" t="s">
        <v>966</v>
      </c>
      <c r="L179" s="734">
        <v>173.68999999999997</v>
      </c>
      <c r="M179" s="734">
        <v>69</v>
      </c>
      <c r="N179" s="735">
        <v>11984.609999999997</v>
      </c>
    </row>
    <row r="180" spans="1:14" ht="14.45" customHeight="1" x14ac:dyDescent="0.2">
      <c r="A180" s="729" t="s">
        <v>575</v>
      </c>
      <c r="B180" s="730" t="s">
        <v>576</v>
      </c>
      <c r="C180" s="731" t="s">
        <v>595</v>
      </c>
      <c r="D180" s="732" t="s">
        <v>596</v>
      </c>
      <c r="E180" s="733">
        <v>50113001</v>
      </c>
      <c r="F180" s="732" t="s">
        <v>661</v>
      </c>
      <c r="G180" s="731" t="s">
        <v>662</v>
      </c>
      <c r="H180" s="731">
        <v>47706</v>
      </c>
      <c r="I180" s="731">
        <v>47706</v>
      </c>
      <c r="J180" s="731" t="s">
        <v>967</v>
      </c>
      <c r="K180" s="731" t="s">
        <v>968</v>
      </c>
      <c r="L180" s="734">
        <v>288.53000000000003</v>
      </c>
      <c r="M180" s="734">
        <v>6</v>
      </c>
      <c r="N180" s="735">
        <v>1731.18</v>
      </c>
    </row>
    <row r="181" spans="1:14" ht="14.45" customHeight="1" x14ac:dyDescent="0.2">
      <c r="A181" s="729" t="s">
        <v>575</v>
      </c>
      <c r="B181" s="730" t="s">
        <v>576</v>
      </c>
      <c r="C181" s="731" t="s">
        <v>595</v>
      </c>
      <c r="D181" s="732" t="s">
        <v>596</v>
      </c>
      <c r="E181" s="733">
        <v>50113001</v>
      </c>
      <c r="F181" s="732" t="s">
        <v>661</v>
      </c>
      <c r="G181" s="731" t="s">
        <v>662</v>
      </c>
      <c r="H181" s="731">
        <v>207771</v>
      </c>
      <c r="I181" s="731">
        <v>207771</v>
      </c>
      <c r="J181" s="731" t="s">
        <v>969</v>
      </c>
      <c r="K181" s="731" t="s">
        <v>970</v>
      </c>
      <c r="L181" s="734">
        <v>365.96999999999997</v>
      </c>
      <c r="M181" s="734">
        <v>7</v>
      </c>
      <c r="N181" s="735">
        <v>2561.79</v>
      </c>
    </row>
    <row r="182" spans="1:14" ht="14.45" customHeight="1" x14ac:dyDescent="0.2">
      <c r="A182" s="729" t="s">
        <v>575</v>
      </c>
      <c r="B182" s="730" t="s">
        <v>576</v>
      </c>
      <c r="C182" s="731" t="s">
        <v>595</v>
      </c>
      <c r="D182" s="732" t="s">
        <v>596</v>
      </c>
      <c r="E182" s="733">
        <v>50113001</v>
      </c>
      <c r="F182" s="732" t="s">
        <v>661</v>
      </c>
      <c r="G182" s="731" t="s">
        <v>662</v>
      </c>
      <c r="H182" s="731">
        <v>207769</v>
      </c>
      <c r="I182" s="731">
        <v>207769</v>
      </c>
      <c r="J182" s="731" t="s">
        <v>969</v>
      </c>
      <c r="K182" s="731" t="s">
        <v>971</v>
      </c>
      <c r="L182" s="734">
        <v>157.95400000000001</v>
      </c>
      <c r="M182" s="734">
        <v>5</v>
      </c>
      <c r="N182" s="735">
        <v>789.77</v>
      </c>
    </row>
    <row r="183" spans="1:14" ht="14.45" customHeight="1" x14ac:dyDescent="0.2">
      <c r="A183" s="729" t="s">
        <v>575</v>
      </c>
      <c r="B183" s="730" t="s">
        <v>576</v>
      </c>
      <c r="C183" s="731" t="s">
        <v>595</v>
      </c>
      <c r="D183" s="732" t="s">
        <v>596</v>
      </c>
      <c r="E183" s="733">
        <v>50113001</v>
      </c>
      <c r="F183" s="732" t="s">
        <v>661</v>
      </c>
      <c r="G183" s="731" t="s">
        <v>662</v>
      </c>
      <c r="H183" s="731">
        <v>47249</v>
      </c>
      <c r="I183" s="731">
        <v>47249</v>
      </c>
      <c r="J183" s="731" t="s">
        <v>972</v>
      </c>
      <c r="K183" s="731" t="s">
        <v>973</v>
      </c>
      <c r="L183" s="734">
        <v>126.5</v>
      </c>
      <c r="M183" s="734">
        <v>3</v>
      </c>
      <c r="N183" s="735">
        <v>379.5</v>
      </c>
    </row>
    <row r="184" spans="1:14" ht="14.45" customHeight="1" x14ac:dyDescent="0.2">
      <c r="A184" s="729" t="s">
        <v>575</v>
      </c>
      <c r="B184" s="730" t="s">
        <v>576</v>
      </c>
      <c r="C184" s="731" t="s">
        <v>595</v>
      </c>
      <c r="D184" s="732" t="s">
        <v>596</v>
      </c>
      <c r="E184" s="733">
        <v>50113001</v>
      </c>
      <c r="F184" s="732" t="s">
        <v>661</v>
      </c>
      <c r="G184" s="731" t="s">
        <v>662</v>
      </c>
      <c r="H184" s="731">
        <v>47256</v>
      </c>
      <c r="I184" s="731">
        <v>47256</v>
      </c>
      <c r="J184" s="731" t="s">
        <v>972</v>
      </c>
      <c r="K184" s="731" t="s">
        <v>974</v>
      </c>
      <c r="L184" s="734">
        <v>222.2</v>
      </c>
      <c r="M184" s="734">
        <v>2</v>
      </c>
      <c r="N184" s="735">
        <v>444.4</v>
      </c>
    </row>
    <row r="185" spans="1:14" ht="14.45" customHeight="1" x14ac:dyDescent="0.2">
      <c r="A185" s="729" t="s">
        <v>575</v>
      </c>
      <c r="B185" s="730" t="s">
        <v>576</v>
      </c>
      <c r="C185" s="731" t="s">
        <v>595</v>
      </c>
      <c r="D185" s="732" t="s">
        <v>596</v>
      </c>
      <c r="E185" s="733">
        <v>50113001</v>
      </c>
      <c r="F185" s="732" t="s">
        <v>661</v>
      </c>
      <c r="G185" s="731" t="s">
        <v>662</v>
      </c>
      <c r="H185" s="731">
        <v>98901</v>
      </c>
      <c r="I185" s="731">
        <v>98901</v>
      </c>
      <c r="J185" s="731" t="s">
        <v>975</v>
      </c>
      <c r="K185" s="731" t="s">
        <v>955</v>
      </c>
      <c r="L185" s="734">
        <v>320.21999999999991</v>
      </c>
      <c r="M185" s="734">
        <v>42</v>
      </c>
      <c r="N185" s="735">
        <v>13449.239999999996</v>
      </c>
    </row>
    <row r="186" spans="1:14" ht="14.45" customHeight="1" x14ac:dyDescent="0.2">
      <c r="A186" s="729" t="s">
        <v>575</v>
      </c>
      <c r="B186" s="730" t="s">
        <v>576</v>
      </c>
      <c r="C186" s="731" t="s">
        <v>595</v>
      </c>
      <c r="D186" s="732" t="s">
        <v>596</v>
      </c>
      <c r="E186" s="733">
        <v>50113001</v>
      </c>
      <c r="F186" s="732" t="s">
        <v>661</v>
      </c>
      <c r="G186" s="731" t="s">
        <v>662</v>
      </c>
      <c r="H186" s="731">
        <v>194234</v>
      </c>
      <c r="I186" s="731">
        <v>94234</v>
      </c>
      <c r="J186" s="731" t="s">
        <v>976</v>
      </c>
      <c r="K186" s="731" t="s">
        <v>977</v>
      </c>
      <c r="L186" s="734">
        <v>110.78999999999999</v>
      </c>
      <c r="M186" s="734">
        <v>2</v>
      </c>
      <c r="N186" s="735">
        <v>221.57999999999998</v>
      </c>
    </row>
    <row r="187" spans="1:14" ht="14.45" customHeight="1" x14ac:dyDescent="0.2">
      <c r="A187" s="729" t="s">
        <v>575</v>
      </c>
      <c r="B187" s="730" t="s">
        <v>576</v>
      </c>
      <c r="C187" s="731" t="s">
        <v>595</v>
      </c>
      <c r="D187" s="732" t="s">
        <v>596</v>
      </c>
      <c r="E187" s="733">
        <v>50113001</v>
      </c>
      <c r="F187" s="732" t="s">
        <v>661</v>
      </c>
      <c r="G187" s="731" t="s">
        <v>662</v>
      </c>
      <c r="H187" s="731">
        <v>215605</v>
      </c>
      <c r="I187" s="731">
        <v>215605</v>
      </c>
      <c r="J187" s="731" t="s">
        <v>978</v>
      </c>
      <c r="K187" s="731" t="s">
        <v>979</v>
      </c>
      <c r="L187" s="734">
        <v>28.269999999999996</v>
      </c>
      <c r="M187" s="734">
        <v>1</v>
      </c>
      <c r="N187" s="735">
        <v>28.269999999999996</v>
      </c>
    </row>
    <row r="188" spans="1:14" ht="14.45" customHeight="1" x14ac:dyDescent="0.2">
      <c r="A188" s="729" t="s">
        <v>575</v>
      </c>
      <c r="B188" s="730" t="s">
        <v>576</v>
      </c>
      <c r="C188" s="731" t="s">
        <v>595</v>
      </c>
      <c r="D188" s="732" t="s">
        <v>596</v>
      </c>
      <c r="E188" s="733">
        <v>50113001</v>
      </c>
      <c r="F188" s="732" t="s">
        <v>661</v>
      </c>
      <c r="G188" s="731" t="s">
        <v>662</v>
      </c>
      <c r="H188" s="731">
        <v>125366</v>
      </c>
      <c r="I188" s="731">
        <v>25366</v>
      </c>
      <c r="J188" s="731" t="s">
        <v>978</v>
      </c>
      <c r="K188" s="731" t="s">
        <v>980</v>
      </c>
      <c r="L188" s="734">
        <v>69.78</v>
      </c>
      <c r="M188" s="734">
        <v>7</v>
      </c>
      <c r="N188" s="735">
        <v>488.46000000000004</v>
      </c>
    </row>
    <row r="189" spans="1:14" ht="14.45" customHeight="1" x14ac:dyDescent="0.2">
      <c r="A189" s="729" t="s">
        <v>575</v>
      </c>
      <c r="B189" s="730" t="s">
        <v>576</v>
      </c>
      <c r="C189" s="731" t="s">
        <v>595</v>
      </c>
      <c r="D189" s="732" t="s">
        <v>596</v>
      </c>
      <c r="E189" s="733">
        <v>50113001</v>
      </c>
      <c r="F189" s="732" t="s">
        <v>661</v>
      </c>
      <c r="G189" s="731" t="s">
        <v>662</v>
      </c>
      <c r="H189" s="731">
        <v>193746</v>
      </c>
      <c r="I189" s="731">
        <v>93746</v>
      </c>
      <c r="J189" s="731" t="s">
        <v>981</v>
      </c>
      <c r="K189" s="731" t="s">
        <v>982</v>
      </c>
      <c r="L189" s="734">
        <v>375.67032258064512</v>
      </c>
      <c r="M189" s="734">
        <v>31</v>
      </c>
      <c r="N189" s="735">
        <v>11645.779999999999</v>
      </c>
    </row>
    <row r="190" spans="1:14" ht="14.45" customHeight="1" x14ac:dyDescent="0.2">
      <c r="A190" s="729" t="s">
        <v>575</v>
      </c>
      <c r="B190" s="730" t="s">
        <v>576</v>
      </c>
      <c r="C190" s="731" t="s">
        <v>595</v>
      </c>
      <c r="D190" s="732" t="s">
        <v>596</v>
      </c>
      <c r="E190" s="733">
        <v>50113001</v>
      </c>
      <c r="F190" s="732" t="s">
        <v>661</v>
      </c>
      <c r="G190" s="731" t="s">
        <v>662</v>
      </c>
      <c r="H190" s="731">
        <v>849143</v>
      </c>
      <c r="I190" s="731">
        <v>155940</v>
      </c>
      <c r="J190" s="731" t="s">
        <v>983</v>
      </c>
      <c r="K190" s="731" t="s">
        <v>329</v>
      </c>
      <c r="L190" s="734">
        <v>110.94</v>
      </c>
      <c r="M190" s="734">
        <v>2</v>
      </c>
      <c r="N190" s="735">
        <v>221.88</v>
      </c>
    </row>
    <row r="191" spans="1:14" ht="14.45" customHeight="1" x14ac:dyDescent="0.2">
      <c r="A191" s="729" t="s">
        <v>575</v>
      </c>
      <c r="B191" s="730" t="s">
        <v>576</v>
      </c>
      <c r="C191" s="731" t="s">
        <v>595</v>
      </c>
      <c r="D191" s="732" t="s">
        <v>596</v>
      </c>
      <c r="E191" s="733">
        <v>50113001</v>
      </c>
      <c r="F191" s="732" t="s">
        <v>661</v>
      </c>
      <c r="G191" s="731" t="s">
        <v>673</v>
      </c>
      <c r="H191" s="731">
        <v>100306</v>
      </c>
      <c r="I191" s="731">
        <v>100306</v>
      </c>
      <c r="J191" s="731" t="s">
        <v>984</v>
      </c>
      <c r="K191" s="731" t="s">
        <v>985</v>
      </c>
      <c r="L191" s="734">
        <v>61.623636363636358</v>
      </c>
      <c r="M191" s="734">
        <v>11</v>
      </c>
      <c r="N191" s="735">
        <v>677.8599999999999</v>
      </c>
    </row>
    <row r="192" spans="1:14" ht="14.45" customHeight="1" x14ac:dyDescent="0.2">
      <c r="A192" s="729" t="s">
        <v>575</v>
      </c>
      <c r="B192" s="730" t="s">
        <v>576</v>
      </c>
      <c r="C192" s="731" t="s">
        <v>595</v>
      </c>
      <c r="D192" s="732" t="s">
        <v>596</v>
      </c>
      <c r="E192" s="733">
        <v>50113001</v>
      </c>
      <c r="F192" s="732" t="s">
        <v>661</v>
      </c>
      <c r="G192" s="731" t="s">
        <v>673</v>
      </c>
      <c r="H192" s="731">
        <v>846694</v>
      </c>
      <c r="I192" s="731">
        <v>100311</v>
      </c>
      <c r="J192" s="731" t="s">
        <v>984</v>
      </c>
      <c r="K192" s="731" t="s">
        <v>986</v>
      </c>
      <c r="L192" s="734">
        <v>60.093636363636385</v>
      </c>
      <c r="M192" s="734">
        <v>11</v>
      </c>
      <c r="N192" s="735">
        <v>661.0300000000002</v>
      </c>
    </row>
    <row r="193" spans="1:14" ht="14.45" customHeight="1" x14ac:dyDescent="0.2">
      <c r="A193" s="729" t="s">
        <v>575</v>
      </c>
      <c r="B193" s="730" t="s">
        <v>576</v>
      </c>
      <c r="C193" s="731" t="s">
        <v>595</v>
      </c>
      <c r="D193" s="732" t="s">
        <v>596</v>
      </c>
      <c r="E193" s="733">
        <v>50113001</v>
      </c>
      <c r="F193" s="732" t="s">
        <v>661</v>
      </c>
      <c r="G193" s="731" t="s">
        <v>662</v>
      </c>
      <c r="H193" s="731">
        <v>216572</v>
      </c>
      <c r="I193" s="731">
        <v>216572</v>
      </c>
      <c r="J193" s="731" t="s">
        <v>987</v>
      </c>
      <c r="K193" s="731" t="s">
        <v>988</v>
      </c>
      <c r="L193" s="734">
        <v>36.417428571428573</v>
      </c>
      <c r="M193" s="734">
        <v>350</v>
      </c>
      <c r="N193" s="735">
        <v>12746.1</v>
      </c>
    </row>
    <row r="194" spans="1:14" ht="14.45" customHeight="1" x14ac:dyDescent="0.2">
      <c r="A194" s="729" t="s">
        <v>575</v>
      </c>
      <c r="B194" s="730" t="s">
        <v>576</v>
      </c>
      <c r="C194" s="731" t="s">
        <v>595</v>
      </c>
      <c r="D194" s="732" t="s">
        <v>596</v>
      </c>
      <c r="E194" s="733">
        <v>50113001</v>
      </c>
      <c r="F194" s="732" t="s">
        <v>661</v>
      </c>
      <c r="G194" s="731" t="s">
        <v>662</v>
      </c>
      <c r="H194" s="731">
        <v>223200</v>
      </c>
      <c r="I194" s="731">
        <v>223200</v>
      </c>
      <c r="J194" s="731" t="s">
        <v>989</v>
      </c>
      <c r="K194" s="731" t="s">
        <v>990</v>
      </c>
      <c r="L194" s="734">
        <v>128.95243902439023</v>
      </c>
      <c r="M194" s="734">
        <v>41</v>
      </c>
      <c r="N194" s="735">
        <v>5287.0499999999993</v>
      </c>
    </row>
    <row r="195" spans="1:14" ht="14.45" customHeight="1" x14ac:dyDescent="0.2">
      <c r="A195" s="729" t="s">
        <v>575</v>
      </c>
      <c r="B195" s="730" t="s">
        <v>576</v>
      </c>
      <c r="C195" s="731" t="s">
        <v>595</v>
      </c>
      <c r="D195" s="732" t="s">
        <v>596</v>
      </c>
      <c r="E195" s="733">
        <v>50113001</v>
      </c>
      <c r="F195" s="732" t="s">
        <v>661</v>
      </c>
      <c r="G195" s="731" t="s">
        <v>662</v>
      </c>
      <c r="H195" s="731">
        <v>241678</v>
      </c>
      <c r="I195" s="731">
        <v>241678</v>
      </c>
      <c r="J195" s="731" t="s">
        <v>991</v>
      </c>
      <c r="K195" s="731" t="s">
        <v>992</v>
      </c>
      <c r="L195" s="734">
        <v>93.749999999999986</v>
      </c>
      <c r="M195" s="734">
        <v>2</v>
      </c>
      <c r="N195" s="735">
        <v>187.49999999999997</v>
      </c>
    </row>
    <row r="196" spans="1:14" ht="14.45" customHeight="1" x14ac:dyDescent="0.2">
      <c r="A196" s="729" t="s">
        <v>575</v>
      </c>
      <c r="B196" s="730" t="s">
        <v>576</v>
      </c>
      <c r="C196" s="731" t="s">
        <v>595</v>
      </c>
      <c r="D196" s="732" t="s">
        <v>596</v>
      </c>
      <c r="E196" s="733">
        <v>50113001</v>
      </c>
      <c r="F196" s="732" t="s">
        <v>661</v>
      </c>
      <c r="G196" s="731" t="s">
        <v>662</v>
      </c>
      <c r="H196" s="731">
        <v>207899</v>
      </c>
      <c r="I196" s="731">
        <v>207899</v>
      </c>
      <c r="J196" s="731" t="s">
        <v>993</v>
      </c>
      <c r="K196" s="731" t="s">
        <v>994</v>
      </c>
      <c r="L196" s="734">
        <v>66.849999999999994</v>
      </c>
      <c r="M196" s="734">
        <v>7</v>
      </c>
      <c r="N196" s="735">
        <v>467.95</v>
      </c>
    </row>
    <row r="197" spans="1:14" ht="14.45" customHeight="1" x14ac:dyDescent="0.2">
      <c r="A197" s="729" t="s">
        <v>575</v>
      </c>
      <c r="B197" s="730" t="s">
        <v>576</v>
      </c>
      <c r="C197" s="731" t="s">
        <v>595</v>
      </c>
      <c r="D197" s="732" t="s">
        <v>596</v>
      </c>
      <c r="E197" s="733">
        <v>50113001</v>
      </c>
      <c r="F197" s="732" t="s">
        <v>661</v>
      </c>
      <c r="G197" s="731" t="s">
        <v>662</v>
      </c>
      <c r="H197" s="731">
        <v>207898</v>
      </c>
      <c r="I197" s="731">
        <v>207898</v>
      </c>
      <c r="J197" s="731" t="s">
        <v>993</v>
      </c>
      <c r="K197" s="731" t="s">
        <v>995</v>
      </c>
      <c r="L197" s="734">
        <v>63.2</v>
      </c>
      <c r="M197" s="734">
        <v>1</v>
      </c>
      <c r="N197" s="735">
        <v>63.2</v>
      </c>
    </row>
    <row r="198" spans="1:14" ht="14.45" customHeight="1" x14ac:dyDescent="0.2">
      <c r="A198" s="729" t="s">
        <v>575</v>
      </c>
      <c r="B198" s="730" t="s">
        <v>576</v>
      </c>
      <c r="C198" s="731" t="s">
        <v>595</v>
      </c>
      <c r="D198" s="732" t="s">
        <v>596</v>
      </c>
      <c r="E198" s="733">
        <v>50113001</v>
      </c>
      <c r="F198" s="732" t="s">
        <v>661</v>
      </c>
      <c r="G198" s="731" t="s">
        <v>662</v>
      </c>
      <c r="H198" s="731">
        <v>157607</v>
      </c>
      <c r="I198" s="731">
        <v>57607</v>
      </c>
      <c r="J198" s="731" t="s">
        <v>996</v>
      </c>
      <c r="K198" s="731" t="s">
        <v>997</v>
      </c>
      <c r="L198" s="734">
        <v>43.142499999999991</v>
      </c>
      <c r="M198" s="734">
        <v>4</v>
      </c>
      <c r="N198" s="735">
        <v>172.56999999999996</v>
      </c>
    </row>
    <row r="199" spans="1:14" ht="14.45" customHeight="1" x14ac:dyDescent="0.2">
      <c r="A199" s="729" t="s">
        <v>575</v>
      </c>
      <c r="B199" s="730" t="s">
        <v>576</v>
      </c>
      <c r="C199" s="731" t="s">
        <v>595</v>
      </c>
      <c r="D199" s="732" t="s">
        <v>596</v>
      </c>
      <c r="E199" s="733">
        <v>50113001</v>
      </c>
      <c r="F199" s="732" t="s">
        <v>661</v>
      </c>
      <c r="G199" s="731" t="s">
        <v>662</v>
      </c>
      <c r="H199" s="731">
        <v>241991</v>
      </c>
      <c r="I199" s="731">
        <v>241991</v>
      </c>
      <c r="J199" s="731" t="s">
        <v>998</v>
      </c>
      <c r="K199" s="731" t="s">
        <v>999</v>
      </c>
      <c r="L199" s="734">
        <v>44.659999999999989</v>
      </c>
      <c r="M199" s="734">
        <v>1</v>
      </c>
      <c r="N199" s="735">
        <v>44.659999999999989</v>
      </c>
    </row>
    <row r="200" spans="1:14" ht="14.45" customHeight="1" x14ac:dyDescent="0.2">
      <c r="A200" s="729" t="s">
        <v>575</v>
      </c>
      <c r="B200" s="730" t="s">
        <v>576</v>
      </c>
      <c r="C200" s="731" t="s">
        <v>595</v>
      </c>
      <c r="D200" s="732" t="s">
        <v>596</v>
      </c>
      <c r="E200" s="733">
        <v>50113001</v>
      </c>
      <c r="F200" s="732" t="s">
        <v>661</v>
      </c>
      <c r="G200" s="731" t="s">
        <v>662</v>
      </c>
      <c r="H200" s="731">
        <v>208988</v>
      </c>
      <c r="I200" s="731">
        <v>208988</v>
      </c>
      <c r="J200" s="731" t="s">
        <v>1000</v>
      </c>
      <c r="K200" s="731" t="s">
        <v>1001</v>
      </c>
      <c r="L200" s="734">
        <v>555.16999999999996</v>
      </c>
      <c r="M200" s="734">
        <v>6</v>
      </c>
      <c r="N200" s="735">
        <v>3331.0199999999995</v>
      </c>
    </row>
    <row r="201" spans="1:14" ht="14.45" customHeight="1" x14ac:dyDescent="0.2">
      <c r="A201" s="729" t="s">
        <v>575</v>
      </c>
      <c r="B201" s="730" t="s">
        <v>576</v>
      </c>
      <c r="C201" s="731" t="s">
        <v>595</v>
      </c>
      <c r="D201" s="732" t="s">
        <v>596</v>
      </c>
      <c r="E201" s="733">
        <v>50113001</v>
      </c>
      <c r="F201" s="732" t="s">
        <v>661</v>
      </c>
      <c r="G201" s="731" t="s">
        <v>662</v>
      </c>
      <c r="H201" s="731">
        <v>208990</v>
      </c>
      <c r="I201" s="731">
        <v>208990</v>
      </c>
      <c r="J201" s="731" t="s">
        <v>1002</v>
      </c>
      <c r="K201" s="731" t="s">
        <v>1001</v>
      </c>
      <c r="L201" s="734">
        <v>668.47</v>
      </c>
      <c r="M201" s="734">
        <v>3</v>
      </c>
      <c r="N201" s="735">
        <v>2005.41</v>
      </c>
    </row>
    <row r="202" spans="1:14" ht="14.45" customHeight="1" x14ac:dyDescent="0.2">
      <c r="A202" s="729" t="s">
        <v>575</v>
      </c>
      <c r="B202" s="730" t="s">
        <v>576</v>
      </c>
      <c r="C202" s="731" t="s">
        <v>595</v>
      </c>
      <c r="D202" s="732" t="s">
        <v>596</v>
      </c>
      <c r="E202" s="733">
        <v>50113001</v>
      </c>
      <c r="F202" s="732" t="s">
        <v>661</v>
      </c>
      <c r="G202" s="731" t="s">
        <v>662</v>
      </c>
      <c r="H202" s="731">
        <v>225166</v>
      </c>
      <c r="I202" s="731">
        <v>225166</v>
      </c>
      <c r="J202" s="731" t="s">
        <v>1003</v>
      </c>
      <c r="K202" s="731" t="s">
        <v>1004</v>
      </c>
      <c r="L202" s="734">
        <v>58.29</v>
      </c>
      <c r="M202" s="734">
        <v>3</v>
      </c>
      <c r="N202" s="735">
        <v>174.87</v>
      </c>
    </row>
    <row r="203" spans="1:14" ht="14.45" customHeight="1" x14ac:dyDescent="0.2">
      <c r="A203" s="729" t="s">
        <v>575</v>
      </c>
      <c r="B203" s="730" t="s">
        <v>576</v>
      </c>
      <c r="C203" s="731" t="s">
        <v>595</v>
      </c>
      <c r="D203" s="732" t="s">
        <v>596</v>
      </c>
      <c r="E203" s="733">
        <v>50113001</v>
      </c>
      <c r="F203" s="732" t="s">
        <v>661</v>
      </c>
      <c r="G203" s="731" t="s">
        <v>662</v>
      </c>
      <c r="H203" s="731">
        <v>224964</v>
      </c>
      <c r="I203" s="731">
        <v>224964</v>
      </c>
      <c r="J203" s="731" t="s">
        <v>1005</v>
      </c>
      <c r="K203" s="731" t="s">
        <v>1006</v>
      </c>
      <c r="L203" s="734">
        <v>108.79444444444444</v>
      </c>
      <c r="M203" s="734">
        <v>9</v>
      </c>
      <c r="N203" s="735">
        <v>979.15</v>
      </c>
    </row>
    <row r="204" spans="1:14" ht="14.45" customHeight="1" x14ac:dyDescent="0.2">
      <c r="A204" s="729" t="s">
        <v>575</v>
      </c>
      <c r="B204" s="730" t="s">
        <v>576</v>
      </c>
      <c r="C204" s="731" t="s">
        <v>595</v>
      </c>
      <c r="D204" s="732" t="s">
        <v>596</v>
      </c>
      <c r="E204" s="733">
        <v>50113001</v>
      </c>
      <c r="F204" s="732" t="s">
        <v>661</v>
      </c>
      <c r="G204" s="731" t="s">
        <v>662</v>
      </c>
      <c r="H204" s="731">
        <v>233899</v>
      </c>
      <c r="I204" s="731">
        <v>233899</v>
      </c>
      <c r="J204" s="731" t="s">
        <v>1007</v>
      </c>
      <c r="K204" s="731" t="s">
        <v>1008</v>
      </c>
      <c r="L204" s="734">
        <v>139.10000000000002</v>
      </c>
      <c r="M204" s="734">
        <v>3</v>
      </c>
      <c r="N204" s="735">
        <v>417.30000000000007</v>
      </c>
    </row>
    <row r="205" spans="1:14" ht="14.45" customHeight="1" x14ac:dyDescent="0.2">
      <c r="A205" s="729" t="s">
        <v>575</v>
      </c>
      <c r="B205" s="730" t="s">
        <v>576</v>
      </c>
      <c r="C205" s="731" t="s">
        <v>595</v>
      </c>
      <c r="D205" s="732" t="s">
        <v>596</v>
      </c>
      <c r="E205" s="733">
        <v>50113001</v>
      </c>
      <c r="F205" s="732" t="s">
        <v>661</v>
      </c>
      <c r="G205" s="731" t="s">
        <v>662</v>
      </c>
      <c r="H205" s="731">
        <v>187299</v>
      </c>
      <c r="I205" s="731">
        <v>87299</v>
      </c>
      <c r="J205" s="731" t="s">
        <v>1009</v>
      </c>
      <c r="K205" s="731" t="s">
        <v>1010</v>
      </c>
      <c r="L205" s="734">
        <v>1005.8425</v>
      </c>
      <c r="M205" s="734">
        <v>4</v>
      </c>
      <c r="N205" s="735">
        <v>4023.37</v>
      </c>
    </row>
    <row r="206" spans="1:14" ht="14.45" customHeight="1" x14ac:dyDescent="0.2">
      <c r="A206" s="729" t="s">
        <v>575</v>
      </c>
      <c r="B206" s="730" t="s">
        <v>576</v>
      </c>
      <c r="C206" s="731" t="s">
        <v>595</v>
      </c>
      <c r="D206" s="732" t="s">
        <v>596</v>
      </c>
      <c r="E206" s="733">
        <v>50113001</v>
      </c>
      <c r="F206" s="732" t="s">
        <v>661</v>
      </c>
      <c r="G206" s="731" t="s">
        <v>662</v>
      </c>
      <c r="H206" s="731">
        <v>193724</v>
      </c>
      <c r="I206" s="731">
        <v>93724</v>
      </c>
      <c r="J206" s="731" t="s">
        <v>1011</v>
      </c>
      <c r="K206" s="731" t="s">
        <v>1012</v>
      </c>
      <c r="L206" s="734">
        <v>68.240000000000009</v>
      </c>
      <c r="M206" s="734">
        <v>6</v>
      </c>
      <c r="N206" s="735">
        <v>409.44000000000005</v>
      </c>
    </row>
    <row r="207" spans="1:14" ht="14.45" customHeight="1" x14ac:dyDescent="0.2">
      <c r="A207" s="729" t="s">
        <v>575</v>
      </c>
      <c r="B207" s="730" t="s">
        <v>576</v>
      </c>
      <c r="C207" s="731" t="s">
        <v>595</v>
      </c>
      <c r="D207" s="732" t="s">
        <v>596</v>
      </c>
      <c r="E207" s="733">
        <v>50113001</v>
      </c>
      <c r="F207" s="732" t="s">
        <v>661</v>
      </c>
      <c r="G207" s="731" t="s">
        <v>662</v>
      </c>
      <c r="H207" s="731">
        <v>193723</v>
      </c>
      <c r="I207" s="731">
        <v>93723</v>
      </c>
      <c r="J207" s="731" t="s">
        <v>1013</v>
      </c>
      <c r="K207" s="731" t="s">
        <v>1014</v>
      </c>
      <c r="L207" s="734">
        <v>40.234999999999999</v>
      </c>
      <c r="M207" s="734">
        <v>4</v>
      </c>
      <c r="N207" s="735">
        <v>160.94</v>
      </c>
    </row>
    <row r="208" spans="1:14" ht="14.45" customHeight="1" x14ac:dyDescent="0.2">
      <c r="A208" s="729" t="s">
        <v>575</v>
      </c>
      <c r="B208" s="730" t="s">
        <v>576</v>
      </c>
      <c r="C208" s="731" t="s">
        <v>595</v>
      </c>
      <c r="D208" s="732" t="s">
        <v>596</v>
      </c>
      <c r="E208" s="733">
        <v>50113001</v>
      </c>
      <c r="F208" s="732" t="s">
        <v>661</v>
      </c>
      <c r="G208" s="731" t="s">
        <v>662</v>
      </c>
      <c r="H208" s="731">
        <v>208466</v>
      </c>
      <c r="I208" s="731">
        <v>208466</v>
      </c>
      <c r="J208" s="731" t="s">
        <v>1015</v>
      </c>
      <c r="K208" s="731" t="s">
        <v>1016</v>
      </c>
      <c r="L208" s="734">
        <v>792.76999999999987</v>
      </c>
      <c r="M208" s="734">
        <v>1</v>
      </c>
      <c r="N208" s="735">
        <v>792.76999999999987</v>
      </c>
    </row>
    <row r="209" spans="1:14" ht="14.45" customHeight="1" x14ac:dyDescent="0.2">
      <c r="A209" s="729" t="s">
        <v>575</v>
      </c>
      <c r="B209" s="730" t="s">
        <v>576</v>
      </c>
      <c r="C209" s="731" t="s">
        <v>595</v>
      </c>
      <c r="D209" s="732" t="s">
        <v>596</v>
      </c>
      <c r="E209" s="733">
        <v>50113001</v>
      </c>
      <c r="F209" s="732" t="s">
        <v>661</v>
      </c>
      <c r="G209" s="731" t="s">
        <v>662</v>
      </c>
      <c r="H209" s="731">
        <v>208465</v>
      </c>
      <c r="I209" s="731">
        <v>208465</v>
      </c>
      <c r="J209" s="731" t="s">
        <v>1017</v>
      </c>
      <c r="K209" s="731" t="s">
        <v>1018</v>
      </c>
      <c r="L209" s="734">
        <v>2234.6499999999996</v>
      </c>
      <c r="M209" s="734">
        <v>2</v>
      </c>
      <c r="N209" s="735">
        <v>4469.2999999999993</v>
      </c>
    </row>
    <row r="210" spans="1:14" ht="14.45" customHeight="1" x14ac:dyDescent="0.2">
      <c r="A210" s="729" t="s">
        <v>575</v>
      </c>
      <c r="B210" s="730" t="s">
        <v>576</v>
      </c>
      <c r="C210" s="731" t="s">
        <v>595</v>
      </c>
      <c r="D210" s="732" t="s">
        <v>596</v>
      </c>
      <c r="E210" s="733">
        <v>50113001</v>
      </c>
      <c r="F210" s="732" t="s">
        <v>661</v>
      </c>
      <c r="G210" s="731" t="s">
        <v>662</v>
      </c>
      <c r="H210" s="731">
        <v>502059</v>
      </c>
      <c r="I210" s="731">
        <v>0</v>
      </c>
      <c r="J210" s="731" t="s">
        <v>1019</v>
      </c>
      <c r="K210" s="731" t="s">
        <v>1020</v>
      </c>
      <c r="L210" s="734">
        <v>254.1</v>
      </c>
      <c r="M210" s="734">
        <v>584</v>
      </c>
      <c r="N210" s="735">
        <v>148394.4</v>
      </c>
    </row>
    <row r="211" spans="1:14" ht="14.45" customHeight="1" x14ac:dyDescent="0.2">
      <c r="A211" s="729" t="s">
        <v>575</v>
      </c>
      <c r="B211" s="730" t="s">
        <v>576</v>
      </c>
      <c r="C211" s="731" t="s">
        <v>595</v>
      </c>
      <c r="D211" s="732" t="s">
        <v>596</v>
      </c>
      <c r="E211" s="733">
        <v>50113001</v>
      </c>
      <c r="F211" s="732" t="s">
        <v>661</v>
      </c>
      <c r="G211" s="731" t="s">
        <v>662</v>
      </c>
      <c r="H211" s="731">
        <v>394712</v>
      </c>
      <c r="I211" s="731">
        <v>0</v>
      </c>
      <c r="J211" s="731" t="s">
        <v>1021</v>
      </c>
      <c r="K211" s="731" t="s">
        <v>1022</v>
      </c>
      <c r="L211" s="734">
        <v>28.75</v>
      </c>
      <c r="M211" s="734">
        <v>522</v>
      </c>
      <c r="N211" s="735">
        <v>15007.5</v>
      </c>
    </row>
    <row r="212" spans="1:14" ht="14.45" customHeight="1" x14ac:dyDescent="0.2">
      <c r="A212" s="729" t="s">
        <v>575</v>
      </c>
      <c r="B212" s="730" t="s">
        <v>576</v>
      </c>
      <c r="C212" s="731" t="s">
        <v>595</v>
      </c>
      <c r="D212" s="732" t="s">
        <v>596</v>
      </c>
      <c r="E212" s="733">
        <v>50113001</v>
      </c>
      <c r="F212" s="732" t="s">
        <v>661</v>
      </c>
      <c r="G212" s="731" t="s">
        <v>662</v>
      </c>
      <c r="H212" s="731">
        <v>902048</v>
      </c>
      <c r="I212" s="731">
        <v>0</v>
      </c>
      <c r="J212" s="731" t="s">
        <v>1023</v>
      </c>
      <c r="K212" s="731" t="s">
        <v>1024</v>
      </c>
      <c r="L212" s="734">
        <v>331.2</v>
      </c>
      <c r="M212" s="734">
        <v>1990</v>
      </c>
      <c r="N212" s="735">
        <v>659088</v>
      </c>
    </row>
    <row r="213" spans="1:14" ht="14.45" customHeight="1" x14ac:dyDescent="0.2">
      <c r="A213" s="729" t="s">
        <v>575</v>
      </c>
      <c r="B213" s="730" t="s">
        <v>576</v>
      </c>
      <c r="C213" s="731" t="s">
        <v>595</v>
      </c>
      <c r="D213" s="732" t="s">
        <v>596</v>
      </c>
      <c r="E213" s="733">
        <v>50113001</v>
      </c>
      <c r="F213" s="732" t="s">
        <v>661</v>
      </c>
      <c r="G213" s="731" t="s">
        <v>662</v>
      </c>
      <c r="H213" s="731">
        <v>498549</v>
      </c>
      <c r="I213" s="731">
        <v>0</v>
      </c>
      <c r="J213" s="731" t="s">
        <v>1025</v>
      </c>
      <c r="K213" s="731" t="s">
        <v>1026</v>
      </c>
      <c r="L213" s="734">
        <v>333.5</v>
      </c>
      <c r="M213" s="734">
        <v>40</v>
      </c>
      <c r="N213" s="735">
        <v>13340</v>
      </c>
    </row>
    <row r="214" spans="1:14" ht="14.45" customHeight="1" x14ac:dyDescent="0.2">
      <c r="A214" s="729" t="s">
        <v>575</v>
      </c>
      <c r="B214" s="730" t="s">
        <v>576</v>
      </c>
      <c r="C214" s="731" t="s">
        <v>595</v>
      </c>
      <c r="D214" s="732" t="s">
        <v>596</v>
      </c>
      <c r="E214" s="733">
        <v>50113001</v>
      </c>
      <c r="F214" s="732" t="s">
        <v>661</v>
      </c>
      <c r="G214" s="731" t="s">
        <v>662</v>
      </c>
      <c r="H214" s="731">
        <v>501993</v>
      </c>
      <c r="I214" s="731">
        <v>0</v>
      </c>
      <c r="J214" s="731" t="s">
        <v>1027</v>
      </c>
      <c r="K214" s="731" t="s">
        <v>1028</v>
      </c>
      <c r="L214" s="734">
        <v>322</v>
      </c>
      <c r="M214" s="734">
        <v>100</v>
      </c>
      <c r="N214" s="735">
        <v>32200</v>
      </c>
    </row>
    <row r="215" spans="1:14" ht="14.45" customHeight="1" x14ac:dyDescent="0.2">
      <c r="A215" s="729" t="s">
        <v>575</v>
      </c>
      <c r="B215" s="730" t="s">
        <v>576</v>
      </c>
      <c r="C215" s="731" t="s">
        <v>595</v>
      </c>
      <c r="D215" s="732" t="s">
        <v>596</v>
      </c>
      <c r="E215" s="733">
        <v>50113001</v>
      </c>
      <c r="F215" s="732" t="s">
        <v>661</v>
      </c>
      <c r="G215" s="731" t="s">
        <v>662</v>
      </c>
      <c r="H215" s="731">
        <v>501075</v>
      </c>
      <c r="I215" s="731">
        <v>0</v>
      </c>
      <c r="J215" s="731" t="s">
        <v>1029</v>
      </c>
      <c r="K215" s="731" t="s">
        <v>1030</v>
      </c>
      <c r="L215" s="734">
        <v>95.44</v>
      </c>
      <c r="M215" s="734">
        <v>16</v>
      </c>
      <c r="N215" s="735">
        <v>1527.04</v>
      </c>
    </row>
    <row r="216" spans="1:14" ht="14.45" customHeight="1" x14ac:dyDescent="0.2">
      <c r="A216" s="729" t="s">
        <v>575</v>
      </c>
      <c r="B216" s="730" t="s">
        <v>576</v>
      </c>
      <c r="C216" s="731" t="s">
        <v>595</v>
      </c>
      <c r="D216" s="732" t="s">
        <v>596</v>
      </c>
      <c r="E216" s="733">
        <v>50113001</v>
      </c>
      <c r="F216" s="732" t="s">
        <v>661</v>
      </c>
      <c r="G216" s="731" t="s">
        <v>662</v>
      </c>
      <c r="H216" s="731">
        <v>901185</v>
      </c>
      <c r="I216" s="731">
        <v>0</v>
      </c>
      <c r="J216" s="731" t="s">
        <v>1031</v>
      </c>
      <c r="K216" s="731" t="s">
        <v>1032</v>
      </c>
      <c r="L216" s="734">
        <v>660.88753567520212</v>
      </c>
      <c r="M216" s="734">
        <v>5</v>
      </c>
      <c r="N216" s="735">
        <v>3304.4376783760108</v>
      </c>
    </row>
    <row r="217" spans="1:14" ht="14.45" customHeight="1" x14ac:dyDescent="0.2">
      <c r="A217" s="729" t="s">
        <v>575</v>
      </c>
      <c r="B217" s="730" t="s">
        <v>576</v>
      </c>
      <c r="C217" s="731" t="s">
        <v>595</v>
      </c>
      <c r="D217" s="732" t="s">
        <v>596</v>
      </c>
      <c r="E217" s="733">
        <v>50113001</v>
      </c>
      <c r="F217" s="732" t="s">
        <v>661</v>
      </c>
      <c r="G217" s="731" t="s">
        <v>662</v>
      </c>
      <c r="H217" s="731">
        <v>398077</v>
      </c>
      <c r="I217" s="731">
        <v>0</v>
      </c>
      <c r="J217" s="731" t="s">
        <v>1033</v>
      </c>
      <c r="K217" s="731" t="s">
        <v>1034</v>
      </c>
      <c r="L217" s="734">
        <v>42.55</v>
      </c>
      <c r="M217" s="734">
        <v>240</v>
      </c>
      <c r="N217" s="735">
        <v>10212</v>
      </c>
    </row>
    <row r="218" spans="1:14" ht="14.45" customHeight="1" x14ac:dyDescent="0.2">
      <c r="A218" s="729" t="s">
        <v>575</v>
      </c>
      <c r="B218" s="730" t="s">
        <v>576</v>
      </c>
      <c r="C218" s="731" t="s">
        <v>595</v>
      </c>
      <c r="D218" s="732" t="s">
        <v>596</v>
      </c>
      <c r="E218" s="733">
        <v>50113001</v>
      </c>
      <c r="F218" s="732" t="s">
        <v>661</v>
      </c>
      <c r="G218" s="731" t="s">
        <v>662</v>
      </c>
      <c r="H218" s="731">
        <v>397413</v>
      </c>
      <c r="I218" s="731">
        <v>0</v>
      </c>
      <c r="J218" s="731" t="s">
        <v>1035</v>
      </c>
      <c r="K218" s="731" t="s">
        <v>1036</v>
      </c>
      <c r="L218" s="734">
        <v>159.65942898310936</v>
      </c>
      <c r="M218" s="734">
        <v>390</v>
      </c>
      <c r="N218" s="735">
        <v>62267.177303412653</v>
      </c>
    </row>
    <row r="219" spans="1:14" ht="14.45" customHeight="1" x14ac:dyDescent="0.2">
      <c r="A219" s="729" t="s">
        <v>575</v>
      </c>
      <c r="B219" s="730" t="s">
        <v>576</v>
      </c>
      <c r="C219" s="731" t="s">
        <v>595</v>
      </c>
      <c r="D219" s="732" t="s">
        <v>596</v>
      </c>
      <c r="E219" s="733">
        <v>50113001</v>
      </c>
      <c r="F219" s="732" t="s">
        <v>661</v>
      </c>
      <c r="G219" s="731" t="s">
        <v>662</v>
      </c>
      <c r="H219" s="731">
        <v>231686</v>
      </c>
      <c r="I219" s="731">
        <v>231686</v>
      </c>
      <c r="J219" s="731" t="s">
        <v>1037</v>
      </c>
      <c r="K219" s="731" t="s">
        <v>1038</v>
      </c>
      <c r="L219" s="734">
        <v>290.54000000000002</v>
      </c>
      <c r="M219" s="734">
        <v>5</v>
      </c>
      <c r="N219" s="735">
        <v>1452.7</v>
      </c>
    </row>
    <row r="220" spans="1:14" ht="14.45" customHeight="1" x14ac:dyDescent="0.2">
      <c r="A220" s="729" t="s">
        <v>575</v>
      </c>
      <c r="B220" s="730" t="s">
        <v>576</v>
      </c>
      <c r="C220" s="731" t="s">
        <v>595</v>
      </c>
      <c r="D220" s="732" t="s">
        <v>596</v>
      </c>
      <c r="E220" s="733">
        <v>50113001</v>
      </c>
      <c r="F220" s="732" t="s">
        <v>661</v>
      </c>
      <c r="G220" s="731" t="s">
        <v>662</v>
      </c>
      <c r="H220" s="731">
        <v>134824</v>
      </c>
      <c r="I220" s="731">
        <v>134824</v>
      </c>
      <c r="J220" s="731" t="s">
        <v>1039</v>
      </c>
      <c r="K220" s="731" t="s">
        <v>1040</v>
      </c>
      <c r="L220" s="734">
        <v>326.47107843137258</v>
      </c>
      <c r="M220" s="734">
        <v>102</v>
      </c>
      <c r="N220" s="735">
        <v>33300.050000000003</v>
      </c>
    </row>
    <row r="221" spans="1:14" ht="14.45" customHeight="1" x14ac:dyDescent="0.2">
      <c r="A221" s="729" t="s">
        <v>575</v>
      </c>
      <c r="B221" s="730" t="s">
        <v>576</v>
      </c>
      <c r="C221" s="731" t="s">
        <v>595</v>
      </c>
      <c r="D221" s="732" t="s">
        <v>596</v>
      </c>
      <c r="E221" s="733">
        <v>50113001</v>
      </c>
      <c r="F221" s="732" t="s">
        <v>661</v>
      </c>
      <c r="G221" s="731" t="s">
        <v>662</v>
      </c>
      <c r="H221" s="731">
        <v>501705</v>
      </c>
      <c r="I221" s="731">
        <v>9999999</v>
      </c>
      <c r="J221" s="731" t="s">
        <v>1041</v>
      </c>
      <c r="K221" s="731" t="s">
        <v>1042</v>
      </c>
      <c r="L221" s="734">
        <v>304.49</v>
      </c>
      <c r="M221" s="734">
        <v>5</v>
      </c>
      <c r="N221" s="735">
        <v>1522.45</v>
      </c>
    </row>
    <row r="222" spans="1:14" ht="14.45" customHeight="1" x14ac:dyDescent="0.2">
      <c r="A222" s="729" t="s">
        <v>575</v>
      </c>
      <c r="B222" s="730" t="s">
        <v>576</v>
      </c>
      <c r="C222" s="731" t="s">
        <v>595</v>
      </c>
      <c r="D222" s="732" t="s">
        <v>596</v>
      </c>
      <c r="E222" s="733">
        <v>50113001</v>
      </c>
      <c r="F222" s="732" t="s">
        <v>661</v>
      </c>
      <c r="G222" s="731" t="s">
        <v>673</v>
      </c>
      <c r="H222" s="731">
        <v>215970</v>
      </c>
      <c r="I222" s="731">
        <v>215970</v>
      </c>
      <c r="J222" s="731" t="s">
        <v>1043</v>
      </c>
      <c r="K222" s="731" t="s">
        <v>1044</v>
      </c>
      <c r="L222" s="734">
        <v>89.51</v>
      </c>
      <c r="M222" s="734">
        <v>1</v>
      </c>
      <c r="N222" s="735">
        <v>89.51</v>
      </c>
    </row>
    <row r="223" spans="1:14" ht="14.45" customHeight="1" x14ac:dyDescent="0.2">
      <c r="A223" s="729" t="s">
        <v>575</v>
      </c>
      <c r="B223" s="730" t="s">
        <v>576</v>
      </c>
      <c r="C223" s="731" t="s">
        <v>595</v>
      </c>
      <c r="D223" s="732" t="s">
        <v>596</v>
      </c>
      <c r="E223" s="733">
        <v>50113001</v>
      </c>
      <c r="F223" s="732" t="s">
        <v>661</v>
      </c>
      <c r="G223" s="731" t="s">
        <v>662</v>
      </c>
      <c r="H223" s="731">
        <v>117189</v>
      </c>
      <c r="I223" s="731">
        <v>17189</v>
      </c>
      <c r="J223" s="731" t="s">
        <v>1045</v>
      </c>
      <c r="K223" s="731" t="s">
        <v>1046</v>
      </c>
      <c r="L223" s="734">
        <v>55.8</v>
      </c>
      <c r="M223" s="734">
        <v>1</v>
      </c>
      <c r="N223" s="735">
        <v>55.8</v>
      </c>
    </row>
    <row r="224" spans="1:14" ht="14.45" customHeight="1" x14ac:dyDescent="0.2">
      <c r="A224" s="729" t="s">
        <v>575</v>
      </c>
      <c r="B224" s="730" t="s">
        <v>576</v>
      </c>
      <c r="C224" s="731" t="s">
        <v>595</v>
      </c>
      <c r="D224" s="732" t="s">
        <v>596</v>
      </c>
      <c r="E224" s="733">
        <v>50113001</v>
      </c>
      <c r="F224" s="732" t="s">
        <v>661</v>
      </c>
      <c r="G224" s="731" t="s">
        <v>662</v>
      </c>
      <c r="H224" s="731">
        <v>102486</v>
      </c>
      <c r="I224" s="731">
        <v>2486</v>
      </c>
      <c r="J224" s="731" t="s">
        <v>1047</v>
      </c>
      <c r="K224" s="731" t="s">
        <v>1048</v>
      </c>
      <c r="L224" s="734">
        <v>122.95999999999994</v>
      </c>
      <c r="M224" s="734">
        <v>1</v>
      </c>
      <c r="N224" s="735">
        <v>122.95999999999994</v>
      </c>
    </row>
    <row r="225" spans="1:14" ht="14.45" customHeight="1" x14ac:dyDescent="0.2">
      <c r="A225" s="729" t="s">
        <v>575</v>
      </c>
      <c r="B225" s="730" t="s">
        <v>576</v>
      </c>
      <c r="C225" s="731" t="s">
        <v>595</v>
      </c>
      <c r="D225" s="732" t="s">
        <v>596</v>
      </c>
      <c r="E225" s="733">
        <v>50113001</v>
      </c>
      <c r="F225" s="732" t="s">
        <v>661</v>
      </c>
      <c r="G225" s="731" t="s">
        <v>662</v>
      </c>
      <c r="H225" s="731">
        <v>848725</v>
      </c>
      <c r="I225" s="731">
        <v>107677</v>
      </c>
      <c r="J225" s="731" t="s">
        <v>1049</v>
      </c>
      <c r="K225" s="731" t="s">
        <v>1050</v>
      </c>
      <c r="L225" s="734">
        <v>382.11</v>
      </c>
      <c r="M225" s="734">
        <v>49</v>
      </c>
      <c r="N225" s="735">
        <v>18723.39</v>
      </c>
    </row>
    <row r="226" spans="1:14" ht="14.45" customHeight="1" x14ac:dyDescent="0.2">
      <c r="A226" s="729" t="s">
        <v>575</v>
      </c>
      <c r="B226" s="730" t="s">
        <v>576</v>
      </c>
      <c r="C226" s="731" t="s">
        <v>595</v>
      </c>
      <c r="D226" s="732" t="s">
        <v>596</v>
      </c>
      <c r="E226" s="733">
        <v>50113001</v>
      </c>
      <c r="F226" s="732" t="s">
        <v>661</v>
      </c>
      <c r="G226" s="731" t="s">
        <v>662</v>
      </c>
      <c r="H226" s="731">
        <v>845697</v>
      </c>
      <c r="I226" s="731">
        <v>200935</v>
      </c>
      <c r="J226" s="731" t="s">
        <v>1051</v>
      </c>
      <c r="K226" s="731" t="s">
        <v>1052</v>
      </c>
      <c r="L226" s="734">
        <v>44.79</v>
      </c>
      <c r="M226" s="734">
        <v>1</v>
      </c>
      <c r="N226" s="735">
        <v>44.79</v>
      </c>
    </row>
    <row r="227" spans="1:14" ht="14.45" customHeight="1" x14ac:dyDescent="0.2">
      <c r="A227" s="729" t="s">
        <v>575</v>
      </c>
      <c r="B227" s="730" t="s">
        <v>576</v>
      </c>
      <c r="C227" s="731" t="s">
        <v>595</v>
      </c>
      <c r="D227" s="732" t="s">
        <v>596</v>
      </c>
      <c r="E227" s="733">
        <v>50113001</v>
      </c>
      <c r="F227" s="732" t="s">
        <v>661</v>
      </c>
      <c r="G227" s="731" t="s">
        <v>662</v>
      </c>
      <c r="H227" s="731">
        <v>100489</v>
      </c>
      <c r="I227" s="731">
        <v>489</v>
      </c>
      <c r="J227" s="731" t="s">
        <v>1053</v>
      </c>
      <c r="K227" s="731" t="s">
        <v>1054</v>
      </c>
      <c r="L227" s="734">
        <v>47.289999999999971</v>
      </c>
      <c r="M227" s="734">
        <v>5</v>
      </c>
      <c r="N227" s="735">
        <v>236.44999999999985</v>
      </c>
    </row>
    <row r="228" spans="1:14" ht="14.45" customHeight="1" x14ac:dyDescent="0.2">
      <c r="A228" s="729" t="s">
        <v>575</v>
      </c>
      <c r="B228" s="730" t="s">
        <v>576</v>
      </c>
      <c r="C228" s="731" t="s">
        <v>595</v>
      </c>
      <c r="D228" s="732" t="s">
        <v>596</v>
      </c>
      <c r="E228" s="733">
        <v>50113001</v>
      </c>
      <c r="F228" s="732" t="s">
        <v>661</v>
      </c>
      <c r="G228" s="731" t="s">
        <v>662</v>
      </c>
      <c r="H228" s="731">
        <v>158746</v>
      </c>
      <c r="I228" s="731">
        <v>58746</v>
      </c>
      <c r="J228" s="731" t="s">
        <v>1055</v>
      </c>
      <c r="K228" s="731" t="s">
        <v>1056</v>
      </c>
      <c r="L228" s="734">
        <v>565.73</v>
      </c>
      <c r="M228" s="734">
        <v>1</v>
      </c>
      <c r="N228" s="735">
        <v>565.73</v>
      </c>
    </row>
    <row r="229" spans="1:14" ht="14.45" customHeight="1" x14ac:dyDescent="0.2">
      <c r="A229" s="729" t="s">
        <v>575</v>
      </c>
      <c r="B229" s="730" t="s">
        <v>576</v>
      </c>
      <c r="C229" s="731" t="s">
        <v>595</v>
      </c>
      <c r="D229" s="732" t="s">
        <v>596</v>
      </c>
      <c r="E229" s="733">
        <v>50113001</v>
      </c>
      <c r="F229" s="732" t="s">
        <v>661</v>
      </c>
      <c r="G229" s="731" t="s">
        <v>662</v>
      </c>
      <c r="H229" s="731">
        <v>29938</v>
      </c>
      <c r="I229" s="731">
        <v>29938</v>
      </c>
      <c r="J229" s="731" t="s">
        <v>1057</v>
      </c>
      <c r="K229" s="731" t="s">
        <v>1058</v>
      </c>
      <c r="L229" s="734">
        <v>2057.4000000000005</v>
      </c>
      <c r="M229" s="734">
        <v>5</v>
      </c>
      <c r="N229" s="735">
        <v>10287.000000000004</v>
      </c>
    </row>
    <row r="230" spans="1:14" ht="14.45" customHeight="1" x14ac:dyDescent="0.2">
      <c r="A230" s="729" t="s">
        <v>575</v>
      </c>
      <c r="B230" s="730" t="s">
        <v>576</v>
      </c>
      <c r="C230" s="731" t="s">
        <v>595</v>
      </c>
      <c r="D230" s="732" t="s">
        <v>596</v>
      </c>
      <c r="E230" s="733">
        <v>50113001</v>
      </c>
      <c r="F230" s="732" t="s">
        <v>661</v>
      </c>
      <c r="G230" s="731" t="s">
        <v>673</v>
      </c>
      <c r="H230" s="731">
        <v>237595</v>
      </c>
      <c r="I230" s="731">
        <v>237595</v>
      </c>
      <c r="J230" s="731" t="s">
        <v>1059</v>
      </c>
      <c r="K230" s="731" t="s">
        <v>1060</v>
      </c>
      <c r="L230" s="734">
        <v>123.16999999999999</v>
      </c>
      <c r="M230" s="734">
        <v>2</v>
      </c>
      <c r="N230" s="735">
        <v>246.33999999999997</v>
      </c>
    </row>
    <row r="231" spans="1:14" ht="14.45" customHeight="1" x14ac:dyDescent="0.2">
      <c r="A231" s="729" t="s">
        <v>575</v>
      </c>
      <c r="B231" s="730" t="s">
        <v>576</v>
      </c>
      <c r="C231" s="731" t="s">
        <v>595</v>
      </c>
      <c r="D231" s="732" t="s">
        <v>596</v>
      </c>
      <c r="E231" s="733">
        <v>50113001</v>
      </c>
      <c r="F231" s="732" t="s">
        <v>661</v>
      </c>
      <c r="G231" s="731" t="s">
        <v>662</v>
      </c>
      <c r="H231" s="731">
        <v>900494</v>
      </c>
      <c r="I231" s="731">
        <v>0</v>
      </c>
      <c r="J231" s="731" t="s">
        <v>1061</v>
      </c>
      <c r="K231" s="731" t="s">
        <v>329</v>
      </c>
      <c r="L231" s="734">
        <v>981.66018919958935</v>
      </c>
      <c r="M231" s="734">
        <v>1</v>
      </c>
      <c r="N231" s="735">
        <v>981.66018919958935</v>
      </c>
    </row>
    <row r="232" spans="1:14" ht="14.45" customHeight="1" x14ac:dyDescent="0.2">
      <c r="A232" s="729" t="s">
        <v>575</v>
      </c>
      <c r="B232" s="730" t="s">
        <v>576</v>
      </c>
      <c r="C232" s="731" t="s">
        <v>595</v>
      </c>
      <c r="D232" s="732" t="s">
        <v>596</v>
      </c>
      <c r="E232" s="733">
        <v>50113001</v>
      </c>
      <c r="F232" s="732" t="s">
        <v>661</v>
      </c>
      <c r="G232" s="731" t="s">
        <v>662</v>
      </c>
      <c r="H232" s="731">
        <v>900441</v>
      </c>
      <c r="I232" s="731">
        <v>0</v>
      </c>
      <c r="J232" s="731" t="s">
        <v>1062</v>
      </c>
      <c r="K232" s="731" t="s">
        <v>1063</v>
      </c>
      <c r="L232" s="734">
        <v>301.40385323228782</v>
      </c>
      <c r="M232" s="734">
        <v>30</v>
      </c>
      <c r="N232" s="735">
        <v>9042.1155969686351</v>
      </c>
    </row>
    <row r="233" spans="1:14" ht="14.45" customHeight="1" x14ac:dyDescent="0.2">
      <c r="A233" s="729" t="s">
        <v>575</v>
      </c>
      <c r="B233" s="730" t="s">
        <v>576</v>
      </c>
      <c r="C233" s="731" t="s">
        <v>595</v>
      </c>
      <c r="D233" s="732" t="s">
        <v>596</v>
      </c>
      <c r="E233" s="733">
        <v>50113001</v>
      </c>
      <c r="F233" s="732" t="s">
        <v>661</v>
      </c>
      <c r="G233" s="731" t="s">
        <v>662</v>
      </c>
      <c r="H233" s="731">
        <v>900071</v>
      </c>
      <c r="I233" s="731">
        <v>0</v>
      </c>
      <c r="J233" s="731" t="s">
        <v>1064</v>
      </c>
      <c r="K233" s="731" t="s">
        <v>329</v>
      </c>
      <c r="L233" s="734">
        <v>158.555452363011</v>
      </c>
      <c r="M233" s="734">
        <v>3</v>
      </c>
      <c r="N233" s="735">
        <v>475.666357089033</v>
      </c>
    </row>
    <row r="234" spans="1:14" ht="14.45" customHeight="1" x14ac:dyDescent="0.2">
      <c r="A234" s="729" t="s">
        <v>575</v>
      </c>
      <c r="B234" s="730" t="s">
        <v>576</v>
      </c>
      <c r="C234" s="731" t="s">
        <v>595</v>
      </c>
      <c r="D234" s="732" t="s">
        <v>596</v>
      </c>
      <c r="E234" s="733">
        <v>50113001</v>
      </c>
      <c r="F234" s="732" t="s">
        <v>661</v>
      </c>
      <c r="G234" s="731" t="s">
        <v>662</v>
      </c>
      <c r="H234" s="731">
        <v>930256</v>
      </c>
      <c r="I234" s="731">
        <v>0</v>
      </c>
      <c r="J234" s="731" t="s">
        <v>1065</v>
      </c>
      <c r="K234" s="731" t="s">
        <v>329</v>
      </c>
      <c r="L234" s="734">
        <v>344.72566874375093</v>
      </c>
      <c r="M234" s="734">
        <v>1</v>
      </c>
      <c r="N234" s="735">
        <v>344.72566874375093</v>
      </c>
    </row>
    <row r="235" spans="1:14" ht="14.45" customHeight="1" x14ac:dyDescent="0.2">
      <c r="A235" s="729" t="s">
        <v>575</v>
      </c>
      <c r="B235" s="730" t="s">
        <v>576</v>
      </c>
      <c r="C235" s="731" t="s">
        <v>595</v>
      </c>
      <c r="D235" s="732" t="s">
        <v>596</v>
      </c>
      <c r="E235" s="733">
        <v>50113001</v>
      </c>
      <c r="F235" s="732" t="s">
        <v>661</v>
      </c>
      <c r="G235" s="731" t="s">
        <v>662</v>
      </c>
      <c r="H235" s="731">
        <v>921184</v>
      </c>
      <c r="I235" s="731">
        <v>0</v>
      </c>
      <c r="J235" s="731" t="s">
        <v>1066</v>
      </c>
      <c r="K235" s="731" t="s">
        <v>329</v>
      </c>
      <c r="L235" s="734">
        <v>93.220702116706377</v>
      </c>
      <c r="M235" s="734">
        <v>4</v>
      </c>
      <c r="N235" s="735">
        <v>372.88280846682551</v>
      </c>
    </row>
    <row r="236" spans="1:14" ht="14.45" customHeight="1" x14ac:dyDescent="0.2">
      <c r="A236" s="729" t="s">
        <v>575</v>
      </c>
      <c r="B236" s="730" t="s">
        <v>576</v>
      </c>
      <c r="C236" s="731" t="s">
        <v>595</v>
      </c>
      <c r="D236" s="732" t="s">
        <v>596</v>
      </c>
      <c r="E236" s="733">
        <v>50113001</v>
      </c>
      <c r="F236" s="732" t="s">
        <v>661</v>
      </c>
      <c r="G236" s="731" t="s">
        <v>662</v>
      </c>
      <c r="H236" s="731">
        <v>990947</v>
      </c>
      <c r="I236" s="731">
        <v>0</v>
      </c>
      <c r="J236" s="731" t="s">
        <v>1067</v>
      </c>
      <c r="K236" s="731" t="s">
        <v>329</v>
      </c>
      <c r="L236" s="734">
        <v>1400.67</v>
      </c>
      <c r="M236" s="734">
        <v>3</v>
      </c>
      <c r="N236" s="735">
        <v>4202.01</v>
      </c>
    </row>
    <row r="237" spans="1:14" ht="14.45" customHeight="1" x14ac:dyDescent="0.2">
      <c r="A237" s="729" t="s">
        <v>575</v>
      </c>
      <c r="B237" s="730" t="s">
        <v>576</v>
      </c>
      <c r="C237" s="731" t="s">
        <v>595</v>
      </c>
      <c r="D237" s="732" t="s">
        <v>596</v>
      </c>
      <c r="E237" s="733">
        <v>50113001</v>
      </c>
      <c r="F237" s="732" t="s">
        <v>661</v>
      </c>
      <c r="G237" s="731" t="s">
        <v>662</v>
      </c>
      <c r="H237" s="731">
        <v>230614</v>
      </c>
      <c r="I237" s="731">
        <v>230614</v>
      </c>
      <c r="J237" s="731" t="s">
        <v>1068</v>
      </c>
      <c r="K237" s="731" t="s">
        <v>1069</v>
      </c>
      <c r="L237" s="734">
        <v>277.64</v>
      </c>
      <c r="M237" s="734">
        <v>1</v>
      </c>
      <c r="N237" s="735">
        <v>277.64</v>
      </c>
    </row>
    <row r="238" spans="1:14" ht="14.45" customHeight="1" x14ac:dyDescent="0.2">
      <c r="A238" s="729" t="s">
        <v>575</v>
      </c>
      <c r="B238" s="730" t="s">
        <v>576</v>
      </c>
      <c r="C238" s="731" t="s">
        <v>595</v>
      </c>
      <c r="D238" s="732" t="s">
        <v>596</v>
      </c>
      <c r="E238" s="733">
        <v>50113001</v>
      </c>
      <c r="F238" s="732" t="s">
        <v>661</v>
      </c>
      <c r="G238" s="731" t="s">
        <v>673</v>
      </c>
      <c r="H238" s="731">
        <v>147133</v>
      </c>
      <c r="I238" s="731">
        <v>172044</v>
      </c>
      <c r="J238" s="731" t="s">
        <v>1070</v>
      </c>
      <c r="K238" s="731" t="s">
        <v>1071</v>
      </c>
      <c r="L238" s="734">
        <v>98.01</v>
      </c>
      <c r="M238" s="734">
        <v>7</v>
      </c>
      <c r="N238" s="735">
        <v>686.07</v>
      </c>
    </row>
    <row r="239" spans="1:14" ht="14.45" customHeight="1" x14ac:dyDescent="0.2">
      <c r="A239" s="729" t="s">
        <v>575</v>
      </c>
      <c r="B239" s="730" t="s">
        <v>576</v>
      </c>
      <c r="C239" s="731" t="s">
        <v>595</v>
      </c>
      <c r="D239" s="732" t="s">
        <v>596</v>
      </c>
      <c r="E239" s="733">
        <v>50113001</v>
      </c>
      <c r="F239" s="732" t="s">
        <v>661</v>
      </c>
      <c r="G239" s="731" t="s">
        <v>673</v>
      </c>
      <c r="H239" s="731">
        <v>197125</v>
      </c>
      <c r="I239" s="731">
        <v>197125</v>
      </c>
      <c r="J239" s="731" t="s">
        <v>684</v>
      </c>
      <c r="K239" s="731" t="s">
        <v>685</v>
      </c>
      <c r="L239" s="734">
        <v>117.77975609756098</v>
      </c>
      <c r="M239" s="734">
        <v>41</v>
      </c>
      <c r="N239" s="735">
        <v>4828.97</v>
      </c>
    </row>
    <row r="240" spans="1:14" ht="14.45" customHeight="1" x14ac:dyDescent="0.2">
      <c r="A240" s="729" t="s">
        <v>575</v>
      </c>
      <c r="B240" s="730" t="s">
        <v>576</v>
      </c>
      <c r="C240" s="731" t="s">
        <v>595</v>
      </c>
      <c r="D240" s="732" t="s">
        <v>596</v>
      </c>
      <c r="E240" s="733">
        <v>50113001</v>
      </c>
      <c r="F240" s="732" t="s">
        <v>661</v>
      </c>
      <c r="G240" s="731" t="s">
        <v>662</v>
      </c>
      <c r="H240" s="731">
        <v>188217</v>
      </c>
      <c r="I240" s="731">
        <v>88217</v>
      </c>
      <c r="J240" s="731" t="s">
        <v>1072</v>
      </c>
      <c r="K240" s="731" t="s">
        <v>1073</v>
      </c>
      <c r="L240" s="734">
        <v>126.72999999999996</v>
      </c>
      <c r="M240" s="734">
        <v>4</v>
      </c>
      <c r="N240" s="735">
        <v>506.91999999999985</v>
      </c>
    </row>
    <row r="241" spans="1:14" ht="14.45" customHeight="1" x14ac:dyDescent="0.2">
      <c r="A241" s="729" t="s">
        <v>575</v>
      </c>
      <c r="B241" s="730" t="s">
        <v>576</v>
      </c>
      <c r="C241" s="731" t="s">
        <v>595</v>
      </c>
      <c r="D241" s="732" t="s">
        <v>596</v>
      </c>
      <c r="E241" s="733">
        <v>50113001</v>
      </c>
      <c r="F241" s="732" t="s">
        <v>661</v>
      </c>
      <c r="G241" s="731" t="s">
        <v>662</v>
      </c>
      <c r="H241" s="731">
        <v>188219</v>
      </c>
      <c r="I241" s="731">
        <v>88219</v>
      </c>
      <c r="J241" s="731" t="s">
        <v>1074</v>
      </c>
      <c r="K241" s="731" t="s">
        <v>1075</v>
      </c>
      <c r="L241" s="734">
        <v>143.26666666666668</v>
      </c>
      <c r="M241" s="734">
        <v>3</v>
      </c>
      <c r="N241" s="735">
        <v>429.8</v>
      </c>
    </row>
    <row r="242" spans="1:14" ht="14.45" customHeight="1" x14ac:dyDescent="0.2">
      <c r="A242" s="729" t="s">
        <v>575</v>
      </c>
      <c r="B242" s="730" t="s">
        <v>576</v>
      </c>
      <c r="C242" s="731" t="s">
        <v>595</v>
      </c>
      <c r="D242" s="732" t="s">
        <v>596</v>
      </c>
      <c r="E242" s="733">
        <v>50113001</v>
      </c>
      <c r="F242" s="732" t="s">
        <v>661</v>
      </c>
      <c r="G242" s="731" t="s">
        <v>662</v>
      </c>
      <c r="H242" s="731">
        <v>203092</v>
      </c>
      <c r="I242" s="731">
        <v>203092</v>
      </c>
      <c r="J242" s="731" t="s">
        <v>1076</v>
      </c>
      <c r="K242" s="731" t="s">
        <v>1077</v>
      </c>
      <c r="L242" s="734">
        <v>150.34</v>
      </c>
      <c r="M242" s="734">
        <v>1</v>
      </c>
      <c r="N242" s="735">
        <v>150.34</v>
      </c>
    </row>
    <row r="243" spans="1:14" ht="14.45" customHeight="1" x14ac:dyDescent="0.2">
      <c r="A243" s="729" t="s">
        <v>575</v>
      </c>
      <c r="B243" s="730" t="s">
        <v>576</v>
      </c>
      <c r="C243" s="731" t="s">
        <v>595</v>
      </c>
      <c r="D243" s="732" t="s">
        <v>596</v>
      </c>
      <c r="E243" s="733">
        <v>50113001</v>
      </c>
      <c r="F243" s="732" t="s">
        <v>661</v>
      </c>
      <c r="G243" s="731" t="s">
        <v>662</v>
      </c>
      <c r="H243" s="731">
        <v>802327</v>
      </c>
      <c r="I243" s="731">
        <v>49781</v>
      </c>
      <c r="J243" s="731" t="s">
        <v>1078</v>
      </c>
      <c r="K243" s="731" t="s">
        <v>1079</v>
      </c>
      <c r="L243" s="734">
        <v>934.0100000000001</v>
      </c>
      <c r="M243" s="734">
        <v>15</v>
      </c>
      <c r="N243" s="735">
        <v>14010.150000000001</v>
      </c>
    </row>
    <row r="244" spans="1:14" ht="14.45" customHeight="1" x14ac:dyDescent="0.2">
      <c r="A244" s="729" t="s">
        <v>575</v>
      </c>
      <c r="B244" s="730" t="s">
        <v>576</v>
      </c>
      <c r="C244" s="731" t="s">
        <v>595</v>
      </c>
      <c r="D244" s="732" t="s">
        <v>596</v>
      </c>
      <c r="E244" s="733">
        <v>50113001</v>
      </c>
      <c r="F244" s="732" t="s">
        <v>661</v>
      </c>
      <c r="G244" s="731" t="s">
        <v>673</v>
      </c>
      <c r="H244" s="731">
        <v>115317</v>
      </c>
      <c r="I244" s="731">
        <v>15317</v>
      </c>
      <c r="J244" s="731" t="s">
        <v>1080</v>
      </c>
      <c r="K244" s="731" t="s">
        <v>1081</v>
      </c>
      <c r="L244" s="734">
        <v>52.590000000000018</v>
      </c>
      <c r="M244" s="734">
        <v>1</v>
      </c>
      <c r="N244" s="735">
        <v>52.590000000000018</v>
      </c>
    </row>
    <row r="245" spans="1:14" ht="14.45" customHeight="1" x14ac:dyDescent="0.2">
      <c r="A245" s="729" t="s">
        <v>575</v>
      </c>
      <c r="B245" s="730" t="s">
        <v>576</v>
      </c>
      <c r="C245" s="731" t="s">
        <v>595</v>
      </c>
      <c r="D245" s="732" t="s">
        <v>596</v>
      </c>
      <c r="E245" s="733">
        <v>50113001</v>
      </c>
      <c r="F245" s="732" t="s">
        <v>661</v>
      </c>
      <c r="G245" s="731" t="s">
        <v>662</v>
      </c>
      <c r="H245" s="731">
        <v>196635</v>
      </c>
      <c r="I245" s="731">
        <v>96635</v>
      </c>
      <c r="J245" s="731" t="s">
        <v>1082</v>
      </c>
      <c r="K245" s="731" t="s">
        <v>1083</v>
      </c>
      <c r="L245" s="734">
        <v>111.46</v>
      </c>
      <c r="M245" s="734">
        <v>1</v>
      </c>
      <c r="N245" s="735">
        <v>111.46</v>
      </c>
    </row>
    <row r="246" spans="1:14" ht="14.45" customHeight="1" x14ac:dyDescent="0.2">
      <c r="A246" s="729" t="s">
        <v>575</v>
      </c>
      <c r="B246" s="730" t="s">
        <v>576</v>
      </c>
      <c r="C246" s="731" t="s">
        <v>595</v>
      </c>
      <c r="D246" s="732" t="s">
        <v>596</v>
      </c>
      <c r="E246" s="733">
        <v>50113001</v>
      </c>
      <c r="F246" s="732" t="s">
        <v>661</v>
      </c>
      <c r="G246" s="731" t="s">
        <v>662</v>
      </c>
      <c r="H246" s="731">
        <v>231544</v>
      </c>
      <c r="I246" s="731">
        <v>231544</v>
      </c>
      <c r="J246" s="731" t="s">
        <v>1084</v>
      </c>
      <c r="K246" s="731" t="s">
        <v>1085</v>
      </c>
      <c r="L246" s="734">
        <v>80.710000000000008</v>
      </c>
      <c r="M246" s="734">
        <v>5</v>
      </c>
      <c r="N246" s="735">
        <v>403.55000000000007</v>
      </c>
    </row>
    <row r="247" spans="1:14" ht="14.45" customHeight="1" x14ac:dyDescent="0.2">
      <c r="A247" s="729" t="s">
        <v>575</v>
      </c>
      <c r="B247" s="730" t="s">
        <v>576</v>
      </c>
      <c r="C247" s="731" t="s">
        <v>595</v>
      </c>
      <c r="D247" s="732" t="s">
        <v>596</v>
      </c>
      <c r="E247" s="733">
        <v>50113001</v>
      </c>
      <c r="F247" s="732" t="s">
        <v>661</v>
      </c>
      <c r="G247" s="731" t="s">
        <v>662</v>
      </c>
      <c r="H247" s="731">
        <v>231541</v>
      </c>
      <c r="I247" s="731">
        <v>231541</v>
      </c>
      <c r="J247" s="731" t="s">
        <v>1084</v>
      </c>
      <c r="K247" s="731" t="s">
        <v>1086</v>
      </c>
      <c r="L247" s="734">
        <v>80.69</v>
      </c>
      <c r="M247" s="734">
        <v>15</v>
      </c>
      <c r="N247" s="735">
        <v>1210.3499999999999</v>
      </c>
    </row>
    <row r="248" spans="1:14" ht="14.45" customHeight="1" x14ac:dyDescent="0.2">
      <c r="A248" s="729" t="s">
        <v>575</v>
      </c>
      <c r="B248" s="730" t="s">
        <v>576</v>
      </c>
      <c r="C248" s="731" t="s">
        <v>595</v>
      </c>
      <c r="D248" s="732" t="s">
        <v>596</v>
      </c>
      <c r="E248" s="733">
        <v>50113001</v>
      </c>
      <c r="F248" s="732" t="s">
        <v>661</v>
      </c>
      <c r="G248" s="731" t="s">
        <v>662</v>
      </c>
      <c r="H248" s="731">
        <v>237329</v>
      </c>
      <c r="I248" s="731">
        <v>237329</v>
      </c>
      <c r="J248" s="731" t="s">
        <v>688</v>
      </c>
      <c r="K248" s="731" t="s">
        <v>689</v>
      </c>
      <c r="L248" s="734">
        <v>108.93081632653062</v>
      </c>
      <c r="M248" s="734">
        <v>49</v>
      </c>
      <c r="N248" s="735">
        <v>5337.6100000000006</v>
      </c>
    </row>
    <row r="249" spans="1:14" ht="14.45" customHeight="1" x14ac:dyDescent="0.2">
      <c r="A249" s="729" t="s">
        <v>575</v>
      </c>
      <c r="B249" s="730" t="s">
        <v>576</v>
      </c>
      <c r="C249" s="731" t="s">
        <v>595</v>
      </c>
      <c r="D249" s="732" t="s">
        <v>596</v>
      </c>
      <c r="E249" s="733">
        <v>50113001</v>
      </c>
      <c r="F249" s="732" t="s">
        <v>661</v>
      </c>
      <c r="G249" s="731" t="s">
        <v>662</v>
      </c>
      <c r="H249" s="731">
        <v>237330</v>
      </c>
      <c r="I249" s="731">
        <v>237330</v>
      </c>
      <c r="J249" s="731" t="s">
        <v>1087</v>
      </c>
      <c r="K249" s="731" t="s">
        <v>1088</v>
      </c>
      <c r="L249" s="734">
        <v>104.08499999999998</v>
      </c>
      <c r="M249" s="734">
        <v>16</v>
      </c>
      <c r="N249" s="735">
        <v>1665.3599999999997</v>
      </c>
    </row>
    <row r="250" spans="1:14" ht="14.45" customHeight="1" x14ac:dyDescent="0.2">
      <c r="A250" s="729" t="s">
        <v>575</v>
      </c>
      <c r="B250" s="730" t="s">
        <v>576</v>
      </c>
      <c r="C250" s="731" t="s">
        <v>595</v>
      </c>
      <c r="D250" s="732" t="s">
        <v>596</v>
      </c>
      <c r="E250" s="733">
        <v>50113001</v>
      </c>
      <c r="F250" s="732" t="s">
        <v>661</v>
      </c>
      <c r="G250" s="731" t="s">
        <v>662</v>
      </c>
      <c r="H250" s="731">
        <v>234736</v>
      </c>
      <c r="I250" s="731">
        <v>234736</v>
      </c>
      <c r="J250" s="731" t="s">
        <v>1089</v>
      </c>
      <c r="K250" s="731" t="s">
        <v>1090</v>
      </c>
      <c r="L250" s="734">
        <v>120.54</v>
      </c>
      <c r="M250" s="734">
        <v>10</v>
      </c>
      <c r="N250" s="735">
        <v>1205.4000000000001</v>
      </c>
    </row>
    <row r="251" spans="1:14" ht="14.45" customHeight="1" x14ac:dyDescent="0.2">
      <c r="A251" s="729" t="s">
        <v>575</v>
      </c>
      <c r="B251" s="730" t="s">
        <v>576</v>
      </c>
      <c r="C251" s="731" t="s">
        <v>595</v>
      </c>
      <c r="D251" s="732" t="s">
        <v>596</v>
      </c>
      <c r="E251" s="733">
        <v>50113001</v>
      </c>
      <c r="F251" s="732" t="s">
        <v>661</v>
      </c>
      <c r="G251" s="731" t="s">
        <v>662</v>
      </c>
      <c r="H251" s="731">
        <v>225169</v>
      </c>
      <c r="I251" s="731">
        <v>225169</v>
      </c>
      <c r="J251" s="731" t="s">
        <v>1091</v>
      </c>
      <c r="K251" s="731" t="s">
        <v>1092</v>
      </c>
      <c r="L251" s="734">
        <v>44.45</v>
      </c>
      <c r="M251" s="734">
        <v>2</v>
      </c>
      <c r="N251" s="735">
        <v>88.9</v>
      </c>
    </row>
    <row r="252" spans="1:14" ht="14.45" customHeight="1" x14ac:dyDescent="0.2">
      <c r="A252" s="729" t="s">
        <v>575</v>
      </c>
      <c r="B252" s="730" t="s">
        <v>576</v>
      </c>
      <c r="C252" s="731" t="s">
        <v>595</v>
      </c>
      <c r="D252" s="732" t="s">
        <v>596</v>
      </c>
      <c r="E252" s="733">
        <v>50113001</v>
      </c>
      <c r="F252" s="732" t="s">
        <v>661</v>
      </c>
      <c r="G252" s="731" t="s">
        <v>662</v>
      </c>
      <c r="H252" s="731">
        <v>225168</v>
      </c>
      <c r="I252" s="731">
        <v>225168</v>
      </c>
      <c r="J252" s="731" t="s">
        <v>1091</v>
      </c>
      <c r="K252" s="731" t="s">
        <v>1093</v>
      </c>
      <c r="L252" s="734">
        <v>63.54</v>
      </c>
      <c r="M252" s="734">
        <v>2</v>
      </c>
      <c r="N252" s="735">
        <v>127.08</v>
      </c>
    </row>
    <row r="253" spans="1:14" ht="14.45" customHeight="1" x14ac:dyDescent="0.2">
      <c r="A253" s="729" t="s">
        <v>575</v>
      </c>
      <c r="B253" s="730" t="s">
        <v>576</v>
      </c>
      <c r="C253" s="731" t="s">
        <v>595</v>
      </c>
      <c r="D253" s="732" t="s">
        <v>596</v>
      </c>
      <c r="E253" s="733">
        <v>50113001</v>
      </c>
      <c r="F253" s="732" t="s">
        <v>661</v>
      </c>
      <c r="G253" s="731" t="s">
        <v>662</v>
      </c>
      <c r="H253" s="731">
        <v>102684</v>
      </c>
      <c r="I253" s="731">
        <v>2684</v>
      </c>
      <c r="J253" s="731" t="s">
        <v>690</v>
      </c>
      <c r="K253" s="731" t="s">
        <v>1094</v>
      </c>
      <c r="L253" s="734">
        <v>109.42400000000001</v>
      </c>
      <c r="M253" s="734">
        <v>20</v>
      </c>
      <c r="N253" s="735">
        <v>2188.48</v>
      </c>
    </row>
    <row r="254" spans="1:14" ht="14.45" customHeight="1" x14ac:dyDescent="0.2">
      <c r="A254" s="729" t="s">
        <v>575</v>
      </c>
      <c r="B254" s="730" t="s">
        <v>576</v>
      </c>
      <c r="C254" s="731" t="s">
        <v>595</v>
      </c>
      <c r="D254" s="732" t="s">
        <v>596</v>
      </c>
      <c r="E254" s="733">
        <v>50113001</v>
      </c>
      <c r="F254" s="732" t="s">
        <v>661</v>
      </c>
      <c r="G254" s="731" t="s">
        <v>662</v>
      </c>
      <c r="H254" s="731">
        <v>100502</v>
      </c>
      <c r="I254" s="731">
        <v>502</v>
      </c>
      <c r="J254" s="731" t="s">
        <v>690</v>
      </c>
      <c r="K254" s="731" t="s">
        <v>691</v>
      </c>
      <c r="L254" s="734">
        <v>268.40923076923076</v>
      </c>
      <c r="M254" s="734">
        <v>13</v>
      </c>
      <c r="N254" s="735">
        <v>3489.32</v>
      </c>
    </row>
    <row r="255" spans="1:14" ht="14.45" customHeight="1" x14ac:dyDescent="0.2">
      <c r="A255" s="729" t="s">
        <v>575</v>
      </c>
      <c r="B255" s="730" t="s">
        <v>576</v>
      </c>
      <c r="C255" s="731" t="s">
        <v>595</v>
      </c>
      <c r="D255" s="732" t="s">
        <v>596</v>
      </c>
      <c r="E255" s="733">
        <v>50113001</v>
      </c>
      <c r="F255" s="732" t="s">
        <v>661</v>
      </c>
      <c r="G255" s="731" t="s">
        <v>673</v>
      </c>
      <c r="H255" s="731">
        <v>127738</v>
      </c>
      <c r="I255" s="731">
        <v>127738</v>
      </c>
      <c r="J255" s="731" t="s">
        <v>694</v>
      </c>
      <c r="K255" s="731" t="s">
        <v>695</v>
      </c>
      <c r="L255" s="734">
        <v>466.68</v>
      </c>
      <c r="M255" s="734">
        <v>25</v>
      </c>
      <c r="N255" s="735">
        <v>11667</v>
      </c>
    </row>
    <row r="256" spans="1:14" ht="14.45" customHeight="1" x14ac:dyDescent="0.2">
      <c r="A256" s="729" t="s">
        <v>575</v>
      </c>
      <c r="B256" s="730" t="s">
        <v>576</v>
      </c>
      <c r="C256" s="731" t="s">
        <v>595</v>
      </c>
      <c r="D256" s="732" t="s">
        <v>596</v>
      </c>
      <c r="E256" s="733">
        <v>50113001</v>
      </c>
      <c r="F256" s="732" t="s">
        <v>661</v>
      </c>
      <c r="G256" s="731" t="s">
        <v>673</v>
      </c>
      <c r="H256" s="731">
        <v>239965</v>
      </c>
      <c r="I256" s="731">
        <v>239965</v>
      </c>
      <c r="J256" s="731" t="s">
        <v>694</v>
      </c>
      <c r="K256" s="731" t="s">
        <v>695</v>
      </c>
      <c r="L256" s="734">
        <v>466.93375000000003</v>
      </c>
      <c r="M256" s="734">
        <v>8</v>
      </c>
      <c r="N256" s="735">
        <v>3735.4700000000003</v>
      </c>
    </row>
    <row r="257" spans="1:14" ht="14.45" customHeight="1" x14ac:dyDescent="0.2">
      <c r="A257" s="729" t="s">
        <v>575</v>
      </c>
      <c r="B257" s="730" t="s">
        <v>576</v>
      </c>
      <c r="C257" s="731" t="s">
        <v>595</v>
      </c>
      <c r="D257" s="732" t="s">
        <v>596</v>
      </c>
      <c r="E257" s="733">
        <v>50113001</v>
      </c>
      <c r="F257" s="732" t="s">
        <v>661</v>
      </c>
      <c r="G257" s="731" t="s">
        <v>673</v>
      </c>
      <c r="H257" s="731">
        <v>184095</v>
      </c>
      <c r="I257" s="731">
        <v>184095</v>
      </c>
      <c r="J257" s="731" t="s">
        <v>694</v>
      </c>
      <c r="K257" s="731" t="s">
        <v>1095</v>
      </c>
      <c r="L257" s="734">
        <v>1555.57</v>
      </c>
      <c r="M257" s="734">
        <v>3</v>
      </c>
      <c r="N257" s="735">
        <v>4666.71</v>
      </c>
    </row>
    <row r="258" spans="1:14" ht="14.45" customHeight="1" x14ac:dyDescent="0.2">
      <c r="A258" s="729" t="s">
        <v>575</v>
      </c>
      <c r="B258" s="730" t="s">
        <v>576</v>
      </c>
      <c r="C258" s="731" t="s">
        <v>595</v>
      </c>
      <c r="D258" s="732" t="s">
        <v>596</v>
      </c>
      <c r="E258" s="733">
        <v>50113001</v>
      </c>
      <c r="F258" s="732" t="s">
        <v>661</v>
      </c>
      <c r="G258" s="731" t="s">
        <v>329</v>
      </c>
      <c r="H258" s="731">
        <v>242707</v>
      </c>
      <c r="I258" s="731">
        <v>242707</v>
      </c>
      <c r="J258" s="731" t="s">
        <v>1096</v>
      </c>
      <c r="K258" s="731" t="s">
        <v>1097</v>
      </c>
      <c r="L258" s="734">
        <v>1006.5700000000002</v>
      </c>
      <c r="M258" s="734">
        <v>9</v>
      </c>
      <c r="N258" s="735">
        <v>9059.130000000001</v>
      </c>
    </row>
    <row r="259" spans="1:14" ht="14.45" customHeight="1" x14ac:dyDescent="0.2">
      <c r="A259" s="729" t="s">
        <v>575</v>
      </c>
      <c r="B259" s="730" t="s">
        <v>576</v>
      </c>
      <c r="C259" s="731" t="s">
        <v>595</v>
      </c>
      <c r="D259" s="732" t="s">
        <v>596</v>
      </c>
      <c r="E259" s="733">
        <v>50113001</v>
      </c>
      <c r="F259" s="732" t="s">
        <v>661</v>
      </c>
      <c r="G259" s="731" t="s">
        <v>662</v>
      </c>
      <c r="H259" s="731">
        <v>118563</v>
      </c>
      <c r="I259" s="731">
        <v>18563</v>
      </c>
      <c r="J259" s="731" t="s">
        <v>1098</v>
      </c>
      <c r="K259" s="731" t="s">
        <v>1099</v>
      </c>
      <c r="L259" s="734">
        <v>489.43999999999994</v>
      </c>
      <c r="M259" s="734">
        <v>2</v>
      </c>
      <c r="N259" s="735">
        <v>978.87999999999988</v>
      </c>
    </row>
    <row r="260" spans="1:14" ht="14.45" customHeight="1" x14ac:dyDescent="0.2">
      <c r="A260" s="729" t="s">
        <v>575</v>
      </c>
      <c r="B260" s="730" t="s">
        <v>576</v>
      </c>
      <c r="C260" s="731" t="s">
        <v>595</v>
      </c>
      <c r="D260" s="732" t="s">
        <v>596</v>
      </c>
      <c r="E260" s="733">
        <v>50113001</v>
      </c>
      <c r="F260" s="732" t="s">
        <v>661</v>
      </c>
      <c r="G260" s="731" t="s">
        <v>662</v>
      </c>
      <c r="H260" s="731">
        <v>101127</v>
      </c>
      <c r="I260" s="731">
        <v>1127</v>
      </c>
      <c r="J260" s="731" t="s">
        <v>1100</v>
      </c>
      <c r="K260" s="731" t="s">
        <v>1101</v>
      </c>
      <c r="L260" s="734">
        <v>100.97062500000001</v>
      </c>
      <c r="M260" s="734">
        <v>80</v>
      </c>
      <c r="N260" s="735">
        <v>8077.6500000000015</v>
      </c>
    </row>
    <row r="261" spans="1:14" ht="14.45" customHeight="1" x14ac:dyDescent="0.2">
      <c r="A261" s="729" t="s">
        <v>575</v>
      </c>
      <c r="B261" s="730" t="s">
        <v>576</v>
      </c>
      <c r="C261" s="731" t="s">
        <v>595</v>
      </c>
      <c r="D261" s="732" t="s">
        <v>596</v>
      </c>
      <c r="E261" s="733">
        <v>50113001</v>
      </c>
      <c r="F261" s="732" t="s">
        <v>661</v>
      </c>
      <c r="G261" s="731" t="s">
        <v>673</v>
      </c>
      <c r="H261" s="731">
        <v>16913</v>
      </c>
      <c r="I261" s="731">
        <v>16913</v>
      </c>
      <c r="J261" s="731" t="s">
        <v>1102</v>
      </c>
      <c r="K261" s="731" t="s">
        <v>1103</v>
      </c>
      <c r="L261" s="734">
        <v>52.270000000000017</v>
      </c>
      <c r="M261" s="734">
        <v>1</v>
      </c>
      <c r="N261" s="735">
        <v>52.270000000000017</v>
      </c>
    </row>
    <row r="262" spans="1:14" ht="14.45" customHeight="1" x14ac:dyDescent="0.2">
      <c r="A262" s="729" t="s">
        <v>575</v>
      </c>
      <c r="B262" s="730" t="s">
        <v>576</v>
      </c>
      <c r="C262" s="731" t="s">
        <v>595</v>
      </c>
      <c r="D262" s="732" t="s">
        <v>596</v>
      </c>
      <c r="E262" s="733">
        <v>50113001</v>
      </c>
      <c r="F262" s="732" t="s">
        <v>661</v>
      </c>
      <c r="G262" s="731" t="s">
        <v>662</v>
      </c>
      <c r="H262" s="731">
        <v>162033</v>
      </c>
      <c r="I262" s="731">
        <v>162033</v>
      </c>
      <c r="J262" s="731" t="s">
        <v>1104</v>
      </c>
      <c r="K262" s="731" t="s">
        <v>1105</v>
      </c>
      <c r="L262" s="734">
        <v>805.9699999999998</v>
      </c>
      <c r="M262" s="734">
        <v>22</v>
      </c>
      <c r="N262" s="735">
        <v>17731.339999999997</v>
      </c>
    </row>
    <row r="263" spans="1:14" ht="14.45" customHeight="1" x14ac:dyDescent="0.2">
      <c r="A263" s="729" t="s">
        <v>575</v>
      </c>
      <c r="B263" s="730" t="s">
        <v>576</v>
      </c>
      <c r="C263" s="731" t="s">
        <v>595</v>
      </c>
      <c r="D263" s="732" t="s">
        <v>596</v>
      </c>
      <c r="E263" s="733">
        <v>50113001</v>
      </c>
      <c r="F263" s="732" t="s">
        <v>661</v>
      </c>
      <c r="G263" s="731" t="s">
        <v>673</v>
      </c>
      <c r="H263" s="731">
        <v>129716</v>
      </c>
      <c r="I263" s="731">
        <v>29716</v>
      </c>
      <c r="J263" s="731" t="s">
        <v>1106</v>
      </c>
      <c r="K263" s="731" t="s">
        <v>1107</v>
      </c>
      <c r="L263" s="734">
        <v>818.66</v>
      </c>
      <c r="M263" s="734">
        <v>1</v>
      </c>
      <c r="N263" s="735">
        <v>818.66</v>
      </c>
    </row>
    <row r="264" spans="1:14" ht="14.45" customHeight="1" x14ac:dyDescent="0.2">
      <c r="A264" s="729" t="s">
        <v>575</v>
      </c>
      <c r="B264" s="730" t="s">
        <v>576</v>
      </c>
      <c r="C264" s="731" t="s">
        <v>595</v>
      </c>
      <c r="D264" s="732" t="s">
        <v>596</v>
      </c>
      <c r="E264" s="733">
        <v>50113001</v>
      </c>
      <c r="F264" s="732" t="s">
        <v>661</v>
      </c>
      <c r="G264" s="731" t="s">
        <v>662</v>
      </c>
      <c r="H264" s="731">
        <v>118656</v>
      </c>
      <c r="I264" s="731">
        <v>118656</v>
      </c>
      <c r="J264" s="731" t="s">
        <v>1108</v>
      </c>
      <c r="K264" s="731" t="s">
        <v>901</v>
      </c>
      <c r="L264" s="734">
        <v>662.54000000000008</v>
      </c>
      <c r="M264" s="734">
        <v>2</v>
      </c>
      <c r="N264" s="735">
        <v>1325.0800000000002</v>
      </c>
    </row>
    <row r="265" spans="1:14" ht="14.45" customHeight="1" x14ac:dyDescent="0.2">
      <c r="A265" s="729" t="s">
        <v>575</v>
      </c>
      <c r="B265" s="730" t="s">
        <v>576</v>
      </c>
      <c r="C265" s="731" t="s">
        <v>595</v>
      </c>
      <c r="D265" s="732" t="s">
        <v>596</v>
      </c>
      <c r="E265" s="733">
        <v>50113001</v>
      </c>
      <c r="F265" s="732" t="s">
        <v>661</v>
      </c>
      <c r="G265" s="731" t="s">
        <v>662</v>
      </c>
      <c r="H265" s="731">
        <v>100513</v>
      </c>
      <c r="I265" s="731">
        <v>513</v>
      </c>
      <c r="J265" s="731" t="s">
        <v>1109</v>
      </c>
      <c r="K265" s="731" t="s">
        <v>689</v>
      </c>
      <c r="L265" s="734">
        <v>56.730000000000011</v>
      </c>
      <c r="M265" s="734">
        <v>15</v>
      </c>
      <c r="N265" s="735">
        <v>850.95000000000016</v>
      </c>
    </row>
    <row r="266" spans="1:14" ht="14.45" customHeight="1" x14ac:dyDescent="0.2">
      <c r="A266" s="729" t="s">
        <v>575</v>
      </c>
      <c r="B266" s="730" t="s">
        <v>576</v>
      </c>
      <c r="C266" s="731" t="s">
        <v>595</v>
      </c>
      <c r="D266" s="732" t="s">
        <v>596</v>
      </c>
      <c r="E266" s="733">
        <v>50113001</v>
      </c>
      <c r="F266" s="732" t="s">
        <v>661</v>
      </c>
      <c r="G266" s="731" t="s">
        <v>662</v>
      </c>
      <c r="H266" s="731">
        <v>230353</v>
      </c>
      <c r="I266" s="731">
        <v>230353</v>
      </c>
      <c r="J266" s="731" t="s">
        <v>697</v>
      </c>
      <c r="K266" s="731" t="s">
        <v>698</v>
      </c>
      <c r="L266" s="734">
        <v>1679.9210526315787</v>
      </c>
      <c r="M266" s="734">
        <v>19</v>
      </c>
      <c r="N266" s="735">
        <v>31918.499999999996</v>
      </c>
    </row>
    <row r="267" spans="1:14" ht="14.45" customHeight="1" x14ac:dyDescent="0.2">
      <c r="A267" s="729" t="s">
        <v>575</v>
      </c>
      <c r="B267" s="730" t="s">
        <v>576</v>
      </c>
      <c r="C267" s="731" t="s">
        <v>595</v>
      </c>
      <c r="D267" s="732" t="s">
        <v>596</v>
      </c>
      <c r="E267" s="733">
        <v>50113001</v>
      </c>
      <c r="F267" s="732" t="s">
        <v>661</v>
      </c>
      <c r="G267" s="731" t="s">
        <v>662</v>
      </c>
      <c r="H267" s="731">
        <v>230352</v>
      </c>
      <c r="I267" s="731">
        <v>230352</v>
      </c>
      <c r="J267" s="731" t="s">
        <v>697</v>
      </c>
      <c r="K267" s="731" t="s">
        <v>1110</v>
      </c>
      <c r="L267" s="734">
        <v>159.28</v>
      </c>
      <c r="M267" s="734">
        <v>10</v>
      </c>
      <c r="N267" s="735">
        <v>1592.8</v>
      </c>
    </row>
    <row r="268" spans="1:14" ht="14.45" customHeight="1" x14ac:dyDescent="0.2">
      <c r="A268" s="729" t="s">
        <v>575</v>
      </c>
      <c r="B268" s="730" t="s">
        <v>576</v>
      </c>
      <c r="C268" s="731" t="s">
        <v>595</v>
      </c>
      <c r="D268" s="732" t="s">
        <v>596</v>
      </c>
      <c r="E268" s="733">
        <v>50113001</v>
      </c>
      <c r="F268" s="732" t="s">
        <v>661</v>
      </c>
      <c r="G268" s="731" t="s">
        <v>673</v>
      </c>
      <c r="H268" s="731">
        <v>191788</v>
      </c>
      <c r="I268" s="731">
        <v>91788</v>
      </c>
      <c r="J268" s="731" t="s">
        <v>1111</v>
      </c>
      <c r="K268" s="731" t="s">
        <v>865</v>
      </c>
      <c r="L268" s="734">
        <v>9.0799999999999983</v>
      </c>
      <c r="M268" s="734">
        <v>4</v>
      </c>
      <c r="N268" s="735">
        <v>36.319999999999993</v>
      </c>
    </row>
    <row r="269" spans="1:14" ht="14.45" customHeight="1" x14ac:dyDescent="0.2">
      <c r="A269" s="729" t="s">
        <v>575</v>
      </c>
      <c r="B269" s="730" t="s">
        <v>576</v>
      </c>
      <c r="C269" s="731" t="s">
        <v>595</v>
      </c>
      <c r="D269" s="732" t="s">
        <v>596</v>
      </c>
      <c r="E269" s="733">
        <v>50113001</v>
      </c>
      <c r="F269" s="732" t="s">
        <v>661</v>
      </c>
      <c r="G269" s="731" t="s">
        <v>673</v>
      </c>
      <c r="H269" s="731">
        <v>106618</v>
      </c>
      <c r="I269" s="731">
        <v>6618</v>
      </c>
      <c r="J269" s="731" t="s">
        <v>1112</v>
      </c>
      <c r="K269" s="731" t="s">
        <v>1113</v>
      </c>
      <c r="L269" s="734">
        <v>19.59</v>
      </c>
      <c r="M269" s="734">
        <v>1</v>
      </c>
      <c r="N269" s="735">
        <v>19.59</v>
      </c>
    </row>
    <row r="270" spans="1:14" ht="14.45" customHeight="1" x14ac:dyDescent="0.2">
      <c r="A270" s="729" t="s">
        <v>575</v>
      </c>
      <c r="B270" s="730" t="s">
        <v>576</v>
      </c>
      <c r="C270" s="731" t="s">
        <v>595</v>
      </c>
      <c r="D270" s="732" t="s">
        <v>596</v>
      </c>
      <c r="E270" s="733">
        <v>50113001</v>
      </c>
      <c r="F270" s="732" t="s">
        <v>661</v>
      </c>
      <c r="G270" s="731" t="s">
        <v>673</v>
      </c>
      <c r="H270" s="731">
        <v>184400</v>
      </c>
      <c r="I270" s="731">
        <v>84400</v>
      </c>
      <c r="J270" s="731" t="s">
        <v>1114</v>
      </c>
      <c r="K270" s="731" t="s">
        <v>1115</v>
      </c>
      <c r="L270" s="734">
        <v>254.95000000000005</v>
      </c>
      <c r="M270" s="734">
        <v>1</v>
      </c>
      <c r="N270" s="735">
        <v>254.95000000000005</v>
      </c>
    </row>
    <row r="271" spans="1:14" ht="14.45" customHeight="1" x14ac:dyDescent="0.2">
      <c r="A271" s="729" t="s">
        <v>575</v>
      </c>
      <c r="B271" s="730" t="s">
        <v>576</v>
      </c>
      <c r="C271" s="731" t="s">
        <v>595</v>
      </c>
      <c r="D271" s="732" t="s">
        <v>596</v>
      </c>
      <c r="E271" s="733">
        <v>50113001</v>
      </c>
      <c r="F271" s="732" t="s">
        <v>661</v>
      </c>
      <c r="G271" s="731" t="s">
        <v>673</v>
      </c>
      <c r="H271" s="731">
        <v>184399</v>
      </c>
      <c r="I271" s="731">
        <v>84399</v>
      </c>
      <c r="J271" s="731" t="s">
        <v>1116</v>
      </c>
      <c r="K271" s="731" t="s">
        <v>1117</v>
      </c>
      <c r="L271" s="734">
        <v>126.19999999999999</v>
      </c>
      <c r="M271" s="734">
        <v>2</v>
      </c>
      <c r="N271" s="735">
        <v>252.39999999999998</v>
      </c>
    </row>
    <row r="272" spans="1:14" ht="14.45" customHeight="1" x14ac:dyDescent="0.2">
      <c r="A272" s="729" t="s">
        <v>575</v>
      </c>
      <c r="B272" s="730" t="s">
        <v>576</v>
      </c>
      <c r="C272" s="731" t="s">
        <v>595</v>
      </c>
      <c r="D272" s="732" t="s">
        <v>596</v>
      </c>
      <c r="E272" s="733">
        <v>50113001</v>
      </c>
      <c r="F272" s="732" t="s">
        <v>661</v>
      </c>
      <c r="G272" s="731" t="s">
        <v>662</v>
      </c>
      <c r="H272" s="731">
        <v>136126</v>
      </c>
      <c r="I272" s="731">
        <v>136126</v>
      </c>
      <c r="J272" s="731" t="s">
        <v>1118</v>
      </c>
      <c r="K272" s="731" t="s">
        <v>1119</v>
      </c>
      <c r="L272" s="734">
        <v>436.7700000000001</v>
      </c>
      <c r="M272" s="734">
        <v>1</v>
      </c>
      <c r="N272" s="735">
        <v>436.7700000000001</v>
      </c>
    </row>
    <row r="273" spans="1:14" ht="14.45" customHeight="1" x14ac:dyDescent="0.2">
      <c r="A273" s="729" t="s">
        <v>575</v>
      </c>
      <c r="B273" s="730" t="s">
        <v>576</v>
      </c>
      <c r="C273" s="731" t="s">
        <v>595</v>
      </c>
      <c r="D273" s="732" t="s">
        <v>596</v>
      </c>
      <c r="E273" s="733">
        <v>50113001</v>
      </c>
      <c r="F273" s="732" t="s">
        <v>661</v>
      </c>
      <c r="G273" s="731" t="s">
        <v>662</v>
      </c>
      <c r="H273" s="731">
        <v>226002</v>
      </c>
      <c r="I273" s="731">
        <v>226002</v>
      </c>
      <c r="J273" s="731" t="s">
        <v>1120</v>
      </c>
      <c r="K273" s="731" t="s">
        <v>1121</v>
      </c>
      <c r="L273" s="734">
        <v>651.5</v>
      </c>
      <c r="M273" s="734">
        <v>7</v>
      </c>
      <c r="N273" s="735">
        <v>4560.5</v>
      </c>
    </row>
    <row r="274" spans="1:14" ht="14.45" customHeight="1" x14ac:dyDescent="0.2">
      <c r="A274" s="729" t="s">
        <v>575</v>
      </c>
      <c r="B274" s="730" t="s">
        <v>576</v>
      </c>
      <c r="C274" s="731" t="s">
        <v>595</v>
      </c>
      <c r="D274" s="732" t="s">
        <v>596</v>
      </c>
      <c r="E274" s="733">
        <v>50113001</v>
      </c>
      <c r="F274" s="732" t="s">
        <v>661</v>
      </c>
      <c r="G274" s="731" t="s">
        <v>662</v>
      </c>
      <c r="H274" s="731">
        <v>226003</v>
      </c>
      <c r="I274" s="731">
        <v>226003</v>
      </c>
      <c r="J274" s="731" t="s">
        <v>1120</v>
      </c>
      <c r="K274" s="731" t="s">
        <v>1122</v>
      </c>
      <c r="L274" s="734">
        <v>226.67999999999998</v>
      </c>
      <c r="M274" s="734">
        <v>3</v>
      </c>
      <c r="N274" s="735">
        <v>680.04</v>
      </c>
    </row>
    <row r="275" spans="1:14" ht="14.45" customHeight="1" x14ac:dyDescent="0.2">
      <c r="A275" s="729" t="s">
        <v>575</v>
      </c>
      <c r="B275" s="730" t="s">
        <v>576</v>
      </c>
      <c r="C275" s="731" t="s">
        <v>595</v>
      </c>
      <c r="D275" s="732" t="s">
        <v>596</v>
      </c>
      <c r="E275" s="733">
        <v>50113001</v>
      </c>
      <c r="F275" s="732" t="s">
        <v>661</v>
      </c>
      <c r="G275" s="731" t="s">
        <v>662</v>
      </c>
      <c r="H275" s="731">
        <v>117187</v>
      </c>
      <c r="I275" s="731">
        <v>17187</v>
      </c>
      <c r="J275" s="731" t="s">
        <v>1123</v>
      </c>
      <c r="K275" s="731" t="s">
        <v>1124</v>
      </c>
      <c r="L275" s="734">
        <v>88.990000000000009</v>
      </c>
      <c r="M275" s="734">
        <v>9</v>
      </c>
      <c r="N275" s="735">
        <v>800.91000000000008</v>
      </c>
    </row>
    <row r="276" spans="1:14" ht="14.45" customHeight="1" x14ac:dyDescent="0.2">
      <c r="A276" s="729" t="s">
        <v>575</v>
      </c>
      <c r="B276" s="730" t="s">
        <v>576</v>
      </c>
      <c r="C276" s="731" t="s">
        <v>595</v>
      </c>
      <c r="D276" s="732" t="s">
        <v>596</v>
      </c>
      <c r="E276" s="733">
        <v>50113001</v>
      </c>
      <c r="F276" s="732" t="s">
        <v>661</v>
      </c>
      <c r="G276" s="731" t="s">
        <v>662</v>
      </c>
      <c r="H276" s="731">
        <v>224732</v>
      </c>
      <c r="I276" s="731">
        <v>224732</v>
      </c>
      <c r="J276" s="731" t="s">
        <v>1125</v>
      </c>
      <c r="K276" s="731" t="s">
        <v>1126</v>
      </c>
      <c r="L276" s="734">
        <v>832.6500000000002</v>
      </c>
      <c r="M276" s="734">
        <v>1</v>
      </c>
      <c r="N276" s="735">
        <v>832.6500000000002</v>
      </c>
    </row>
    <row r="277" spans="1:14" ht="14.45" customHeight="1" x14ac:dyDescent="0.2">
      <c r="A277" s="729" t="s">
        <v>575</v>
      </c>
      <c r="B277" s="730" t="s">
        <v>576</v>
      </c>
      <c r="C277" s="731" t="s">
        <v>595</v>
      </c>
      <c r="D277" s="732" t="s">
        <v>596</v>
      </c>
      <c r="E277" s="733">
        <v>50113001</v>
      </c>
      <c r="F277" s="732" t="s">
        <v>661</v>
      </c>
      <c r="G277" s="731" t="s">
        <v>662</v>
      </c>
      <c r="H277" s="731">
        <v>104307</v>
      </c>
      <c r="I277" s="731">
        <v>4307</v>
      </c>
      <c r="J277" s="731" t="s">
        <v>1127</v>
      </c>
      <c r="K277" s="731" t="s">
        <v>1128</v>
      </c>
      <c r="L277" s="734">
        <v>354.32</v>
      </c>
      <c r="M277" s="734">
        <v>1</v>
      </c>
      <c r="N277" s="735">
        <v>354.32</v>
      </c>
    </row>
    <row r="278" spans="1:14" ht="14.45" customHeight="1" x14ac:dyDescent="0.2">
      <c r="A278" s="729" t="s">
        <v>575</v>
      </c>
      <c r="B278" s="730" t="s">
        <v>576</v>
      </c>
      <c r="C278" s="731" t="s">
        <v>595</v>
      </c>
      <c r="D278" s="732" t="s">
        <v>596</v>
      </c>
      <c r="E278" s="733">
        <v>50113001</v>
      </c>
      <c r="F278" s="732" t="s">
        <v>661</v>
      </c>
      <c r="G278" s="731" t="s">
        <v>662</v>
      </c>
      <c r="H278" s="731">
        <v>501544</v>
      </c>
      <c r="I278" s="731">
        <v>0</v>
      </c>
      <c r="J278" s="731" t="s">
        <v>1129</v>
      </c>
      <c r="K278" s="731" t="s">
        <v>1130</v>
      </c>
      <c r="L278" s="734">
        <v>437.36</v>
      </c>
      <c r="M278" s="734">
        <v>4</v>
      </c>
      <c r="N278" s="735">
        <v>1749.44</v>
      </c>
    </row>
    <row r="279" spans="1:14" ht="14.45" customHeight="1" x14ac:dyDescent="0.2">
      <c r="A279" s="729" t="s">
        <v>575</v>
      </c>
      <c r="B279" s="730" t="s">
        <v>576</v>
      </c>
      <c r="C279" s="731" t="s">
        <v>595</v>
      </c>
      <c r="D279" s="732" t="s">
        <v>596</v>
      </c>
      <c r="E279" s="733">
        <v>50113001</v>
      </c>
      <c r="F279" s="732" t="s">
        <v>661</v>
      </c>
      <c r="G279" s="731" t="s">
        <v>673</v>
      </c>
      <c r="H279" s="731">
        <v>216900</v>
      </c>
      <c r="I279" s="731">
        <v>216900</v>
      </c>
      <c r="J279" s="731" t="s">
        <v>1131</v>
      </c>
      <c r="K279" s="731" t="s">
        <v>1132</v>
      </c>
      <c r="L279" s="734">
        <v>246.6000006296116</v>
      </c>
      <c r="M279" s="734">
        <v>845</v>
      </c>
      <c r="N279" s="735">
        <v>208377.0005320218</v>
      </c>
    </row>
    <row r="280" spans="1:14" ht="14.45" customHeight="1" x14ac:dyDescent="0.2">
      <c r="A280" s="729" t="s">
        <v>575</v>
      </c>
      <c r="B280" s="730" t="s">
        <v>576</v>
      </c>
      <c r="C280" s="731" t="s">
        <v>595</v>
      </c>
      <c r="D280" s="732" t="s">
        <v>596</v>
      </c>
      <c r="E280" s="733">
        <v>50113001</v>
      </c>
      <c r="F280" s="732" t="s">
        <v>661</v>
      </c>
      <c r="G280" s="731" t="s">
        <v>673</v>
      </c>
      <c r="H280" s="731">
        <v>107981</v>
      </c>
      <c r="I280" s="731">
        <v>7981</v>
      </c>
      <c r="J280" s="731" t="s">
        <v>700</v>
      </c>
      <c r="K280" s="731" t="s">
        <v>701</v>
      </c>
      <c r="L280" s="734">
        <v>45.010000000000005</v>
      </c>
      <c r="M280" s="734">
        <v>78</v>
      </c>
      <c r="N280" s="735">
        <v>3510.78</v>
      </c>
    </row>
    <row r="281" spans="1:14" ht="14.45" customHeight="1" x14ac:dyDescent="0.2">
      <c r="A281" s="729" t="s">
        <v>575</v>
      </c>
      <c r="B281" s="730" t="s">
        <v>576</v>
      </c>
      <c r="C281" s="731" t="s">
        <v>595</v>
      </c>
      <c r="D281" s="732" t="s">
        <v>596</v>
      </c>
      <c r="E281" s="733">
        <v>50113001</v>
      </c>
      <c r="F281" s="732" t="s">
        <v>661</v>
      </c>
      <c r="G281" s="731" t="s">
        <v>673</v>
      </c>
      <c r="H281" s="731">
        <v>155823</v>
      </c>
      <c r="I281" s="731">
        <v>55823</v>
      </c>
      <c r="J281" s="731" t="s">
        <v>700</v>
      </c>
      <c r="K281" s="731" t="s">
        <v>1133</v>
      </c>
      <c r="L281" s="734">
        <v>33.010999709712706</v>
      </c>
      <c r="M281" s="734">
        <v>8</v>
      </c>
      <c r="N281" s="735">
        <v>264.08799767770165</v>
      </c>
    </row>
    <row r="282" spans="1:14" ht="14.45" customHeight="1" x14ac:dyDescent="0.2">
      <c r="A282" s="729" t="s">
        <v>575</v>
      </c>
      <c r="B282" s="730" t="s">
        <v>576</v>
      </c>
      <c r="C282" s="731" t="s">
        <v>595</v>
      </c>
      <c r="D282" s="732" t="s">
        <v>596</v>
      </c>
      <c r="E282" s="733">
        <v>50113001</v>
      </c>
      <c r="F282" s="732" t="s">
        <v>661</v>
      </c>
      <c r="G282" s="731" t="s">
        <v>673</v>
      </c>
      <c r="H282" s="731">
        <v>126786</v>
      </c>
      <c r="I282" s="731">
        <v>26786</v>
      </c>
      <c r="J282" s="731" t="s">
        <v>1134</v>
      </c>
      <c r="K282" s="731" t="s">
        <v>1135</v>
      </c>
      <c r="L282" s="734">
        <v>407.70078947368421</v>
      </c>
      <c r="M282" s="734">
        <v>76</v>
      </c>
      <c r="N282" s="735">
        <v>30985.260000000002</v>
      </c>
    </row>
    <row r="283" spans="1:14" ht="14.45" customHeight="1" x14ac:dyDescent="0.2">
      <c r="A283" s="729" t="s">
        <v>575</v>
      </c>
      <c r="B283" s="730" t="s">
        <v>576</v>
      </c>
      <c r="C283" s="731" t="s">
        <v>595</v>
      </c>
      <c r="D283" s="732" t="s">
        <v>596</v>
      </c>
      <c r="E283" s="733">
        <v>50113001</v>
      </c>
      <c r="F283" s="732" t="s">
        <v>661</v>
      </c>
      <c r="G283" s="731" t="s">
        <v>662</v>
      </c>
      <c r="H283" s="731">
        <v>125907</v>
      </c>
      <c r="I283" s="731">
        <v>125907</v>
      </c>
      <c r="J283" s="731" t="s">
        <v>1136</v>
      </c>
      <c r="K283" s="731" t="s">
        <v>1137</v>
      </c>
      <c r="L283" s="734">
        <v>682.00000743676026</v>
      </c>
      <c r="M283" s="734">
        <v>8</v>
      </c>
      <c r="N283" s="735">
        <v>5456.0000594940821</v>
      </c>
    </row>
    <row r="284" spans="1:14" ht="14.45" customHeight="1" x14ac:dyDescent="0.2">
      <c r="A284" s="729" t="s">
        <v>575</v>
      </c>
      <c r="B284" s="730" t="s">
        <v>576</v>
      </c>
      <c r="C284" s="731" t="s">
        <v>595</v>
      </c>
      <c r="D284" s="732" t="s">
        <v>596</v>
      </c>
      <c r="E284" s="733">
        <v>50113001</v>
      </c>
      <c r="F284" s="732" t="s">
        <v>661</v>
      </c>
      <c r="G284" s="731" t="s">
        <v>662</v>
      </c>
      <c r="H284" s="731">
        <v>140187</v>
      </c>
      <c r="I284" s="731">
        <v>140187</v>
      </c>
      <c r="J284" s="731" t="s">
        <v>1138</v>
      </c>
      <c r="K284" s="731" t="s">
        <v>1139</v>
      </c>
      <c r="L284" s="734">
        <v>25.590000000000007</v>
      </c>
      <c r="M284" s="734">
        <v>2</v>
      </c>
      <c r="N284" s="735">
        <v>51.180000000000014</v>
      </c>
    </row>
    <row r="285" spans="1:14" ht="14.45" customHeight="1" x14ac:dyDescent="0.2">
      <c r="A285" s="729" t="s">
        <v>575</v>
      </c>
      <c r="B285" s="730" t="s">
        <v>576</v>
      </c>
      <c r="C285" s="731" t="s">
        <v>595</v>
      </c>
      <c r="D285" s="732" t="s">
        <v>596</v>
      </c>
      <c r="E285" s="733">
        <v>50113001</v>
      </c>
      <c r="F285" s="732" t="s">
        <v>661</v>
      </c>
      <c r="G285" s="731" t="s">
        <v>673</v>
      </c>
      <c r="H285" s="731">
        <v>187607</v>
      </c>
      <c r="I285" s="731">
        <v>187607</v>
      </c>
      <c r="J285" s="731" t="s">
        <v>1140</v>
      </c>
      <c r="K285" s="731" t="s">
        <v>1141</v>
      </c>
      <c r="L285" s="734">
        <v>273.89998644134846</v>
      </c>
      <c r="M285" s="734">
        <v>4</v>
      </c>
      <c r="N285" s="735">
        <v>1095.5999457653938</v>
      </c>
    </row>
    <row r="286" spans="1:14" ht="14.45" customHeight="1" x14ac:dyDescent="0.2">
      <c r="A286" s="729" t="s">
        <v>575</v>
      </c>
      <c r="B286" s="730" t="s">
        <v>576</v>
      </c>
      <c r="C286" s="731" t="s">
        <v>595</v>
      </c>
      <c r="D286" s="732" t="s">
        <v>596</v>
      </c>
      <c r="E286" s="733">
        <v>50113001</v>
      </c>
      <c r="F286" s="732" t="s">
        <v>661</v>
      </c>
      <c r="G286" s="731" t="s">
        <v>662</v>
      </c>
      <c r="H286" s="731">
        <v>127557</v>
      </c>
      <c r="I286" s="731">
        <v>27557</v>
      </c>
      <c r="J286" s="731" t="s">
        <v>1142</v>
      </c>
      <c r="K286" s="731" t="s">
        <v>959</v>
      </c>
      <c r="L286" s="734">
        <v>133.33499999999998</v>
      </c>
      <c r="M286" s="734">
        <v>2</v>
      </c>
      <c r="N286" s="735">
        <v>266.66999999999996</v>
      </c>
    </row>
    <row r="287" spans="1:14" ht="14.45" customHeight="1" x14ac:dyDescent="0.2">
      <c r="A287" s="729" t="s">
        <v>575</v>
      </c>
      <c r="B287" s="730" t="s">
        <v>576</v>
      </c>
      <c r="C287" s="731" t="s">
        <v>595</v>
      </c>
      <c r="D287" s="732" t="s">
        <v>596</v>
      </c>
      <c r="E287" s="733">
        <v>50113001</v>
      </c>
      <c r="F287" s="732" t="s">
        <v>661</v>
      </c>
      <c r="G287" s="731" t="s">
        <v>662</v>
      </c>
      <c r="H287" s="731">
        <v>100874</v>
      </c>
      <c r="I287" s="731">
        <v>874</v>
      </c>
      <c r="J287" s="731" t="s">
        <v>1143</v>
      </c>
      <c r="K287" s="731" t="s">
        <v>1144</v>
      </c>
      <c r="L287" s="734">
        <v>80.618750000000006</v>
      </c>
      <c r="M287" s="734">
        <v>8</v>
      </c>
      <c r="N287" s="735">
        <v>644.95000000000005</v>
      </c>
    </row>
    <row r="288" spans="1:14" ht="14.45" customHeight="1" x14ac:dyDescent="0.2">
      <c r="A288" s="729" t="s">
        <v>575</v>
      </c>
      <c r="B288" s="730" t="s">
        <v>576</v>
      </c>
      <c r="C288" s="731" t="s">
        <v>595</v>
      </c>
      <c r="D288" s="732" t="s">
        <v>596</v>
      </c>
      <c r="E288" s="733">
        <v>50113001</v>
      </c>
      <c r="F288" s="732" t="s">
        <v>661</v>
      </c>
      <c r="G288" s="731" t="s">
        <v>662</v>
      </c>
      <c r="H288" s="731">
        <v>200863</v>
      </c>
      <c r="I288" s="731">
        <v>200863</v>
      </c>
      <c r="J288" s="731" t="s">
        <v>1145</v>
      </c>
      <c r="K288" s="731" t="s">
        <v>1146</v>
      </c>
      <c r="L288" s="734">
        <v>84.19875389408098</v>
      </c>
      <c r="M288" s="734">
        <v>321</v>
      </c>
      <c r="N288" s="735">
        <v>27027.799999999996</v>
      </c>
    </row>
    <row r="289" spans="1:14" ht="14.45" customHeight="1" x14ac:dyDescent="0.2">
      <c r="A289" s="729" t="s">
        <v>575</v>
      </c>
      <c r="B289" s="730" t="s">
        <v>576</v>
      </c>
      <c r="C289" s="731" t="s">
        <v>595</v>
      </c>
      <c r="D289" s="732" t="s">
        <v>596</v>
      </c>
      <c r="E289" s="733">
        <v>50113001</v>
      </c>
      <c r="F289" s="732" t="s">
        <v>661</v>
      </c>
      <c r="G289" s="731" t="s">
        <v>662</v>
      </c>
      <c r="H289" s="731">
        <v>100876</v>
      </c>
      <c r="I289" s="731">
        <v>876</v>
      </c>
      <c r="J289" s="731" t="s">
        <v>1145</v>
      </c>
      <c r="K289" s="731" t="s">
        <v>1144</v>
      </c>
      <c r="L289" s="734">
        <v>73.761661129568111</v>
      </c>
      <c r="M289" s="734">
        <v>301</v>
      </c>
      <c r="N289" s="735">
        <v>22202.260000000002</v>
      </c>
    </row>
    <row r="290" spans="1:14" ht="14.45" customHeight="1" x14ac:dyDescent="0.2">
      <c r="A290" s="729" t="s">
        <v>575</v>
      </c>
      <c r="B290" s="730" t="s">
        <v>576</v>
      </c>
      <c r="C290" s="731" t="s">
        <v>595</v>
      </c>
      <c r="D290" s="732" t="s">
        <v>596</v>
      </c>
      <c r="E290" s="733">
        <v>50113001</v>
      </c>
      <c r="F290" s="732" t="s">
        <v>661</v>
      </c>
      <c r="G290" s="731" t="s">
        <v>662</v>
      </c>
      <c r="H290" s="731">
        <v>232954</v>
      </c>
      <c r="I290" s="731">
        <v>232954</v>
      </c>
      <c r="J290" s="731" t="s">
        <v>1147</v>
      </c>
      <c r="K290" s="731" t="s">
        <v>1148</v>
      </c>
      <c r="L290" s="734">
        <v>111.828</v>
      </c>
      <c r="M290" s="734">
        <v>5</v>
      </c>
      <c r="N290" s="735">
        <v>559.14</v>
      </c>
    </row>
    <row r="291" spans="1:14" ht="14.45" customHeight="1" x14ac:dyDescent="0.2">
      <c r="A291" s="729" t="s">
        <v>575</v>
      </c>
      <c r="B291" s="730" t="s">
        <v>576</v>
      </c>
      <c r="C291" s="731" t="s">
        <v>595</v>
      </c>
      <c r="D291" s="732" t="s">
        <v>596</v>
      </c>
      <c r="E291" s="733">
        <v>50113001</v>
      </c>
      <c r="F291" s="732" t="s">
        <v>661</v>
      </c>
      <c r="G291" s="731" t="s">
        <v>662</v>
      </c>
      <c r="H291" s="731">
        <v>157351</v>
      </c>
      <c r="I291" s="731">
        <v>57351</v>
      </c>
      <c r="J291" s="731" t="s">
        <v>1149</v>
      </c>
      <c r="K291" s="731" t="s">
        <v>1150</v>
      </c>
      <c r="L291" s="734">
        <v>47.389999999999993</v>
      </c>
      <c r="M291" s="734">
        <v>2</v>
      </c>
      <c r="N291" s="735">
        <v>94.779999999999987</v>
      </c>
    </row>
    <row r="292" spans="1:14" ht="14.45" customHeight="1" x14ac:dyDescent="0.2">
      <c r="A292" s="729" t="s">
        <v>575</v>
      </c>
      <c r="B292" s="730" t="s">
        <v>576</v>
      </c>
      <c r="C292" s="731" t="s">
        <v>595</v>
      </c>
      <c r="D292" s="732" t="s">
        <v>596</v>
      </c>
      <c r="E292" s="733">
        <v>50113001</v>
      </c>
      <c r="F292" s="732" t="s">
        <v>661</v>
      </c>
      <c r="G292" s="731" t="s">
        <v>662</v>
      </c>
      <c r="H292" s="731">
        <v>230358</v>
      </c>
      <c r="I292" s="731">
        <v>230358</v>
      </c>
      <c r="J292" s="731" t="s">
        <v>1151</v>
      </c>
      <c r="K292" s="731" t="s">
        <v>1152</v>
      </c>
      <c r="L292" s="734">
        <v>117.76000000000002</v>
      </c>
      <c r="M292" s="734">
        <v>1</v>
      </c>
      <c r="N292" s="735">
        <v>117.76000000000002</v>
      </c>
    </row>
    <row r="293" spans="1:14" ht="14.45" customHeight="1" x14ac:dyDescent="0.2">
      <c r="A293" s="729" t="s">
        <v>575</v>
      </c>
      <c r="B293" s="730" t="s">
        <v>576</v>
      </c>
      <c r="C293" s="731" t="s">
        <v>595</v>
      </c>
      <c r="D293" s="732" t="s">
        <v>596</v>
      </c>
      <c r="E293" s="733">
        <v>50113001</v>
      </c>
      <c r="F293" s="732" t="s">
        <v>661</v>
      </c>
      <c r="G293" s="731" t="s">
        <v>662</v>
      </c>
      <c r="H293" s="731">
        <v>230359</v>
      </c>
      <c r="I293" s="731">
        <v>230359</v>
      </c>
      <c r="J293" s="731" t="s">
        <v>1151</v>
      </c>
      <c r="K293" s="731" t="s">
        <v>1153</v>
      </c>
      <c r="L293" s="734">
        <v>172.56</v>
      </c>
      <c r="M293" s="734">
        <v>7</v>
      </c>
      <c r="N293" s="735">
        <v>1207.92</v>
      </c>
    </row>
    <row r="294" spans="1:14" ht="14.45" customHeight="1" x14ac:dyDescent="0.2">
      <c r="A294" s="729" t="s">
        <v>575</v>
      </c>
      <c r="B294" s="730" t="s">
        <v>576</v>
      </c>
      <c r="C294" s="731" t="s">
        <v>595</v>
      </c>
      <c r="D294" s="732" t="s">
        <v>596</v>
      </c>
      <c r="E294" s="733">
        <v>50113001</v>
      </c>
      <c r="F294" s="732" t="s">
        <v>661</v>
      </c>
      <c r="G294" s="731" t="s">
        <v>329</v>
      </c>
      <c r="H294" s="731">
        <v>232609</v>
      </c>
      <c r="I294" s="731">
        <v>232609</v>
      </c>
      <c r="J294" s="731" t="s">
        <v>1154</v>
      </c>
      <c r="K294" s="731" t="s">
        <v>1155</v>
      </c>
      <c r="L294" s="734">
        <v>25.08</v>
      </c>
      <c r="M294" s="734">
        <v>2</v>
      </c>
      <c r="N294" s="735">
        <v>50.16</v>
      </c>
    </row>
    <row r="295" spans="1:14" ht="14.45" customHeight="1" x14ac:dyDescent="0.2">
      <c r="A295" s="729" t="s">
        <v>575</v>
      </c>
      <c r="B295" s="730" t="s">
        <v>576</v>
      </c>
      <c r="C295" s="731" t="s">
        <v>595</v>
      </c>
      <c r="D295" s="732" t="s">
        <v>596</v>
      </c>
      <c r="E295" s="733">
        <v>50113001</v>
      </c>
      <c r="F295" s="732" t="s">
        <v>661</v>
      </c>
      <c r="G295" s="731" t="s">
        <v>662</v>
      </c>
      <c r="H295" s="731">
        <v>224053</v>
      </c>
      <c r="I295" s="731">
        <v>224053</v>
      </c>
      <c r="J295" s="731" t="s">
        <v>1156</v>
      </c>
      <c r="K295" s="731" t="s">
        <v>1157</v>
      </c>
      <c r="L295" s="734">
        <v>1437.57</v>
      </c>
      <c r="M295" s="734">
        <v>8</v>
      </c>
      <c r="N295" s="735">
        <v>11500.56</v>
      </c>
    </row>
    <row r="296" spans="1:14" ht="14.45" customHeight="1" x14ac:dyDescent="0.2">
      <c r="A296" s="729" t="s">
        <v>575</v>
      </c>
      <c r="B296" s="730" t="s">
        <v>576</v>
      </c>
      <c r="C296" s="731" t="s">
        <v>595</v>
      </c>
      <c r="D296" s="732" t="s">
        <v>596</v>
      </c>
      <c r="E296" s="733">
        <v>50113001</v>
      </c>
      <c r="F296" s="732" t="s">
        <v>661</v>
      </c>
      <c r="G296" s="731" t="s">
        <v>673</v>
      </c>
      <c r="H296" s="731">
        <v>850729</v>
      </c>
      <c r="I296" s="731">
        <v>157875</v>
      </c>
      <c r="J296" s="731" t="s">
        <v>1158</v>
      </c>
      <c r="K296" s="731" t="s">
        <v>1159</v>
      </c>
      <c r="L296" s="734">
        <v>154</v>
      </c>
      <c r="M296" s="734">
        <v>25</v>
      </c>
      <c r="N296" s="735">
        <v>3850</v>
      </c>
    </row>
    <row r="297" spans="1:14" ht="14.45" customHeight="1" x14ac:dyDescent="0.2">
      <c r="A297" s="729" t="s">
        <v>575</v>
      </c>
      <c r="B297" s="730" t="s">
        <v>576</v>
      </c>
      <c r="C297" s="731" t="s">
        <v>595</v>
      </c>
      <c r="D297" s="732" t="s">
        <v>596</v>
      </c>
      <c r="E297" s="733">
        <v>50113001</v>
      </c>
      <c r="F297" s="732" t="s">
        <v>661</v>
      </c>
      <c r="G297" s="731" t="s">
        <v>662</v>
      </c>
      <c r="H297" s="731">
        <v>207820</v>
      </c>
      <c r="I297" s="731">
        <v>207820</v>
      </c>
      <c r="J297" s="731" t="s">
        <v>1160</v>
      </c>
      <c r="K297" s="731" t="s">
        <v>1161</v>
      </c>
      <c r="L297" s="734">
        <v>31.490000000000002</v>
      </c>
      <c r="M297" s="734">
        <v>4</v>
      </c>
      <c r="N297" s="735">
        <v>125.96000000000001</v>
      </c>
    </row>
    <row r="298" spans="1:14" ht="14.45" customHeight="1" x14ac:dyDescent="0.2">
      <c r="A298" s="729" t="s">
        <v>575</v>
      </c>
      <c r="B298" s="730" t="s">
        <v>576</v>
      </c>
      <c r="C298" s="731" t="s">
        <v>595</v>
      </c>
      <c r="D298" s="732" t="s">
        <v>596</v>
      </c>
      <c r="E298" s="733">
        <v>50113001</v>
      </c>
      <c r="F298" s="732" t="s">
        <v>661</v>
      </c>
      <c r="G298" s="731" t="s">
        <v>662</v>
      </c>
      <c r="H298" s="731">
        <v>226434</v>
      </c>
      <c r="I298" s="731">
        <v>226434</v>
      </c>
      <c r="J298" s="731" t="s">
        <v>1162</v>
      </c>
      <c r="K298" s="731" t="s">
        <v>1163</v>
      </c>
      <c r="L298" s="734">
        <v>30.930000000000003</v>
      </c>
      <c r="M298" s="734">
        <v>4</v>
      </c>
      <c r="N298" s="735">
        <v>123.72000000000001</v>
      </c>
    </row>
    <row r="299" spans="1:14" ht="14.45" customHeight="1" x14ac:dyDescent="0.2">
      <c r="A299" s="729" t="s">
        <v>575</v>
      </c>
      <c r="B299" s="730" t="s">
        <v>576</v>
      </c>
      <c r="C299" s="731" t="s">
        <v>595</v>
      </c>
      <c r="D299" s="732" t="s">
        <v>596</v>
      </c>
      <c r="E299" s="733">
        <v>50113001</v>
      </c>
      <c r="F299" s="732" t="s">
        <v>661</v>
      </c>
      <c r="G299" s="731" t="s">
        <v>662</v>
      </c>
      <c r="H299" s="731">
        <v>232603</v>
      </c>
      <c r="I299" s="731">
        <v>232603</v>
      </c>
      <c r="J299" s="731" t="s">
        <v>1164</v>
      </c>
      <c r="K299" s="731" t="s">
        <v>1165</v>
      </c>
      <c r="L299" s="734">
        <v>116.53</v>
      </c>
      <c r="M299" s="734">
        <v>28</v>
      </c>
      <c r="N299" s="735">
        <v>3262.84</v>
      </c>
    </row>
    <row r="300" spans="1:14" ht="14.45" customHeight="1" x14ac:dyDescent="0.2">
      <c r="A300" s="729" t="s">
        <v>575</v>
      </c>
      <c r="B300" s="730" t="s">
        <v>576</v>
      </c>
      <c r="C300" s="731" t="s">
        <v>595</v>
      </c>
      <c r="D300" s="732" t="s">
        <v>596</v>
      </c>
      <c r="E300" s="733">
        <v>50113001</v>
      </c>
      <c r="F300" s="732" t="s">
        <v>661</v>
      </c>
      <c r="G300" s="731" t="s">
        <v>662</v>
      </c>
      <c r="H300" s="731">
        <v>395188</v>
      </c>
      <c r="I300" s="731">
        <v>0</v>
      </c>
      <c r="J300" s="731" t="s">
        <v>1166</v>
      </c>
      <c r="K300" s="731" t="s">
        <v>1167</v>
      </c>
      <c r="L300" s="734">
        <v>34.93</v>
      </c>
      <c r="M300" s="734">
        <v>3</v>
      </c>
      <c r="N300" s="735">
        <v>104.78999999999999</v>
      </c>
    </row>
    <row r="301" spans="1:14" ht="14.45" customHeight="1" x14ac:dyDescent="0.2">
      <c r="A301" s="729" t="s">
        <v>575</v>
      </c>
      <c r="B301" s="730" t="s">
        <v>576</v>
      </c>
      <c r="C301" s="731" t="s">
        <v>595</v>
      </c>
      <c r="D301" s="732" t="s">
        <v>596</v>
      </c>
      <c r="E301" s="733">
        <v>50113001</v>
      </c>
      <c r="F301" s="732" t="s">
        <v>661</v>
      </c>
      <c r="G301" s="731" t="s">
        <v>662</v>
      </c>
      <c r="H301" s="731">
        <v>850235</v>
      </c>
      <c r="I301" s="731">
        <v>160806</v>
      </c>
      <c r="J301" s="731" t="s">
        <v>1168</v>
      </c>
      <c r="K301" s="731" t="s">
        <v>1169</v>
      </c>
      <c r="L301" s="734">
        <v>196.51999999999995</v>
      </c>
      <c r="M301" s="734">
        <v>2</v>
      </c>
      <c r="N301" s="735">
        <v>393.03999999999991</v>
      </c>
    </row>
    <row r="302" spans="1:14" ht="14.45" customHeight="1" x14ac:dyDescent="0.2">
      <c r="A302" s="729" t="s">
        <v>575</v>
      </c>
      <c r="B302" s="730" t="s">
        <v>576</v>
      </c>
      <c r="C302" s="731" t="s">
        <v>595</v>
      </c>
      <c r="D302" s="732" t="s">
        <v>596</v>
      </c>
      <c r="E302" s="733">
        <v>50113001</v>
      </c>
      <c r="F302" s="732" t="s">
        <v>661</v>
      </c>
      <c r="G302" s="731" t="s">
        <v>662</v>
      </c>
      <c r="H302" s="731">
        <v>173196</v>
      </c>
      <c r="I302" s="731">
        <v>173196</v>
      </c>
      <c r="J302" s="731" t="s">
        <v>1170</v>
      </c>
      <c r="K302" s="731" t="s">
        <v>1171</v>
      </c>
      <c r="L302" s="734">
        <v>113.11000000000001</v>
      </c>
      <c r="M302" s="734">
        <v>1</v>
      </c>
      <c r="N302" s="735">
        <v>113.11000000000001</v>
      </c>
    </row>
    <row r="303" spans="1:14" ht="14.45" customHeight="1" x14ac:dyDescent="0.2">
      <c r="A303" s="729" t="s">
        <v>575</v>
      </c>
      <c r="B303" s="730" t="s">
        <v>576</v>
      </c>
      <c r="C303" s="731" t="s">
        <v>595</v>
      </c>
      <c r="D303" s="732" t="s">
        <v>596</v>
      </c>
      <c r="E303" s="733">
        <v>50113001</v>
      </c>
      <c r="F303" s="732" t="s">
        <v>661</v>
      </c>
      <c r="G303" s="731" t="s">
        <v>662</v>
      </c>
      <c r="H303" s="731">
        <v>154424</v>
      </c>
      <c r="I303" s="731">
        <v>54424</v>
      </c>
      <c r="J303" s="731" t="s">
        <v>1172</v>
      </c>
      <c r="K303" s="731" t="s">
        <v>1173</v>
      </c>
      <c r="L303" s="734">
        <v>174.06</v>
      </c>
      <c r="M303" s="734">
        <v>5</v>
      </c>
      <c r="N303" s="735">
        <v>870.3</v>
      </c>
    </row>
    <row r="304" spans="1:14" ht="14.45" customHeight="1" x14ac:dyDescent="0.2">
      <c r="A304" s="729" t="s">
        <v>575</v>
      </c>
      <c r="B304" s="730" t="s">
        <v>576</v>
      </c>
      <c r="C304" s="731" t="s">
        <v>595</v>
      </c>
      <c r="D304" s="732" t="s">
        <v>596</v>
      </c>
      <c r="E304" s="733">
        <v>50113001</v>
      </c>
      <c r="F304" s="732" t="s">
        <v>661</v>
      </c>
      <c r="G304" s="731" t="s">
        <v>662</v>
      </c>
      <c r="H304" s="731">
        <v>100560</v>
      </c>
      <c r="I304" s="731">
        <v>560</v>
      </c>
      <c r="J304" s="731" t="s">
        <v>1174</v>
      </c>
      <c r="K304" s="731" t="s">
        <v>1175</v>
      </c>
      <c r="L304" s="734">
        <v>180.84</v>
      </c>
      <c r="M304" s="734">
        <v>1</v>
      </c>
      <c r="N304" s="735">
        <v>180.84</v>
      </c>
    </row>
    <row r="305" spans="1:14" ht="14.45" customHeight="1" x14ac:dyDescent="0.2">
      <c r="A305" s="729" t="s">
        <v>575</v>
      </c>
      <c r="B305" s="730" t="s">
        <v>576</v>
      </c>
      <c r="C305" s="731" t="s">
        <v>595</v>
      </c>
      <c r="D305" s="732" t="s">
        <v>596</v>
      </c>
      <c r="E305" s="733">
        <v>50113001</v>
      </c>
      <c r="F305" s="732" t="s">
        <v>661</v>
      </c>
      <c r="G305" s="731" t="s">
        <v>662</v>
      </c>
      <c r="H305" s="731">
        <v>209048</v>
      </c>
      <c r="I305" s="731">
        <v>209048</v>
      </c>
      <c r="J305" s="731" t="s">
        <v>1176</v>
      </c>
      <c r="K305" s="731" t="s">
        <v>1177</v>
      </c>
      <c r="L305" s="734">
        <v>45379.79</v>
      </c>
      <c r="M305" s="734">
        <v>1</v>
      </c>
      <c r="N305" s="735">
        <v>45379.79</v>
      </c>
    </row>
    <row r="306" spans="1:14" ht="14.45" customHeight="1" x14ac:dyDescent="0.2">
      <c r="A306" s="729" t="s">
        <v>575</v>
      </c>
      <c r="B306" s="730" t="s">
        <v>576</v>
      </c>
      <c r="C306" s="731" t="s">
        <v>595</v>
      </c>
      <c r="D306" s="732" t="s">
        <v>596</v>
      </c>
      <c r="E306" s="733">
        <v>50113001</v>
      </c>
      <c r="F306" s="732" t="s">
        <v>661</v>
      </c>
      <c r="G306" s="731" t="s">
        <v>662</v>
      </c>
      <c r="H306" s="731">
        <v>100269</v>
      </c>
      <c r="I306" s="731">
        <v>269</v>
      </c>
      <c r="J306" s="731" t="s">
        <v>1178</v>
      </c>
      <c r="K306" s="731" t="s">
        <v>1179</v>
      </c>
      <c r="L306" s="734">
        <v>50.606666666666662</v>
      </c>
      <c r="M306" s="734">
        <v>3</v>
      </c>
      <c r="N306" s="735">
        <v>151.82</v>
      </c>
    </row>
    <row r="307" spans="1:14" ht="14.45" customHeight="1" x14ac:dyDescent="0.2">
      <c r="A307" s="729" t="s">
        <v>575</v>
      </c>
      <c r="B307" s="730" t="s">
        <v>576</v>
      </c>
      <c r="C307" s="731" t="s">
        <v>595</v>
      </c>
      <c r="D307" s="732" t="s">
        <v>596</v>
      </c>
      <c r="E307" s="733">
        <v>50113001</v>
      </c>
      <c r="F307" s="732" t="s">
        <v>661</v>
      </c>
      <c r="G307" s="731" t="s">
        <v>673</v>
      </c>
      <c r="H307" s="731">
        <v>846980</v>
      </c>
      <c r="I307" s="731">
        <v>124129</v>
      </c>
      <c r="J307" s="731" t="s">
        <v>1180</v>
      </c>
      <c r="K307" s="731" t="s">
        <v>1181</v>
      </c>
      <c r="L307" s="734">
        <v>254.25</v>
      </c>
      <c r="M307" s="734">
        <v>1</v>
      </c>
      <c r="N307" s="735">
        <v>254.25</v>
      </c>
    </row>
    <row r="308" spans="1:14" ht="14.45" customHeight="1" x14ac:dyDescent="0.2">
      <c r="A308" s="729" t="s">
        <v>575</v>
      </c>
      <c r="B308" s="730" t="s">
        <v>576</v>
      </c>
      <c r="C308" s="731" t="s">
        <v>595</v>
      </c>
      <c r="D308" s="732" t="s">
        <v>596</v>
      </c>
      <c r="E308" s="733">
        <v>50113001</v>
      </c>
      <c r="F308" s="732" t="s">
        <v>661</v>
      </c>
      <c r="G308" s="731" t="s">
        <v>673</v>
      </c>
      <c r="H308" s="731">
        <v>845220</v>
      </c>
      <c r="I308" s="731">
        <v>101211</v>
      </c>
      <c r="J308" s="731" t="s">
        <v>1182</v>
      </c>
      <c r="K308" s="731" t="s">
        <v>813</v>
      </c>
      <c r="L308" s="734">
        <v>188.82</v>
      </c>
      <c r="M308" s="734">
        <v>1</v>
      </c>
      <c r="N308" s="735">
        <v>188.82</v>
      </c>
    </row>
    <row r="309" spans="1:14" ht="14.45" customHeight="1" x14ac:dyDescent="0.2">
      <c r="A309" s="729" t="s">
        <v>575</v>
      </c>
      <c r="B309" s="730" t="s">
        <v>576</v>
      </c>
      <c r="C309" s="731" t="s">
        <v>595</v>
      </c>
      <c r="D309" s="732" t="s">
        <v>596</v>
      </c>
      <c r="E309" s="733">
        <v>50113001</v>
      </c>
      <c r="F309" s="732" t="s">
        <v>661</v>
      </c>
      <c r="G309" s="731" t="s">
        <v>673</v>
      </c>
      <c r="H309" s="731">
        <v>118175</v>
      </c>
      <c r="I309" s="731">
        <v>18175</v>
      </c>
      <c r="J309" s="731" t="s">
        <v>1183</v>
      </c>
      <c r="K309" s="731" t="s">
        <v>1184</v>
      </c>
      <c r="L309" s="734">
        <v>627</v>
      </c>
      <c r="M309" s="734">
        <v>136</v>
      </c>
      <c r="N309" s="735">
        <v>85272</v>
      </c>
    </row>
    <row r="310" spans="1:14" ht="14.45" customHeight="1" x14ac:dyDescent="0.2">
      <c r="A310" s="729" t="s">
        <v>575</v>
      </c>
      <c r="B310" s="730" t="s">
        <v>576</v>
      </c>
      <c r="C310" s="731" t="s">
        <v>595</v>
      </c>
      <c r="D310" s="732" t="s">
        <v>596</v>
      </c>
      <c r="E310" s="733">
        <v>50113001</v>
      </c>
      <c r="F310" s="732" t="s">
        <v>661</v>
      </c>
      <c r="G310" s="731" t="s">
        <v>673</v>
      </c>
      <c r="H310" s="731">
        <v>118167</v>
      </c>
      <c r="I310" s="731">
        <v>18167</v>
      </c>
      <c r="J310" s="731" t="s">
        <v>1183</v>
      </c>
      <c r="K310" s="731" t="s">
        <v>1185</v>
      </c>
      <c r="L310" s="734">
        <v>65.78</v>
      </c>
      <c r="M310" s="734">
        <v>1</v>
      </c>
      <c r="N310" s="735">
        <v>65.78</v>
      </c>
    </row>
    <row r="311" spans="1:14" ht="14.45" customHeight="1" x14ac:dyDescent="0.2">
      <c r="A311" s="729" t="s">
        <v>575</v>
      </c>
      <c r="B311" s="730" t="s">
        <v>576</v>
      </c>
      <c r="C311" s="731" t="s">
        <v>595</v>
      </c>
      <c r="D311" s="732" t="s">
        <v>596</v>
      </c>
      <c r="E311" s="733">
        <v>50113001</v>
      </c>
      <c r="F311" s="732" t="s">
        <v>661</v>
      </c>
      <c r="G311" s="731" t="s">
        <v>329</v>
      </c>
      <c r="H311" s="731">
        <v>233016</v>
      </c>
      <c r="I311" s="731">
        <v>233016</v>
      </c>
      <c r="J311" s="731" t="s">
        <v>1186</v>
      </c>
      <c r="K311" s="731" t="s">
        <v>1187</v>
      </c>
      <c r="L311" s="734">
        <v>106.27825000000001</v>
      </c>
      <c r="M311" s="734">
        <v>120</v>
      </c>
      <c r="N311" s="735">
        <v>12753.390000000001</v>
      </c>
    </row>
    <row r="312" spans="1:14" ht="14.45" customHeight="1" x14ac:dyDescent="0.2">
      <c r="A312" s="729" t="s">
        <v>575</v>
      </c>
      <c r="B312" s="730" t="s">
        <v>576</v>
      </c>
      <c r="C312" s="731" t="s">
        <v>595</v>
      </c>
      <c r="D312" s="732" t="s">
        <v>596</v>
      </c>
      <c r="E312" s="733">
        <v>50113001</v>
      </c>
      <c r="F312" s="732" t="s">
        <v>661</v>
      </c>
      <c r="G312" s="731" t="s">
        <v>662</v>
      </c>
      <c r="H312" s="731">
        <v>191731</v>
      </c>
      <c r="I312" s="731">
        <v>91731</v>
      </c>
      <c r="J312" s="731" t="s">
        <v>1188</v>
      </c>
      <c r="K312" s="731" t="s">
        <v>1189</v>
      </c>
      <c r="L312" s="734">
        <v>3886.54</v>
      </c>
      <c r="M312" s="734">
        <v>2</v>
      </c>
      <c r="N312" s="735">
        <v>7773.08</v>
      </c>
    </row>
    <row r="313" spans="1:14" ht="14.45" customHeight="1" x14ac:dyDescent="0.2">
      <c r="A313" s="729" t="s">
        <v>575</v>
      </c>
      <c r="B313" s="730" t="s">
        <v>576</v>
      </c>
      <c r="C313" s="731" t="s">
        <v>595</v>
      </c>
      <c r="D313" s="732" t="s">
        <v>596</v>
      </c>
      <c r="E313" s="733">
        <v>50113001</v>
      </c>
      <c r="F313" s="732" t="s">
        <v>661</v>
      </c>
      <c r="G313" s="731" t="s">
        <v>662</v>
      </c>
      <c r="H313" s="731">
        <v>207776</v>
      </c>
      <c r="I313" s="731">
        <v>207776</v>
      </c>
      <c r="J313" s="731" t="s">
        <v>1190</v>
      </c>
      <c r="K313" s="731" t="s">
        <v>1191</v>
      </c>
      <c r="L313" s="734">
        <v>257.64999999999998</v>
      </c>
      <c r="M313" s="734">
        <v>8</v>
      </c>
      <c r="N313" s="735">
        <v>2061.1999999999998</v>
      </c>
    </row>
    <row r="314" spans="1:14" ht="14.45" customHeight="1" x14ac:dyDescent="0.2">
      <c r="A314" s="729" t="s">
        <v>575</v>
      </c>
      <c r="B314" s="730" t="s">
        <v>576</v>
      </c>
      <c r="C314" s="731" t="s">
        <v>595</v>
      </c>
      <c r="D314" s="732" t="s">
        <v>596</v>
      </c>
      <c r="E314" s="733">
        <v>50113001</v>
      </c>
      <c r="F314" s="732" t="s">
        <v>661</v>
      </c>
      <c r="G314" s="731" t="s">
        <v>662</v>
      </c>
      <c r="H314" s="731">
        <v>235776</v>
      </c>
      <c r="I314" s="731">
        <v>235776</v>
      </c>
      <c r="J314" s="731" t="s">
        <v>1192</v>
      </c>
      <c r="K314" s="731" t="s">
        <v>1193</v>
      </c>
      <c r="L314" s="734">
        <v>430.19</v>
      </c>
      <c r="M314" s="734">
        <v>3</v>
      </c>
      <c r="N314" s="735">
        <v>1290.57</v>
      </c>
    </row>
    <row r="315" spans="1:14" ht="14.45" customHeight="1" x14ac:dyDescent="0.2">
      <c r="A315" s="729" t="s">
        <v>575</v>
      </c>
      <c r="B315" s="730" t="s">
        <v>576</v>
      </c>
      <c r="C315" s="731" t="s">
        <v>595</v>
      </c>
      <c r="D315" s="732" t="s">
        <v>596</v>
      </c>
      <c r="E315" s="733">
        <v>50113001</v>
      </c>
      <c r="F315" s="732" t="s">
        <v>661</v>
      </c>
      <c r="G315" s="731" t="s">
        <v>662</v>
      </c>
      <c r="H315" s="731">
        <v>100584</v>
      </c>
      <c r="I315" s="731">
        <v>584</v>
      </c>
      <c r="J315" s="731" t="s">
        <v>1194</v>
      </c>
      <c r="K315" s="731" t="s">
        <v>1195</v>
      </c>
      <c r="L315" s="734">
        <v>98.863333333333344</v>
      </c>
      <c r="M315" s="734">
        <v>3</v>
      </c>
      <c r="N315" s="735">
        <v>296.59000000000003</v>
      </c>
    </row>
    <row r="316" spans="1:14" ht="14.45" customHeight="1" x14ac:dyDescent="0.2">
      <c r="A316" s="729" t="s">
        <v>575</v>
      </c>
      <c r="B316" s="730" t="s">
        <v>576</v>
      </c>
      <c r="C316" s="731" t="s">
        <v>595</v>
      </c>
      <c r="D316" s="732" t="s">
        <v>596</v>
      </c>
      <c r="E316" s="733">
        <v>50113001</v>
      </c>
      <c r="F316" s="732" t="s">
        <v>661</v>
      </c>
      <c r="G316" s="731" t="s">
        <v>662</v>
      </c>
      <c r="H316" s="731">
        <v>230817</v>
      </c>
      <c r="I316" s="731">
        <v>230817</v>
      </c>
      <c r="J316" s="731" t="s">
        <v>1196</v>
      </c>
      <c r="K316" s="731" t="s">
        <v>1197</v>
      </c>
      <c r="L316" s="734">
        <v>309.07999999999993</v>
      </c>
      <c r="M316" s="734">
        <v>1</v>
      </c>
      <c r="N316" s="735">
        <v>309.07999999999993</v>
      </c>
    </row>
    <row r="317" spans="1:14" ht="14.45" customHeight="1" x14ac:dyDescent="0.2">
      <c r="A317" s="729" t="s">
        <v>575</v>
      </c>
      <c r="B317" s="730" t="s">
        <v>576</v>
      </c>
      <c r="C317" s="731" t="s">
        <v>595</v>
      </c>
      <c r="D317" s="732" t="s">
        <v>596</v>
      </c>
      <c r="E317" s="733">
        <v>50113001</v>
      </c>
      <c r="F317" s="732" t="s">
        <v>661</v>
      </c>
      <c r="G317" s="731" t="s">
        <v>662</v>
      </c>
      <c r="H317" s="731">
        <v>225976</v>
      </c>
      <c r="I317" s="731">
        <v>225976</v>
      </c>
      <c r="J317" s="731" t="s">
        <v>1198</v>
      </c>
      <c r="K317" s="731" t="s">
        <v>329</v>
      </c>
      <c r="L317" s="734">
        <v>5437.9099999999989</v>
      </c>
      <c r="M317" s="734">
        <v>1</v>
      </c>
      <c r="N317" s="735">
        <v>5437.9099999999989</v>
      </c>
    </row>
    <row r="318" spans="1:14" ht="14.45" customHeight="1" x14ac:dyDescent="0.2">
      <c r="A318" s="729" t="s">
        <v>575</v>
      </c>
      <c r="B318" s="730" t="s">
        <v>576</v>
      </c>
      <c r="C318" s="731" t="s">
        <v>595</v>
      </c>
      <c r="D318" s="732" t="s">
        <v>596</v>
      </c>
      <c r="E318" s="733">
        <v>50113001</v>
      </c>
      <c r="F318" s="732" t="s">
        <v>661</v>
      </c>
      <c r="G318" s="731" t="s">
        <v>662</v>
      </c>
      <c r="H318" s="731">
        <v>204356</v>
      </c>
      <c r="I318" s="731">
        <v>204356</v>
      </c>
      <c r="J318" s="731" t="s">
        <v>1199</v>
      </c>
      <c r="K318" s="731" t="s">
        <v>1105</v>
      </c>
      <c r="L318" s="734">
        <v>869</v>
      </c>
      <c r="M318" s="734">
        <v>93</v>
      </c>
      <c r="N318" s="735">
        <v>80817</v>
      </c>
    </row>
    <row r="319" spans="1:14" ht="14.45" customHeight="1" x14ac:dyDescent="0.2">
      <c r="A319" s="729" t="s">
        <v>575</v>
      </c>
      <c r="B319" s="730" t="s">
        <v>576</v>
      </c>
      <c r="C319" s="731" t="s">
        <v>595</v>
      </c>
      <c r="D319" s="732" t="s">
        <v>596</v>
      </c>
      <c r="E319" s="733">
        <v>50113001</v>
      </c>
      <c r="F319" s="732" t="s">
        <v>661</v>
      </c>
      <c r="G319" s="731" t="s">
        <v>662</v>
      </c>
      <c r="H319" s="731">
        <v>144357</v>
      </c>
      <c r="I319" s="731">
        <v>44357</v>
      </c>
      <c r="J319" s="731" t="s">
        <v>1200</v>
      </c>
      <c r="K319" s="731" t="s">
        <v>1201</v>
      </c>
      <c r="L319" s="734">
        <v>3228.1899999999996</v>
      </c>
      <c r="M319" s="734">
        <v>5</v>
      </c>
      <c r="N319" s="735">
        <v>16140.949999999997</v>
      </c>
    </row>
    <row r="320" spans="1:14" ht="14.45" customHeight="1" x14ac:dyDescent="0.2">
      <c r="A320" s="729" t="s">
        <v>575</v>
      </c>
      <c r="B320" s="730" t="s">
        <v>576</v>
      </c>
      <c r="C320" s="731" t="s">
        <v>595</v>
      </c>
      <c r="D320" s="732" t="s">
        <v>596</v>
      </c>
      <c r="E320" s="733">
        <v>50113001</v>
      </c>
      <c r="F320" s="732" t="s">
        <v>661</v>
      </c>
      <c r="G320" s="731" t="s">
        <v>662</v>
      </c>
      <c r="H320" s="731">
        <v>13440</v>
      </c>
      <c r="I320" s="731">
        <v>13440</v>
      </c>
      <c r="J320" s="731" t="s">
        <v>1202</v>
      </c>
      <c r="K320" s="731" t="s">
        <v>955</v>
      </c>
      <c r="L320" s="734">
        <v>396</v>
      </c>
      <c r="M320" s="734">
        <v>8</v>
      </c>
      <c r="N320" s="735">
        <v>3168</v>
      </c>
    </row>
    <row r="321" spans="1:14" ht="14.45" customHeight="1" x14ac:dyDescent="0.2">
      <c r="A321" s="729" t="s">
        <v>575</v>
      </c>
      <c r="B321" s="730" t="s">
        <v>576</v>
      </c>
      <c r="C321" s="731" t="s">
        <v>595</v>
      </c>
      <c r="D321" s="732" t="s">
        <v>596</v>
      </c>
      <c r="E321" s="733">
        <v>50113001</v>
      </c>
      <c r="F321" s="732" t="s">
        <v>661</v>
      </c>
      <c r="G321" s="731" t="s">
        <v>673</v>
      </c>
      <c r="H321" s="731">
        <v>197227</v>
      </c>
      <c r="I321" s="731">
        <v>197227</v>
      </c>
      <c r="J321" s="731" t="s">
        <v>1203</v>
      </c>
      <c r="K321" s="731" t="s">
        <v>1204</v>
      </c>
      <c r="L321" s="734">
        <v>135.51999999999995</v>
      </c>
      <c r="M321" s="734">
        <v>1</v>
      </c>
      <c r="N321" s="735">
        <v>135.51999999999995</v>
      </c>
    </row>
    <row r="322" spans="1:14" ht="14.45" customHeight="1" x14ac:dyDescent="0.2">
      <c r="A322" s="729" t="s">
        <v>575</v>
      </c>
      <c r="B322" s="730" t="s">
        <v>576</v>
      </c>
      <c r="C322" s="731" t="s">
        <v>595</v>
      </c>
      <c r="D322" s="732" t="s">
        <v>596</v>
      </c>
      <c r="E322" s="733">
        <v>50113001</v>
      </c>
      <c r="F322" s="732" t="s">
        <v>661</v>
      </c>
      <c r="G322" s="731" t="s">
        <v>662</v>
      </c>
      <c r="H322" s="731">
        <v>114989</v>
      </c>
      <c r="I322" s="731">
        <v>14989</v>
      </c>
      <c r="J322" s="731" t="s">
        <v>1205</v>
      </c>
      <c r="K322" s="731" t="s">
        <v>1206</v>
      </c>
      <c r="L322" s="734">
        <v>86.418750000000017</v>
      </c>
      <c r="M322" s="734">
        <v>8</v>
      </c>
      <c r="N322" s="735">
        <v>691.35000000000014</v>
      </c>
    </row>
    <row r="323" spans="1:14" ht="14.45" customHeight="1" x14ac:dyDescent="0.2">
      <c r="A323" s="729" t="s">
        <v>575</v>
      </c>
      <c r="B323" s="730" t="s">
        <v>576</v>
      </c>
      <c r="C323" s="731" t="s">
        <v>595</v>
      </c>
      <c r="D323" s="732" t="s">
        <v>596</v>
      </c>
      <c r="E323" s="733">
        <v>50113001</v>
      </c>
      <c r="F323" s="732" t="s">
        <v>661</v>
      </c>
      <c r="G323" s="731" t="s">
        <v>662</v>
      </c>
      <c r="H323" s="731">
        <v>114957</v>
      </c>
      <c r="I323" s="731">
        <v>14957</v>
      </c>
      <c r="J323" s="731" t="s">
        <v>1207</v>
      </c>
      <c r="K323" s="731" t="s">
        <v>1208</v>
      </c>
      <c r="L323" s="734">
        <v>40.03</v>
      </c>
      <c r="M323" s="734">
        <v>10</v>
      </c>
      <c r="N323" s="735">
        <v>400.3</v>
      </c>
    </row>
    <row r="324" spans="1:14" ht="14.45" customHeight="1" x14ac:dyDescent="0.2">
      <c r="A324" s="729" t="s">
        <v>575</v>
      </c>
      <c r="B324" s="730" t="s">
        <v>576</v>
      </c>
      <c r="C324" s="731" t="s">
        <v>595</v>
      </c>
      <c r="D324" s="732" t="s">
        <v>596</v>
      </c>
      <c r="E324" s="733">
        <v>50113001</v>
      </c>
      <c r="F324" s="732" t="s">
        <v>661</v>
      </c>
      <c r="G324" s="731" t="s">
        <v>662</v>
      </c>
      <c r="H324" s="731">
        <v>114958</v>
      </c>
      <c r="I324" s="731">
        <v>14958</v>
      </c>
      <c r="J324" s="731" t="s">
        <v>1209</v>
      </c>
      <c r="K324" s="731" t="s">
        <v>1210</v>
      </c>
      <c r="L324" s="734">
        <v>32.849999999999994</v>
      </c>
      <c r="M324" s="734">
        <v>2</v>
      </c>
      <c r="N324" s="735">
        <v>65.699999999999989</v>
      </c>
    </row>
    <row r="325" spans="1:14" ht="14.45" customHeight="1" x14ac:dyDescent="0.2">
      <c r="A325" s="729" t="s">
        <v>575</v>
      </c>
      <c r="B325" s="730" t="s">
        <v>576</v>
      </c>
      <c r="C325" s="731" t="s">
        <v>595</v>
      </c>
      <c r="D325" s="732" t="s">
        <v>596</v>
      </c>
      <c r="E325" s="733">
        <v>50113001</v>
      </c>
      <c r="F325" s="732" t="s">
        <v>661</v>
      </c>
      <c r="G325" s="731" t="s">
        <v>329</v>
      </c>
      <c r="H325" s="731">
        <v>846853</v>
      </c>
      <c r="I325" s="731">
        <v>124418</v>
      </c>
      <c r="J325" s="731" t="s">
        <v>1211</v>
      </c>
      <c r="K325" s="731" t="s">
        <v>693</v>
      </c>
      <c r="L325" s="734">
        <v>715</v>
      </c>
      <c r="M325" s="734">
        <v>1</v>
      </c>
      <c r="N325" s="735">
        <v>715</v>
      </c>
    </row>
    <row r="326" spans="1:14" ht="14.45" customHeight="1" x14ac:dyDescent="0.2">
      <c r="A326" s="729" t="s">
        <v>575</v>
      </c>
      <c r="B326" s="730" t="s">
        <v>576</v>
      </c>
      <c r="C326" s="731" t="s">
        <v>595</v>
      </c>
      <c r="D326" s="732" t="s">
        <v>596</v>
      </c>
      <c r="E326" s="733">
        <v>50113001</v>
      </c>
      <c r="F326" s="732" t="s">
        <v>661</v>
      </c>
      <c r="G326" s="731" t="s">
        <v>673</v>
      </c>
      <c r="H326" s="731">
        <v>220105</v>
      </c>
      <c r="I326" s="731">
        <v>220105</v>
      </c>
      <c r="J326" s="731" t="s">
        <v>1212</v>
      </c>
      <c r="K326" s="731" t="s">
        <v>1213</v>
      </c>
      <c r="L326" s="734">
        <v>495</v>
      </c>
      <c r="M326" s="734">
        <v>5</v>
      </c>
      <c r="N326" s="735">
        <v>2475</v>
      </c>
    </row>
    <row r="327" spans="1:14" ht="14.45" customHeight="1" x14ac:dyDescent="0.2">
      <c r="A327" s="729" t="s">
        <v>575</v>
      </c>
      <c r="B327" s="730" t="s">
        <v>576</v>
      </c>
      <c r="C327" s="731" t="s">
        <v>595</v>
      </c>
      <c r="D327" s="732" t="s">
        <v>596</v>
      </c>
      <c r="E327" s="733">
        <v>50113001</v>
      </c>
      <c r="F327" s="732" t="s">
        <v>661</v>
      </c>
      <c r="G327" s="731" t="s">
        <v>329</v>
      </c>
      <c r="H327" s="731">
        <v>235813</v>
      </c>
      <c r="I327" s="731">
        <v>235813</v>
      </c>
      <c r="J327" s="731" t="s">
        <v>1214</v>
      </c>
      <c r="K327" s="731" t="s">
        <v>1215</v>
      </c>
      <c r="L327" s="734">
        <v>119.05</v>
      </c>
      <c r="M327" s="734">
        <v>1</v>
      </c>
      <c r="N327" s="735">
        <v>119.05</v>
      </c>
    </row>
    <row r="328" spans="1:14" ht="14.45" customHeight="1" x14ac:dyDescent="0.2">
      <c r="A328" s="729" t="s">
        <v>575</v>
      </c>
      <c r="B328" s="730" t="s">
        <v>576</v>
      </c>
      <c r="C328" s="731" t="s">
        <v>595</v>
      </c>
      <c r="D328" s="732" t="s">
        <v>596</v>
      </c>
      <c r="E328" s="733">
        <v>50113001</v>
      </c>
      <c r="F328" s="732" t="s">
        <v>661</v>
      </c>
      <c r="G328" s="731" t="s">
        <v>662</v>
      </c>
      <c r="H328" s="731">
        <v>122629</v>
      </c>
      <c r="I328" s="731">
        <v>122629</v>
      </c>
      <c r="J328" s="731" t="s">
        <v>1216</v>
      </c>
      <c r="K328" s="731" t="s">
        <v>1217</v>
      </c>
      <c r="L328" s="734">
        <v>75.22999999999999</v>
      </c>
      <c r="M328" s="734">
        <v>20</v>
      </c>
      <c r="N328" s="735">
        <v>1504.6</v>
      </c>
    </row>
    <row r="329" spans="1:14" ht="14.45" customHeight="1" x14ac:dyDescent="0.2">
      <c r="A329" s="729" t="s">
        <v>575</v>
      </c>
      <c r="B329" s="730" t="s">
        <v>576</v>
      </c>
      <c r="C329" s="731" t="s">
        <v>595</v>
      </c>
      <c r="D329" s="732" t="s">
        <v>596</v>
      </c>
      <c r="E329" s="733">
        <v>50113001</v>
      </c>
      <c r="F329" s="732" t="s">
        <v>661</v>
      </c>
      <c r="G329" s="731" t="s">
        <v>673</v>
      </c>
      <c r="H329" s="731">
        <v>115245</v>
      </c>
      <c r="I329" s="731">
        <v>15245</v>
      </c>
      <c r="J329" s="731" t="s">
        <v>1218</v>
      </c>
      <c r="K329" s="731" t="s">
        <v>1219</v>
      </c>
      <c r="L329" s="734">
        <v>1375</v>
      </c>
      <c r="M329" s="734">
        <v>5</v>
      </c>
      <c r="N329" s="735">
        <v>6875</v>
      </c>
    </row>
    <row r="330" spans="1:14" ht="14.45" customHeight="1" x14ac:dyDescent="0.2">
      <c r="A330" s="729" t="s">
        <v>575</v>
      </c>
      <c r="B330" s="730" t="s">
        <v>576</v>
      </c>
      <c r="C330" s="731" t="s">
        <v>595</v>
      </c>
      <c r="D330" s="732" t="s">
        <v>596</v>
      </c>
      <c r="E330" s="733">
        <v>50113001</v>
      </c>
      <c r="F330" s="732" t="s">
        <v>661</v>
      </c>
      <c r="G330" s="731" t="s">
        <v>662</v>
      </c>
      <c r="H330" s="731">
        <v>208649</v>
      </c>
      <c r="I330" s="731">
        <v>208649</v>
      </c>
      <c r="J330" s="731" t="s">
        <v>1220</v>
      </c>
      <c r="K330" s="731" t="s">
        <v>1221</v>
      </c>
      <c r="L330" s="734">
        <v>73.95</v>
      </c>
      <c r="M330" s="734">
        <v>1</v>
      </c>
      <c r="N330" s="735">
        <v>73.95</v>
      </c>
    </row>
    <row r="331" spans="1:14" ht="14.45" customHeight="1" x14ac:dyDescent="0.2">
      <c r="A331" s="729" t="s">
        <v>575</v>
      </c>
      <c r="B331" s="730" t="s">
        <v>576</v>
      </c>
      <c r="C331" s="731" t="s">
        <v>595</v>
      </c>
      <c r="D331" s="732" t="s">
        <v>596</v>
      </c>
      <c r="E331" s="733">
        <v>50113001</v>
      </c>
      <c r="F331" s="732" t="s">
        <v>661</v>
      </c>
      <c r="G331" s="731" t="s">
        <v>662</v>
      </c>
      <c r="H331" s="731">
        <v>208645</v>
      </c>
      <c r="I331" s="731">
        <v>208645</v>
      </c>
      <c r="J331" s="731" t="s">
        <v>1222</v>
      </c>
      <c r="K331" s="731" t="s">
        <v>1223</v>
      </c>
      <c r="L331" s="734">
        <v>76.2</v>
      </c>
      <c r="M331" s="734">
        <v>1</v>
      </c>
      <c r="N331" s="735">
        <v>76.2</v>
      </c>
    </row>
    <row r="332" spans="1:14" ht="14.45" customHeight="1" x14ac:dyDescent="0.2">
      <c r="A332" s="729" t="s">
        <v>575</v>
      </c>
      <c r="B332" s="730" t="s">
        <v>576</v>
      </c>
      <c r="C332" s="731" t="s">
        <v>595</v>
      </c>
      <c r="D332" s="732" t="s">
        <v>596</v>
      </c>
      <c r="E332" s="733">
        <v>50113001</v>
      </c>
      <c r="F332" s="732" t="s">
        <v>661</v>
      </c>
      <c r="G332" s="731" t="s">
        <v>662</v>
      </c>
      <c r="H332" s="731">
        <v>192414</v>
      </c>
      <c r="I332" s="731">
        <v>92414</v>
      </c>
      <c r="J332" s="731" t="s">
        <v>1224</v>
      </c>
      <c r="K332" s="731" t="s">
        <v>1225</v>
      </c>
      <c r="L332" s="734">
        <v>63.13</v>
      </c>
      <c r="M332" s="734">
        <v>1</v>
      </c>
      <c r="N332" s="735">
        <v>63.13</v>
      </c>
    </row>
    <row r="333" spans="1:14" ht="14.45" customHeight="1" x14ac:dyDescent="0.2">
      <c r="A333" s="729" t="s">
        <v>575</v>
      </c>
      <c r="B333" s="730" t="s">
        <v>576</v>
      </c>
      <c r="C333" s="731" t="s">
        <v>595</v>
      </c>
      <c r="D333" s="732" t="s">
        <v>596</v>
      </c>
      <c r="E333" s="733">
        <v>50113001</v>
      </c>
      <c r="F333" s="732" t="s">
        <v>661</v>
      </c>
      <c r="G333" s="731" t="s">
        <v>673</v>
      </c>
      <c r="H333" s="731">
        <v>195941</v>
      </c>
      <c r="I333" s="731">
        <v>195941</v>
      </c>
      <c r="J333" s="731" t="s">
        <v>1226</v>
      </c>
      <c r="K333" s="731" t="s">
        <v>1227</v>
      </c>
      <c r="L333" s="734">
        <v>331.94999999999993</v>
      </c>
      <c r="M333" s="734">
        <v>1</v>
      </c>
      <c r="N333" s="735">
        <v>331.94999999999993</v>
      </c>
    </row>
    <row r="334" spans="1:14" ht="14.45" customHeight="1" x14ac:dyDescent="0.2">
      <c r="A334" s="729" t="s">
        <v>575</v>
      </c>
      <c r="B334" s="730" t="s">
        <v>576</v>
      </c>
      <c r="C334" s="731" t="s">
        <v>595</v>
      </c>
      <c r="D334" s="732" t="s">
        <v>596</v>
      </c>
      <c r="E334" s="733">
        <v>50113001</v>
      </c>
      <c r="F334" s="732" t="s">
        <v>661</v>
      </c>
      <c r="G334" s="731" t="s">
        <v>662</v>
      </c>
      <c r="H334" s="731">
        <v>847940</v>
      </c>
      <c r="I334" s="731">
        <v>155338</v>
      </c>
      <c r="J334" s="731" t="s">
        <v>1228</v>
      </c>
      <c r="K334" s="731" t="s">
        <v>1229</v>
      </c>
      <c r="L334" s="734">
        <v>18356.48</v>
      </c>
      <c r="M334" s="734">
        <v>1</v>
      </c>
      <c r="N334" s="735">
        <v>18356.48</v>
      </c>
    </row>
    <row r="335" spans="1:14" ht="14.45" customHeight="1" x14ac:dyDescent="0.2">
      <c r="A335" s="729" t="s">
        <v>575</v>
      </c>
      <c r="B335" s="730" t="s">
        <v>576</v>
      </c>
      <c r="C335" s="731" t="s">
        <v>595</v>
      </c>
      <c r="D335" s="732" t="s">
        <v>596</v>
      </c>
      <c r="E335" s="733">
        <v>50113001</v>
      </c>
      <c r="F335" s="732" t="s">
        <v>661</v>
      </c>
      <c r="G335" s="731" t="s">
        <v>662</v>
      </c>
      <c r="H335" s="731">
        <v>159941</v>
      </c>
      <c r="I335" s="731">
        <v>59941</v>
      </c>
      <c r="J335" s="731" t="s">
        <v>1230</v>
      </c>
      <c r="K335" s="731" t="s">
        <v>1231</v>
      </c>
      <c r="L335" s="734">
        <v>242.04000000000005</v>
      </c>
      <c r="M335" s="734">
        <v>3</v>
      </c>
      <c r="N335" s="735">
        <v>726.12000000000012</v>
      </c>
    </row>
    <row r="336" spans="1:14" ht="14.45" customHeight="1" x14ac:dyDescent="0.2">
      <c r="A336" s="729" t="s">
        <v>575</v>
      </c>
      <c r="B336" s="730" t="s">
        <v>576</v>
      </c>
      <c r="C336" s="731" t="s">
        <v>595</v>
      </c>
      <c r="D336" s="732" t="s">
        <v>596</v>
      </c>
      <c r="E336" s="733">
        <v>50113001</v>
      </c>
      <c r="F336" s="732" t="s">
        <v>661</v>
      </c>
      <c r="G336" s="731" t="s">
        <v>673</v>
      </c>
      <c r="H336" s="731">
        <v>109709</v>
      </c>
      <c r="I336" s="731">
        <v>9709</v>
      </c>
      <c r="J336" s="731" t="s">
        <v>704</v>
      </c>
      <c r="K336" s="731" t="s">
        <v>705</v>
      </c>
      <c r="L336" s="734">
        <v>64.899999999999991</v>
      </c>
      <c r="M336" s="734">
        <v>116</v>
      </c>
      <c r="N336" s="735">
        <v>7528.4</v>
      </c>
    </row>
    <row r="337" spans="1:14" ht="14.45" customHeight="1" x14ac:dyDescent="0.2">
      <c r="A337" s="729" t="s">
        <v>575</v>
      </c>
      <c r="B337" s="730" t="s">
        <v>576</v>
      </c>
      <c r="C337" s="731" t="s">
        <v>595</v>
      </c>
      <c r="D337" s="732" t="s">
        <v>596</v>
      </c>
      <c r="E337" s="733">
        <v>50113001</v>
      </c>
      <c r="F337" s="732" t="s">
        <v>661</v>
      </c>
      <c r="G337" s="731" t="s">
        <v>673</v>
      </c>
      <c r="H337" s="731">
        <v>109710</v>
      </c>
      <c r="I337" s="731">
        <v>9710</v>
      </c>
      <c r="J337" s="731" t="s">
        <v>704</v>
      </c>
      <c r="K337" s="731" t="s">
        <v>1232</v>
      </c>
      <c r="L337" s="734">
        <v>70.330000000000013</v>
      </c>
      <c r="M337" s="734">
        <v>10</v>
      </c>
      <c r="N337" s="735">
        <v>703.30000000000018</v>
      </c>
    </row>
    <row r="338" spans="1:14" ht="14.45" customHeight="1" x14ac:dyDescent="0.2">
      <c r="A338" s="729" t="s">
        <v>575</v>
      </c>
      <c r="B338" s="730" t="s">
        <v>576</v>
      </c>
      <c r="C338" s="731" t="s">
        <v>595</v>
      </c>
      <c r="D338" s="732" t="s">
        <v>596</v>
      </c>
      <c r="E338" s="733">
        <v>50113001</v>
      </c>
      <c r="F338" s="732" t="s">
        <v>661</v>
      </c>
      <c r="G338" s="731" t="s">
        <v>662</v>
      </c>
      <c r="H338" s="731">
        <v>194852</v>
      </c>
      <c r="I338" s="731">
        <v>94852</v>
      </c>
      <c r="J338" s="731" t="s">
        <v>1233</v>
      </c>
      <c r="K338" s="731" t="s">
        <v>1234</v>
      </c>
      <c r="L338" s="734">
        <v>1029.3699999999997</v>
      </c>
      <c r="M338" s="734">
        <v>10</v>
      </c>
      <c r="N338" s="735">
        <v>10293.699999999997</v>
      </c>
    </row>
    <row r="339" spans="1:14" ht="14.45" customHeight="1" x14ac:dyDescent="0.2">
      <c r="A339" s="729" t="s">
        <v>575</v>
      </c>
      <c r="B339" s="730" t="s">
        <v>576</v>
      </c>
      <c r="C339" s="731" t="s">
        <v>595</v>
      </c>
      <c r="D339" s="732" t="s">
        <v>596</v>
      </c>
      <c r="E339" s="733">
        <v>50113001</v>
      </c>
      <c r="F339" s="732" t="s">
        <v>661</v>
      </c>
      <c r="G339" s="731" t="s">
        <v>673</v>
      </c>
      <c r="H339" s="731">
        <v>848251</v>
      </c>
      <c r="I339" s="731">
        <v>122632</v>
      </c>
      <c r="J339" s="731" t="s">
        <v>1235</v>
      </c>
      <c r="K339" s="731" t="s">
        <v>1236</v>
      </c>
      <c r="L339" s="734">
        <v>97</v>
      </c>
      <c r="M339" s="734">
        <v>1</v>
      </c>
      <c r="N339" s="735">
        <v>97</v>
      </c>
    </row>
    <row r="340" spans="1:14" ht="14.45" customHeight="1" x14ac:dyDescent="0.2">
      <c r="A340" s="729" t="s">
        <v>575</v>
      </c>
      <c r="B340" s="730" t="s">
        <v>576</v>
      </c>
      <c r="C340" s="731" t="s">
        <v>595</v>
      </c>
      <c r="D340" s="732" t="s">
        <v>596</v>
      </c>
      <c r="E340" s="733">
        <v>50113001</v>
      </c>
      <c r="F340" s="732" t="s">
        <v>661</v>
      </c>
      <c r="G340" s="731" t="s">
        <v>662</v>
      </c>
      <c r="H340" s="731">
        <v>188850</v>
      </c>
      <c r="I340" s="731">
        <v>188850</v>
      </c>
      <c r="J340" s="731" t="s">
        <v>1237</v>
      </c>
      <c r="K340" s="731" t="s">
        <v>1238</v>
      </c>
      <c r="L340" s="734">
        <v>39.219999999999992</v>
      </c>
      <c r="M340" s="734">
        <v>1</v>
      </c>
      <c r="N340" s="735">
        <v>39.219999999999992</v>
      </c>
    </row>
    <row r="341" spans="1:14" ht="14.45" customHeight="1" x14ac:dyDescent="0.2">
      <c r="A341" s="729" t="s">
        <v>575</v>
      </c>
      <c r="B341" s="730" t="s">
        <v>576</v>
      </c>
      <c r="C341" s="731" t="s">
        <v>595</v>
      </c>
      <c r="D341" s="732" t="s">
        <v>596</v>
      </c>
      <c r="E341" s="733">
        <v>50113001</v>
      </c>
      <c r="F341" s="732" t="s">
        <v>661</v>
      </c>
      <c r="G341" s="731" t="s">
        <v>662</v>
      </c>
      <c r="H341" s="731">
        <v>230920</v>
      </c>
      <c r="I341" s="731">
        <v>230920</v>
      </c>
      <c r="J341" s="731" t="s">
        <v>1239</v>
      </c>
      <c r="K341" s="731" t="s">
        <v>1240</v>
      </c>
      <c r="L341" s="734">
        <v>685.6708000000001</v>
      </c>
      <c r="M341" s="734">
        <v>350</v>
      </c>
      <c r="N341" s="735">
        <v>239984.78000000003</v>
      </c>
    </row>
    <row r="342" spans="1:14" ht="14.45" customHeight="1" x14ac:dyDescent="0.2">
      <c r="A342" s="729" t="s">
        <v>575</v>
      </c>
      <c r="B342" s="730" t="s">
        <v>576</v>
      </c>
      <c r="C342" s="731" t="s">
        <v>595</v>
      </c>
      <c r="D342" s="732" t="s">
        <v>596</v>
      </c>
      <c r="E342" s="733">
        <v>50113001</v>
      </c>
      <c r="F342" s="732" t="s">
        <v>661</v>
      </c>
      <c r="G342" s="731" t="s">
        <v>662</v>
      </c>
      <c r="H342" s="731">
        <v>230918</v>
      </c>
      <c r="I342" s="731">
        <v>230918</v>
      </c>
      <c r="J342" s="731" t="s">
        <v>1241</v>
      </c>
      <c r="K342" s="731" t="s">
        <v>1242</v>
      </c>
      <c r="L342" s="734">
        <v>147.62</v>
      </c>
      <c r="M342" s="734">
        <v>10</v>
      </c>
      <c r="N342" s="735">
        <v>1476.2</v>
      </c>
    </row>
    <row r="343" spans="1:14" ht="14.45" customHeight="1" x14ac:dyDescent="0.2">
      <c r="A343" s="729" t="s">
        <v>575</v>
      </c>
      <c r="B343" s="730" t="s">
        <v>576</v>
      </c>
      <c r="C343" s="731" t="s">
        <v>595</v>
      </c>
      <c r="D343" s="732" t="s">
        <v>596</v>
      </c>
      <c r="E343" s="733">
        <v>50113001</v>
      </c>
      <c r="F343" s="732" t="s">
        <v>661</v>
      </c>
      <c r="G343" s="731" t="s">
        <v>662</v>
      </c>
      <c r="H343" s="731">
        <v>988179</v>
      </c>
      <c r="I343" s="731">
        <v>0</v>
      </c>
      <c r="J343" s="731" t="s">
        <v>1243</v>
      </c>
      <c r="K343" s="731" t="s">
        <v>329</v>
      </c>
      <c r="L343" s="734">
        <v>87.389999999999986</v>
      </c>
      <c r="M343" s="734">
        <v>1</v>
      </c>
      <c r="N343" s="735">
        <v>87.389999999999986</v>
      </c>
    </row>
    <row r="344" spans="1:14" ht="14.45" customHeight="1" x14ac:dyDescent="0.2">
      <c r="A344" s="729" t="s">
        <v>575</v>
      </c>
      <c r="B344" s="730" t="s">
        <v>576</v>
      </c>
      <c r="C344" s="731" t="s">
        <v>595</v>
      </c>
      <c r="D344" s="732" t="s">
        <v>596</v>
      </c>
      <c r="E344" s="733">
        <v>50113001</v>
      </c>
      <c r="F344" s="732" t="s">
        <v>661</v>
      </c>
      <c r="G344" s="731" t="s">
        <v>662</v>
      </c>
      <c r="H344" s="731">
        <v>225261</v>
      </c>
      <c r="I344" s="731">
        <v>225261</v>
      </c>
      <c r="J344" s="731" t="s">
        <v>1244</v>
      </c>
      <c r="K344" s="731" t="s">
        <v>1245</v>
      </c>
      <c r="L344" s="734">
        <v>57.859999999999992</v>
      </c>
      <c r="M344" s="734">
        <v>3</v>
      </c>
      <c r="N344" s="735">
        <v>173.57999999999998</v>
      </c>
    </row>
    <row r="345" spans="1:14" ht="14.45" customHeight="1" x14ac:dyDescent="0.2">
      <c r="A345" s="729" t="s">
        <v>575</v>
      </c>
      <c r="B345" s="730" t="s">
        <v>576</v>
      </c>
      <c r="C345" s="731" t="s">
        <v>595</v>
      </c>
      <c r="D345" s="732" t="s">
        <v>596</v>
      </c>
      <c r="E345" s="733">
        <v>50113001</v>
      </c>
      <c r="F345" s="732" t="s">
        <v>661</v>
      </c>
      <c r="G345" s="731" t="s">
        <v>662</v>
      </c>
      <c r="H345" s="731">
        <v>216573</v>
      </c>
      <c r="I345" s="731">
        <v>216573</v>
      </c>
      <c r="J345" s="731" t="s">
        <v>1246</v>
      </c>
      <c r="K345" s="731" t="s">
        <v>1247</v>
      </c>
      <c r="L345" s="734">
        <v>61.7</v>
      </c>
      <c r="M345" s="734">
        <v>20</v>
      </c>
      <c r="N345" s="735">
        <v>1234</v>
      </c>
    </row>
    <row r="346" spans="1:14" ht="14.45" customHeight="1" x14ac:dyDescent="0.2">
      <c r="A346" s="729" t="s">
        <v>575</v>
      </c>
      <c r="B346" s="730" t="s">
        <v>576</v>
      </c>
      <c r="C346" s="731" t="s">
        <v>595</v>
      </c>
      <c r="D346" s="732" t="s">
        <v>596</v>
      </c>
      <c r="E346" s="733">
        <v>50113001</v>
      </c>
      <c r="F346" s="732" t="s">
        <v>661</v>
      </c>
      <c r="G346" s="731" t="s">
        <v>662</v>
      </c>
      <c r="H346" s="731">
        <v>100610</v>
      </c>
      <c r="I346" s="731">
        <v>610</v>
      </c>
      <c r="J346" s="731" t="s">
        <v>1248</v>
      </c>
      <c r="K346" s="731" t="s">
        <v>1249</v>
      </c>
      <c r="L346" s="734">
        <v>72.42</v>
      </c>
      <c r="M346" s="734">
        <v>32</v>
      </c>
      <c r="N346" s="735">
        <v>2317.44</v>
      </c>
    </row>
    <row r="347" spans="1:14" ht="14.45" customHeight="1" x14ac:dyDescent="0.2">
      <c r="A347" s="729" t="s">
        <v>575</v>
      </c>
      <c r="B347" s="730" t="s">
        <v>576</v>
      </c>
      <c r="C347" s="731" t="s">
        <v>595</v>
      </c>
      <c r="D347" s="732" t="s">
        <v>596</v>
      </c>
      <c r="E347" s="733">
        <v>50113001</v>
      </c>
      <c r="F347" s="732" t="s">
        <v>661</v>
      </c>
      <c r="G347" s="731" t="s">
        <v>662</v>
      </c>
      <c r="H347" s="731">
        <v>100612</v>
      </c>
      <c r="I347" s="731">
        <v>612</v>
      </c>
      <c r="J347" s="731" t="s">
        <v>1250</v>
      </c>
      <c r="K347" s="731" t="s">
        <v>758</v>
      </c>
      <c r="L347" s="734">
        <v>67.579999999999984</v>
      </c>
      <c r="M347" s="734">
        <v>50</v>
      </c>
      <c r="N347" s="735">
        <v>3378.9999999999995</v>
      </c>
    </row>
    <row r="348" spans="1:14" ht="14.45" customHeight="1" x14ac:dyDescent="0.2">
      <c r="A348" s="729" t="s">
        <v>575</v>
      </c>
      <c r="B348" s="730" t="s">
        <v>576</v>
      </c>
      <c r="C348" s="731" t="s">
        <v>595</v>
      </c>
      <c r="D348" s="732" t="s">
        <v>596</v>
      </c>
      <c r="E348" s="733">
        <v>50113001</v>
      </c>
      <c r="F348" s="732" t="s">
        <v>661</v>
      </c>
      <c r="G348" s="731" t="s">
        <v>662</v>
      </c>
      <c r="H348" s="731">
        <v>127698</v>
      </c>
      <c r="I348" s="731">
        <v>27698</v>
      </c>
      <c r="J348" s="731" t="s">
        <v>1251</v>
      </c>
      <c r="K348" s="731" t="s">
        <v>1252</v>
      </c>
      <c r="L348" s="734">
        <v>410.17</v>
      </c>
      <c r="M348" s="734">
        <v>1</v>
      </c>
      <c r="N348" s="735">
        <v>410.17</v>
      </c>
    </row>
    <row r="349" spans="1:14" ht="14.45" customHeight="1" x14ac:dyDescent="0.2">
      <c r="A349" s="729" t="s">
        <v>575</v>
      </c>
      <c r="B349" s="730" t="s">
        <v>576</v>
      </c>
      <c r="C349" s="731" t="s">
        <v>595</v>
      </c>
      <c r="D349" s="732" t="s">
        <v>596</v>
      </c>
      <c r="E349" s="733">
        <v>50113001</v>
      </c>
      <c r="F349" s="732" t="s">
        <v>661</v>
      </c>
      <c r="G349" s="731" t="s">
        <v>662</v>
      </c>
      <c r="H349" s="731">
        <v>395294</v>
      </c>
      <c r="I349" s="731">
        <v>180306</v>
      </c>
      <c r="J349" s="731" t="s">
        <v>1253</v>
      </c>
      <c r="K349" s="731" t="s">
        <v>1254</v>
      </c>
      <c r="L349" s="734">
        <v>202.54848101265821</v>
      </c>
      <c r="M349" s="734">
        <v>79</v>
      </c>
      <c r="N349" s="735">
        <v>16001.33</v>
      </c>
    </row>
    <row r="350" spans="1:14" ht="14.45" customHeight="1" x14ac:dyDescent="0.2">
      <c r="A350" s="729" t="s">
        <v>575</v>
      </c>
      <c r="B350" s="730" t="s">
        <v>576</v>
      </c>
      <c r="C350" s="731" t="s">
        <v>595</v>
      </c>
      <c r="D350" s="732" t="s">
        <v>596</v>
      </c>
      <c r="E350" s="733">
        <v>50113001</v>
      </c>
      <c r="F350" s="732" t="s">
        <v>661</v>
      </c>
      <c r="G350" s="731" t="s">
        <v>662</v>
      </c>
      <c r="H350" s="731">
        <v>114711</v>
      </c>
      <c r="I350" s="731">
        <v>14711</v>
      </c>
      <c r="J350" s="731" t="s">
        <v>1255</v>
      </c>
      <c r="K350" s="731" t="s">
        <v>1256</v>
      </c>
      <c r="L350" s="734">
        <v>54.349999999999994</v>
      </c>
      <c r="M350" s="734">
        <v>1</v>
      </c>
      <c r="N350" s="735">
        <v>54.349999999999994</v>
      </c>
    </row>
    <row r="351" spans="1:14" ht="14.45" customHeight="1" x14ac:dyDescent="0.2">
      <c r="A351" s="729" t="s">
        <v>575</v>
      </c>
      <c r="B351" s="730" t="s">
        <v>576</v>
      </c>
      <c r="C351" s="731" t="s">
        <v>595</v>
      </c>
      <c r="D351" s="732" t="s">
        <v>596</v>
      </c>
      <c r="E351" s="733">
        <v>50113001</v>
      </c>
      <c r="F351" s="732" t="s">
        <v>661</v>
      </c>
      <c r="G351" s="731" t="s">
        <v>662</v>
      </c>
      <c r="H351" s="731">
        <v>104380</v>
      </c>
      <c r="I351" s="731">
        <v>4380</v>
      </c>
      <c r="J351" s="731" t="s">
        <v>1257</v>
      </c>
      <c r="K351" s="731" t="s">
        <v>1258</v>
      </c>
      <c r="L351" s="734">
        <v>355.78</v>
      </c>
      <c r="M351" s="734">
        <v>2</v>
      </c>
      <c r="N351" s="735">
        <v>711.56</v>
      </c>
    </row>
    <row r="352" spans="1:14" ht="14.45" customHeight="1" x14ac:dyDescent="0.2">
      <c r="A352" s="729" t="s">
        <v>575</v>
      </c>
      <c r="B352" s="730" t="s">
        <v>576</v>
      </c>
      <c r="C352" s="731" t="s">
        <v>595</v>
      </c>
      <c r="D352" s="732" t="s">
        <v>596</v>
      </c>
      <c r="E352" s="733">
        <v>50113001</v>
      </c>
      <c r="F352" s="732" t="s">
        <v>661</v>
      </c>
      <c r="G352" s="731" t="s">
        <v>662</v>
      </c>
      <c r="H352" s="731">
        <v>175025</v>
      </c>
      <c r="I352" s="731">
        <v>75025</v>
      </c>
      <c r="J352" s="731" t="s">
        <v>1259</v>
      </c>
      <c r="K352" s="731" t="s">
        <v>1260</v>
      </c>
      <c r="L352" s="734">
        <v>71.13333333333334</v>
      </c>
      <c r="M352" s="734">
        <v>3</v>
      </c>
      <c r="N352" s="735">
        <v>213.4</v>
      </c>
    </row>
    <row r="353" spans="1:14" ht="14.45" customHeight="1" x14ac:dyDescent="0.2">
      <c r="A353" s="729" t="s">
        <v>575</v>
      </c>
      <c r="B353" s="730" t="s">
        <v>576</v>
      </c>
      <c r="C353" s="731" t="s">
        <v>595</v>
      </c>
      <c r="D353" s="732" t="s">
        <v>596</v>
      </c>
      <c r="E353" s="733">
        <v>50113001</v>
      </c>
      <c r="F353" s="732" t="s">
        <v>661</v>
      </c>
      <c r="G353" s="731" t="s">
        <v>662</v>
      </c>
      <c r="H353" s="731">
        <v>100616</v>
      </c>
      <c r="I353" s="731">
        <v>616</v>
      </c>
      <c r="J353" s="731" t="s">
        <v>1259</v>
      </c>
      <c r="K353" s="731" t="s">
        <v>1261</v>
      </c>
      <c r="L353" s="734">
        <v>119.9218181818182</v>
      </c>
      <c r="M353" s="734">
        <v>11</v>
      </c>
      <c r="N353" s="735">
        <v>1319.14</v>
      </c>
    </row>
    <row r="354" spans="1:14" ht="14.45" customHeight="1" x14ac:dyDescent="0.2">
      <c r="A354" s="729" t="s">
        <v>575</v>
      </c>
      <c r="B354" s="730" t="s">
        <v>576</v>
      </c>
      <c r="C354" s="731" t="s">
        <v>595</v>
      </c>
      <c r="D354" s="732" t="s">
        <v>596</v>
      </c>
      <c r="E354" s="733">
        <v>50113001</v>
      </c>
      <c r="F354" s="732" t="s">
        <v>661</v>
      </c>
      <c r="G354" s="731" t="s">
        <v>662</v>
      </c>
      <c r="H354" s="731">
        <v>152225</v>
      </c>
      <c r="I354" s="731">
        <v>52225</v>
      </c>
      <c r="J354" s="731" t="s">
        <v>1262</v>
      </c>
      <c r="K354" s="731" t="s">
        <v>1263</v>
      </c>
      <c r="L354" s="734">
        <v>611.04999999999995</v>
      </c>
      <c r="M354" s="734">
        <v>3</v>
      </c>
      <c r="N354" s="735">
        <v>1833.1499999999999</v>
      </c>
    </row>
    <row r="355" spans="1:14" ht="14.45" customHeight="1" x14ac:dyDescent="0.2">
      <c r="A355" s="729" t="s">
        <v>575</v>
      </c>
      <c r="B355" s="730" t="s">
        <v>576</v>
      </c>
      <c r="C355" s="731" t="s">
        <v>595</v>
      </c>
      <c r="D355" s="732" t="s">
        <v>596</v>
      </c>
      <c r="E355" s="733">
        <v>50113001</v>
      </c>
      <c r="F355" s="732" t="s">
        <v>661</v>
      </c>
      <c r="G355" s="731" t="s">
        <v>662</v>
      </c>
      <c r="H355" s="731">
        <v>216469</v>
      </c>
      <c r="I355" s="731">
        <v>216469</v>
      </c>
      <c r="J355" s="731" t="s">
        <v>1264</v>
      </c>
      <c r="K355" s="731" t="s">
        <v>1265</v>
      </c>
      <c r="L355" s="734">
        <v>58.39</v>
      </c>
      <c r="M355" s="734">
        <v>10</v>
      </c>
      <c r="N355" s="735">
        <v>583.9</v>
      </c>
    </row>
    <row r="356" spans="1:14" ht="14.45" customHeight="1" x14ac:dyDescent="0.2">
      <c r="A356" s="729" t="s">
        <v>575</v>
      </c>
      <c r="B356" s="730" t="s">
        <v>576</v>
      </c>
      <c r="C356" s="731" t="s">
        <v>595</v>
      </c>
      <c r="D356" s="732" t="s">
        <v>596</v>
      </c>
      <c r="E356" s="733">
        <v>50113001</v>
      </c>
      <c r="F356" s="732" t="s">
        <v>661</v>
      </c>
      <c r="G356" s="731" t="s">
        <v>662</v>
      </c>
      <c r="H356" s="731">
        <v>850095</v>
      </c>
      <c r="I356" s="731">
        <v>120406</v>
      </c>
      <c r="J356" s="731" t="s">
        <v>1264</v>
      </c>
      <c r="K356" s="731" t="s">
        <v>1265</v>
      </c>
      <c r="L356" s="734">
        <v>58.393000000000008</v>
      </c>
      <c r="M356" s="734">
        <v>20</v>
      </c>
      <c r="N356" s="735">
        <v>1167.8600000000001</v>
      </c>
    </row>
    <row r="357" spans="1:14" ht="14.45" customHeight="1" x14ac:dyDescent="0.2">
      <c r="A357" s="729" t="s">
        <v>575</v>
      </c>
      <c r="B357" s="730" t="s">
        <v>576</v>
      </c>
      <c r="C357" s="731" t="s">
        <v>595</v>
      </c>
      <c r="D357" s="732" t="s">
        <v>596</v>
      </c>
      <c r="E357" s="733">
        <v>50113001</v>
      </c>
      <c r="F357" s="732" t="s">
        <v>661</v>
      </c>
      <c r="G357" s="731" t="s">
        <v>662</v>
      </c>
      <c r="H357" s="731">
        <v>216470</v>
      </c>
      <c r="I357" s="731">
        <v>216470</v>
      </c>
      <c r="J357" s="731" t="s">
        <v>1266</v>
      </c>
      <c r="K357" s="731" t="s">
        <v>1267</v>
      </c>
      <c r="L357" s="734">
        <v>67.605185185185178</v>
      </c>
      <c r="M357" s="734">
        <v>54</v>
      </c>
      <c r="N357" s="735">
        <v>3650.6799999999994</v>
      </c>
    </row>
    <row r="358" spans="1:14" ht="14.45" customHeight="1" x14ac:dyDescent="0.2">
      <c r="A358" s="729" t="s">
        <v>575</v>
      </c>
      <c r="B358" s="730" t="s">
        <v>576</v>
      </c>
      <c r="C358" s="731" t="s">
        <v>595</v>
      </c>
      <c r="D358" s="732" t="s">
        <v>596</v>
      </c>
      <c r="E358" s="733">
        <v>50113001</v>
      </c>
      <c r="F358" s="732" t="s">
        <v>661</v>
      </c>
      <c r="G358" s="731" t="s">
        <v>662</v>
      </c>
      <c r="H358" s="731">
        <v>848632</v>
      </c>
      <c r="I358" s="731">
        <v>125315</v>
      </c>
      <c r="J358" s="731" t="s">
        <v>1268</v>
      </c>
      <c r="K358" s="731" t="s">
        <v>1269</v>
      </c>
      <c r="L358" s="734">
        <v>58.15</v>
      </c>
      <c r="M358" s="734">
        <v>48</v>
      </c>
      <c r="N358" s="735">
        <v>2791.2</v>
      </c>
    </row>
    <row r="359" spans="1:14" ht="14.45" customHeight="1" x14ac:dyDescent="0.2">
      <c r="A359" s="729" t="s">
        <v>575</v>
      </c>
      <c r="B359" s="730" t="s">
        <v>576</v>
      </c>
      <c r="C359" s="731" t="s">
        <v>595</v>
      </c>
      <c r="D359" s="732" t="s">
        <v>596</v>
      </c>
      <c r="E359" s="733">
        <v>50113001</v>
      </c>
      <c r="F359" s="732" t="s">
        <v>661</v>
      </c>
      <c r="G359" s="731" t="s">
        <v>662</v>
      </c>
      <c r="H359" s="731">
        <v>148578</v>
      </c>
      <c r="I359" s="731">
        <v>48578</v>
      </c>
      <c r="J359" s="731" t="s">
        <v>1268</v>
      </c>
      <c r="K359" s="731" t="s">
        <v>1270</v>
      </c>
      <c r="L359" s="734">
        <v>54.92</v>
      </c>
      <c r="M359" s="734">
        <v>1</v>
      </c>
      <c r="N359" s="735">
        <v>54.92</v>
      </c>
    </row>
    <row r="360" spans="1:14" ht="14.45" customHeight="1" x14ac:dyDescent="0.2">
      <c r="A360" s="729" t="s">
        <v>575</v>
      </c>
      <c r="B360" s="730" t="s">
        <v>576</v>
      </c>
      <c r="C360" s="731" t="s">
        <v>595</v>
      </c>
      <c r="D360" s="732" t="s">
        <v>596</v>
      </c>
      <c r="E360" s="733">
        <v>50113001</v>
      </c>
      <c r="F360" s="732" t="s">
        <v>661</v>
      </c>
      <c r="G360" s="731" t="s">
        <v>662</v>
      </c>
      <c r="H360" s="731">
        <v>101845</v>
      </c>
      <c r="I360" s="731">
        <v>1845</v>
      </c>
      <c r="J360" s="731" t="s">
        <v>1271</v>
      </c>
      <c r="K360" s="731" t="s">
        <v>1272</v>
      </c>
      <c r="L360" s="734">
        <v>75.03</v>
      </c>
      <c r="M360" s="734">
        <v>4</v>
      </c>
      <c r="N360" s="735">
        <v>300.12</v>
      </c>
    </row>
    <row r="361" spans="1:14" ht="14.45" customHeight="1" x14ac:dyDescent="0.2">
      <c r="A361" s="729" t="s">
        <v>575</v>
      </c>
      <c r="B361" s="730" t="s">
        <v>576</v>
      </c>
      <c r="C361" s="731" t="s">
        <v>595</v>
      </c>
      <c r="D361" s="732" t="s">
        <v>596</v>
      </c>
      <c r="E361" s="733">
        <v>50113001</v>
      </c>
      <c r="F361" s="732" t="s">
        <v>661</v>
      </c>
      <c r="G361" s="731" t="s">
        <v>662</v>
      </c>
      <c r="H361" s="731">
        <v>191836</v>
      </c>
      <c r="I361" s="731">
        <v>91836</v>
      </c>
      <c r="J361" s="731" t="s">
        <v>1273</v>
      </c>
      <c r="K361" s="731" t="s">
        <v>1274</v>
      </c>
      <c r="L361" s="734">
        <v>44.609999999999992</v>
      </c>
      <c r="M361" s="734">
        <v>2</v>
      </c>
      <c r="N361" s="735">
        <v>89.219999999999985</v>
      </c>
    </row>
    <row r="362" spans="1:14" ht="14.45" customHeight="1" x14ac:dyDescent="0.2">
      <c r="A362" s="729" t="s">
        <v>575</v>
      </c>
      <c r="B362" s="730" t="s">
        <v>576</v>
      </c>
      <c r="C362" s="731" t="s">
        <v>595</v>
      </c>
      <c r="D362" s="732" t="s">
        <v>596</v>
      </c>
      <c r="E362" s="733">
        <v>50113001</v>
      </c>
      <c r="F362" s="732" t="s">
        <v>661</v>
      </c>
      <c r="G362" s="731" t="s">
        <v>662</v>
      </c>
      <c r="H362" s="731">
        <v>226000</v>
      </c>
      <c r="I362" s="731">
        <v>226000</v>
      </c>
      <c r="J362" s="731" t="s">
        <v>1275</v>
      </c>
      <c r="K362" s="731" t="s">
        <v>1276</v>
      </c>
      <c r="L362" s="734">
        <v>312.14</v>
      </c>
      <c r="M362" s="734">
        <v>2</v>
      </c>
      <c r="N362" s="735">
        <v>624.28</v>
      </c>
    </row>
    <row r="363" spans="1:14" ht="14.45" customHeight="1" x14ac:dyDescent="0.2">
      <c r="A363" s="729" t="s">
        <v>575</v>
      </c>
      <c r="B363" s="730" t="s">
        <v>576</v>
      </c>
      <c r="C363" s="731" t="s">
        <v>595</v>
      </c>
      <c r="D363" s="732" t="s">
        <v>596</v>
      </c>
      <c r="E363" s="733">
        <v>50113001</v>
      </c>
      <c r="F363" s="732" t="s">
        <v>661</v>
      </c>
      <c r="G363" s="731" t="s">
        <v>662</v>
      </c>
      <c r="H363" s="731">
        <v>215851</v>
      </c>
      <c r="I363" s="731">
        <v>215851</v>
      </c>
      <c r="J363" s="731" t="s">
        <v>1277</v>
      </c>
      <c r="K363" s="731" t="s">
        <v>1278</v>
      </c>
      <c r="L363" s="734">
        <v>290.06</v>
      </c>
      <c r="M363" s="734">
        <v>9</v>
      </c>
      <c r="N363" s="735">
        <v>2610.54</v>
      </c>
    </row>
    <row r="364" spans="1:14" ht="14.45" customHeight="1" x14ac:dyDescent="0.2">
      <c r="A364" s="729" t="s">
        <v>575</v>
      </c>
      <c r="B364" s="730" t="s">
        <v>576</v>
      </c>
      <c r="C364" s="731" t="s">
        <v>595</v>
      </c>
      <c r="D364" s="732" t="s">
        <v>596</v>
      </c>
      <c r="E364" s="733">
        <v>50113001</v>
      </c>
      <c r="F364" s="732" t="s">
        <v>661</v>
      </c>
      <c r="G364" s="731" t="s">
        <v>662</v>
      </c>
      <c r="H364" s="731">
        <v>502132</v>
      </c>
      <c r="I364" s="731">
        <v>9999999</v>
      </c>
      <c r="J364" s="731" t="s">
        <v>1279</v>
      </c>
      <c r="K364" s="731" t="s">
        <v>1280</v>
      </c>
      <c r="L364" s="734">
        <v>325.68</v>
      </c>
      <c r="M364" s="734">
        <v>4</v>
      </c>
      <c r="N364" s="735">
        <v>1302.72</v>
      </c>
    </row>
    <row r="365" spans="1:14" ht="14.45" customHeight="1" x14ac:dyDescent="0.2">
      <c r="A365" s="729" t="s">
        <v>575</v>
      </c>
      <c r="B365" s="730" t="s">
        <v>576</v>
      </c>
      <c r="C365" s="731" t="s">
        <v>595</v>
      </c>
      <c r="D365" s="732" t="s">
        <v>596</v>
      </c>
      <c r="E365" s="733">
        <v>50113001</v>
      </c>
      <c r="F365" s="732" t="s">
        <v>661</v>
      </c>
      <c r="G365" s="731" t="s">
        <v>673</v>
      </c>
      <c r="H365" s="731">
        <v>15866</v>
      </c>
      <c r="I365" s="731">
        <v>15866</v>
      </c>
      <c r="J365" s="731" t="s">
        <v>1281</v>
      </c>
      <c r="K365" s="731" t="s">
        <v>1282</v>
      </c>
      <c r="L365" s="734">
        <v>200.95999999999998</v>
      </c>
      <c r="M365" s="734">
        <v>1</v>
      </c>
      <c r="N365" s="735">
        <v>200.95999999999998</v>
      </c>
    </row>
    <row r="366" spans="1:14" ht="14.45" customHeight="1" x14ac:dyDescent="0.2">
      <c r="A366" s="729" t="s">
        <v>575</v>
      </c>
      <c r="B366" s="730" t="s">
        <v>576</v>
      </c>
      <c r="C366" s="731" t="s">
        <v>595</v>
      </c>
      <c r="D366" s="732" t="s">
        <v>596</v>
      </c>
      <c r="E366" s="733">
        <v>50113001</v>
      </c>
      <c r="F366" s="732" t="s">
        <v>661</v>
      </c>
      <c r="G366" s="731" t="s">
        <v>673</v>
      </c>
      <c r="H366" s="731">
        <v>174700</v>
      </c>
      <c r="I366" s="731">
        <v>174700</v>
      </c>
      <c r="J366" s="731" t="s">
        <v>1283</v>
      </c>
      <c r="K366" s="731" t="s">
        <v>1284</v>
      </c>
      <c r="L366" s="734">
        <v>723.17999999999972</v>
      </c>
      <c r="M366" s="734">
        <v>1</v>
      </c>
      <c r="N366" s="735">
        <v>723.17999999999972</v>
      </c>
    </row>
    <row r="367" spans="1:14" ht="14.45" customHeight="1" x14ac:dyDescent="0.2">
      <c r="A367" s="729" t="s">
        <v>575</v>
      </c>
      <c r="B367" s="730" t="s">
        <v>576</v>
      </c>
      <c r="C367" s="731" t="s">
        <v>595</v>
      </c>
      <c r="D367" s="732" t="s">
        <v>596</v>
      </c>
      <c r="E367" s="733">
        <v>50113001</v>
      </c>
      <c r="F367" s="732" t="s">
        <v>661</v>
      </c>
      <c r="G367" s="731" t="s">
        <v>673</v>
      </c>
      <c r="H367" s="731">
        <v>850551</v>
      </c>
      <c r="I367" s="731">
        <v>167859</v>
      </c>
      <c r="J367" s="731" t="s">
        <v>1285</v>
      </c>
      <c r="K367" s="731" t="s">
        <v>1286</v>
      </c>
      <c r="L367" s="734">
        <v>176.91</v>
      </c>
      <c r="M367" s="734">
        <v>1</v>
      </c>
      <c r="N367" s="735">
        <v>176.91</v>
      </c>
    </row>
    <row r="368" spans="1:14" ht="14.45" customHeight="1" x14ac:dyDescent="0.2">
      <c r="A368" s="729" t="s">
        <v>575</v>
      </c>
      <c r="B368" s="730" t="s">
        <v>576</v>
      </c>
      <c r="C368" s="731" t="s">
        <v>595</v>
      </c>
      <c r="D368" s="732" t="s">
        <v>596</v>
      </c>
      <c r="E368" s="733">
        <v>50113001</v>
      </c>
      <c r="F368" s="732" t="s">
        <v>661</v>
      </c>
      <c r="G368" s="731" t="s">
        <v>662</v>
      </c>
      <c r="H368" s="731">
        <v>102130</v>
      </c>
      <c r="I368" s="731">
        <v>2130</v>
      </c>
      <c r="J368" s="731" t="s">
        <v>1287</v>
      </c>
      <c r="K368" s="731" t="s">
        <v>1288</v>
      </c>
      <c r="L368" s="734">
        <v>154.96</v>
      </c>
      <c r="M368" s="734">
        <v>1</v>
      </c>
      <c r="N368" s="735">
        <v>154.96</v>
      </c>
    </row>
    <row r="369" spans="1:14" ht="14.45" customHeight="1" x14ac:dyDescent="0.2">
      <c r="A369" s="729" t="s">
        <v>575</v>
      </c>
      <c r="B369" s="730" t="s">
        <v>576</v>
      </c>
      <c r="C369" s="731" t="s">
        <v>595</v>
      </c>
      <c r="D369" s="732" t="s">
        <v>596</v>
      </c>
      <c r="E369" s="733">
        <v>50113001</v>
      </c>
      <c r="F369" s="732" t="s">
        <v>661</v>
      </c>
      <c r="G369" s="731" t="s">
        <v>662</v>
      </c>
      <c r="H369" s="731">
        <v>105954</v>
      </c>
      <c r="I369" s="731">
        <v>5954</v>
      </c>
      <c r="J369" s="731" t="s">
        <v>1289</v>
      </c>
      <c r="K369" s="731" t="s">
        <v>1290</v>
      </c>
      <c r="L369" s="734">
        <v>3166.482</v>
      </c>
      <c r="M369" s="734">
        <v>1</v>
      </c>
      <c r="N369" s="735">
        <v>3166.482</v>
      </c>
    </row>
    <row r="370" spans="1:14" ht="14.45" customHeight="1" x14ac:dyDescent="0.2">
      <c r="A370" s="729" t="s">
        <v>575</v>
      </c>
      <c r="B370" s="730" t="s">
        <v>576</v>
      </c>
      <c r="C370" s="731" t="s">
        <v>595</v>
      </c>
      <c r="D370" s="732" t="s">
        <v>596</v>
      </c>
      <c r="E370" s="733">
        <v>50113001</v>
      </c>
      <c r="F370" s="732" t="s">
        <v>661</v>
      </c>
      <c r="G370" s="731" t="s">
        <v>662</v>
      </c>
      <c r="H370" s="731">
        <v>191217</v>
      </c>
      <c r="I370" s="731">
        <v>91217</v>
      </c>
      <c r="J370" s="731" t="s">
        <v>1291</v>
      </c>
      <c r="K370" s="731" t="s">
        <v>1292</v>
      </c>
      <c r="L370" s="734">
        <v>80.629999999999981</v>
      </c>
      <c r="M370" s="734">
        <v>1</v>
      </c>
      <c r="N370" s="735">
        <v>80.629999999999981</v>
      </c>
    </row>
    <row r="371" spans="1:14" ht="14.45" customHeight="1" x14ac:dyDescent="0.2">
      <c r="A371" s="729" t="s">
        <v>575</v>
      </c>
      <c r="B371" s="730" t="s">
        <v>576</v>
      </c>
      <c r="C371" s="731" t="s">
        <v>595</v>
      </c>
      <c r="D371" s="732" t="s">
        <v>596</v>
      </c>
      <c r="E371" s="733">
        <v>50113001</v>
      </c>
      <c r="F371" s="732" t="s">
        <v>661</v>
      </c>
      <c r="G371" s="731" t="s">
        <v>673</v>
      </c>
      <c r="H371" s="731">
        <v>237705</v>
      </c>
      <c r="I371" s="731">
        <v>237705</v>
      </c>
      <c r="J371" s="731" t="s">
        <v>1293</v>
      </c>
      <c r="K371" s="731" t="s">
        <v>1294</v>
      </c>
      <c r="L371" s="734">
        <v>81.515000000000015</v>
      </c>
      <c r="M371" s="734">
        <v>20</v>
      </c>
      <c r="N371" s="735">
        <v>1630.3000000000002</v>
      </c>
    </row>
    <row r="372" spans="1:14" ht="14.45" customHeight="1" x14ac:dyDescent="0.2">
      <c r="A372" s="729" t="s">
        <v>575</v>
      </c>
      <c r="B372" s="730" t="s">
        <v>576</v>
      </c>
      <c r="C372" s="731" t="s">
        <v>595</v>
      </c>
      <c r="D372" s="732" t="s">
        <v>596</v>
      </c>
      <c r="E372" s="733">
        <v>50113001</v>
      </c>
      <c r="F372" s="732" t="s">
        <v>661</v>
      </c>
      <c r="G372" s="731" t="s">
        <v>662</v>
      </c>
      <c r="H372" s="731">
        <v>846948</v>
      </c>
      <c r="I372" s="731">
        <v>122198</v>
      </c>
      <c r="J372" s="731" t="s">
        <v>1295</v>
      </c>
      <c r="K372" s="731" t="s">
        <v>1296</v>
      </c>
      <c r="L372" s="734">
        <v>36.090000000000011</v>
      </c>
      <c r="M372" s="734">
        <v>2</v>
      </c>
      <c r="N372" s="735">
        <v>72.180000000000021</v>
      </c>
    </row>
    <row r="373" spans="1:14" ht="14.45" customHeight="1" x14ac:dyDescent="0.2">
      <c r="A373" s="729" t="s">
        <v>575</v>
      </c>
      <c r="B373" s="730" t="s">
        <v>576</v>
      </c>
      <c r="C373" s="731" t="s">
        <v>595</v>
      </c>
      <c r="D373" s="732" t="s">
        <v>596</v>
      </c>
      <c r="E373" s="733">
        <v>50113001</v>
      </c>
      <c r="F373" s="732" t="s">
        <v>661</v>
      </c>
      <c r="G373" s="731" t="s">
        <v>662</v>
      </c>
      <c r="H373" s="731">
        <v>130434</v>
      </c>
      <c r="I373" s="731">
        <v>30434</v>
      </c>
      <c r="J373" s="731" t="s">
        <v>1297</v>
      </c>
      <c r="K373" s="731" t="s">
        <v>1298</v>
      </c>
      <c r="L373" s="734">
        <v>156.43</v>
      </c>
      <c r="M373" s="734">
        <v>4</v>
      </c>
      <c r="N373" s="735">
        <v>625.72</v>
      </c>
    </row>
    <row r="374" spans="1:14" ht="14.45" customHeight="1" x14ac:dyDescent="0.2">
      <c r="A374" s="729" t="s">
        <v>575</v>
      </c>
      <c r="B374" s="730" t="s">
        <v>576</v>
      </c>
      <c r="C374" s="731" t="s">
        <v>595</v>
      </c>
      <c r="D374" s="732" t="s">
        <v>596</v>
      </c>
      <c r="E374" s="733">
        <v>50113001</v>
      </c>
      <c r="F374" s="732" t="s">
        <v>661</v>
      </c>
      <c r="G374" s="731" t="s">
        <v>662</v>
      </c>
      <c r="H374" s="731">
        <v>221884</v>
      </c>
      <c r="I374" s="731">
        <v>221884</v>
      </c>
      <c r="J374" s="731" t="s">
        <v>1299</v>
      </c>
      <c r="K374" s="731" t="s">
        <v>1300</v>
      </c>
      <c r="L374" s="734">
        <v>1980</v>
      </c>
      <c r="M374" s="734">
        <v>7</v>
      </c>
      <c r="N374" s="735">
        <v>13860</v>
      </c>
    </row>
    <row r="375" spans="1:14" ht="14.45" customHeight="1" x14ac:dyDescent="0.2">
      <c r="A375" s="729" t="s">
        <v>575</v>
      </c>
      <c r="B375" s="730" t="s">
        <v>576</v>
      </c>
      <c r="C375" s="731" t="s">
        <v>595</v>
      </c>
      <c r="D375" s="732" t="s">
        <v>596</v>
      </c>
      <c r="E375" s="733">
        <v>50113001</v>
      </c>
      <c r="F375" s="732" t="s">
        <v>661</v>
      </c>
      <c r="G375" s="731" t="s">
        <v>662</v>
      </c>
      <c r="H375" s="731">
        <v>184785</v>
      </c>
      <c r="I375" s="731">
        <v>84785</v>
      </c>
      <c r="J375" s="731" t="s">
        <v>1301</v>
      </c>
      <c r="K375" s="731" t="s">
        <v>1302</v>
      </c>
      <c r="L375" s="734">
        <v>192.73999999999995</v>
      </c>
      <c r="M375" s="734">
        <v>67</v>
      </c>
      <c r="N375" s="735">
        <v>12913.579999999996</v>
      </c>
    </row>
    <row r="376" spans="1:14" ht="14.45" customHeight="1" x14ac:dyDescent="0.2">
      <c r="A376" s="729" t="s">
        <v>575</v>
      </c>
      <c r="B376" s="730" t="s">
        <v>576</v>
      </c>
      <c r="C376" s="731" t="s">
        <v>595</v>
      </c>
      <c r="D376" s="732" t="s">
        <v>596</v>
      </c>
      <c r="E376" s="733">
        <v>50113001</v>
      </c>
      <c r="F376" s="732" t="s">
        <v>661</v>
      </c>
      <c r="G376" s="731" t="s">
        <v>662</v>
      </c>
      <c r="H376" s="731">
        <v>840155</v>
      </c>
      <c r="I376" s="731">
        <v>0</v>
      </c>
      <c r="J376" s="731" t="s">
        <v>1303</v>
      </c>
      <c r="K376" s="731" t="s">
        <v>329</v>
      </c>
      <c r="L376" s="734">
        <v>66.260000000000005</v>
      </c>
      <c r="M376" s="734">
        <v>2</v>
      </c>
      <c r="N376" s="735">
        <v>132.52000000000001</v>
      </c>
    </row>
    <row r="377" spans="1:14" ht="14.45" customHeight="1" x14ac:dyDescent="0.2">
      <c r="A377" s="729" t="s">
        <v>575</v>
      </c>
      <c r="B377" s="730" t="s">
        <v>576</v>
      </c>
      <c r="C377" s="731" t="s">
        <v>595</v>
      </c>
      <c r="D377" s="732" t="s">
        <v>596</v>
      </c>
      <c r="E377" s="733">
        <v>50113001</v>
      </c>
      <c r="F377" s="732" t="s">
        <v>661</v>
      </c>
      <c r="G377" s="731" t="s">
        <v>662</v>
      </c>
      <c r="H377" s="731">
        <v>840333</v>
      </c>
      <c r="I377" s="731">
        <v>0</v>
      </c>
      <c r="J377" s="731" t="s">
        <v>1304</v>
      </c>
      <c r="K377" s="731" t="s">
        <v>329</v>
      </c>
      <c r="L377" s="734">
        <v>25.070000000000007</v>
      </c>
      <c r="M377" s="734">
        <v>2</v>
      </c>
      <c r="N377" s="735">
        <v>50.140000000000015</v>
      </c>
    </row>
    <row r="378" spans="1:14" ht="14.45" customHeight="1" x14ac:dyDescent="0.2">
      <c r="A378" s="729" t="s">
        <v>575</v>
      </c>
      <c r="B378" s="730" t="s">
        <v>576</v>
      </c>
      <c r="C378" s="731" t="s">
        <v>595</v>
      </c>
      <c r="D378" s="732" t="s">
        <v>596</v>
      </c>
      <c r="E378" s="733">
        <v>50113001</v>
      </c>
      <c r="F378" s="732" t="s">
        <v>661</v>
      </c>
      <c r="G378" s="731" t="s">
        <v>662</v>
      </c>
      <c r="H378" s="731">
        <v>142595</v>
      </c>
      <c r="I378" s="731">
        <v>42595</v>
      </c>
      <c r="J378" s="731" t="s">
        <v>1305</v>
      </c>
      <c r="K378" s="731" t="s">
        <v>1137</v>
      </c>
      <c r="L378" s="734">
        <v>638</v>
      </c>
      <c r="M378" s="734">
        <v>6</v>
      </c>
      <c r="N378" s="735">
        <v>3828</v>
      </c>
    </row>
    <row r="379" spans="1:14" ht="14.45" customHeight="1" x14ac:dyDescent="0.2">
      <c r="A379" s="729" t="s">
        <v>575</v>
      </c>
      <c r="B379" s="730" t="s">
        <v>576</v>
      </c>
      <c r="C379" s="731" t="s">
        <v>595</v>
      </c>
      <c r="D379" s="732" t="s">
        <v>596</v>
      </c>
      <c r="E379" s="733">
        <v>50113001</v>
      </c>
      <c r="F379" s="732" t="s">
        <v>661</v>
      </c>
      <c r="G379" s="731" t="s">
        <v>662</v>
      </c>
      <c r="H379" s="731">
        <v>100643</v>
      </c>
      <c r="I379" s="731">
        <v>643</v>
      </c>
      <c r="J379" s="731" t="s">
        <v>1306</v>
      </c>
      <c r="K379" s="731" t="s">
        <v>1307</v>
      </c>
      <c r="L379" s="734">
        <v>63.559999999999988</v>
      </c>
      <c r="M379" s="734">
        <v>1</v>
      </c>
      <c r="N379" s="735">
        <v>63.559999999999988</v>
      </c>
    </row>
    <row r="380" spans="1:14" ht="14.45" customHeight="1" x14ac:dyDescent="0.2">
      <c r="A380" s="729" t="s">
        <v>575</v>
      </c>
      <c r="B380" s="730" t="s">
        <v>576</v>
      </c>
      <c r="C380" s="731" t="s">
        <v>595</v>
      </c>
      <c r="D380" s="732" t="s">
        <v>596</v>
      </c>
      <c r="E380" s="733">
        <v>50113001</v>
      </c>
      <c r="F380" s="732" t="s">
        <v>661</v>
      </c>
      <c r="G380" s="731" t="s">
        <v>662</v>
      </c>
      <c r="H380" s="731">
        <v>205465</v>
      </c>
      <c r="I380" s="731">
        <v>205465</v>
      </c>
      <c r="J380" s="731" t="s">
        <v>1308</v>
      </c>
      <c r="K380" s="731" t="s">
        <v>1309</v>
      </c>
      <c r="L380" s="734">
        <v>1.1300000000000001</v>
      </c>
      <c r="M380" s="734">
        <v>33</v>
      </c>
      <c r="N380" s="735">
        <v>37.290000000000006</v>
      </c>
    </row>
    <row r="381" spans="1:14" ht="14.45" customHeight="1" x14ac:dyDescent="0.2">
      <c r="A381" s="729" t="s">
        <v>575</v>
      </c>
      <c r="B381" s="730" t="s">
        <v>576</v>
      </c>
      <c r="C381" s="731" t="s">
        <v>595</v>
      </c>
      <c r="D381" s="732" t="s">
        <v>596</v>
      </c>
      <c r="E381" s="733">
        <v>50113001</v>
      </c>
      <c r="F381" s="732" t="s">
        <v>661</v>
      </c>
      <c r="G381" s="731" t="s">
        <v>662</v>
      </c>
      <c r="H381" s="731">
        <v>840813</v>
      </c>
      <c r="I381" s="731">
        <v>135844</v>
      </c>
      <c r="J381" s="731" t="s">
        <v>1310</v>
      </c>
      <c r="K381" s="731" t="s">
        <v>1311</v>
      </c>
      <c r="L381" s="734">
        <v>2198.6800000000003</v>
      </c>
      <c r="M381" s="734">
        <v>3</v>
      </c>
      <c r="N381" s="735">
        <v>6596.0400000000009</v>
      </c>
    </row>
    <row r="382" spans="1:14" ht="14.45" customHeight="1" x14ac:dyDescent="0.2">
      <c r="A382" s="729" t="s">
        <v>575</v>
      </c>
      <c r="B382" s="730" t="s">
        <v>576</v>
      </c>
      <c r="C382" s="731" t="s">
        <v>595</v>
      </c>
      <c r="D382" s="732" t="s">
        <v>596</v>
      </c>
      <c r="E382" s="733">
        <v>50113001</v>
      </c>
      <c r="F382" s="732" t="s">
        <v>661</v>
      </c>
      <c r="G382" s="731" t="s">
        <v>662</v>
      </c>
      <c r="H382" s="731">
        <v>117926</v>
      </c>
      <c r="I382" s="731">
        <v>201609</v>
      </c>
      <c r="J382" s="731" t="s">
        <v>1312</v>
      </c>
      <c r="K382" s="731" t="s">
        <v>1313</v>
      </c>
      <c r="L382" s="734">
        <v>44.46</v>
      </c>
      <c r="M382" s="734">
        <v>5</v>
      </c>
      <c r="N382" s="735">
        <v>222.3</v>
      </c>
    </row>
    <row r="383" spans="1:14" ht="14.45" customHeight="1" x14ac:dyDescent="0.2">
      <c r="A383" s="729" t="s">
        <v>575</v>
      </c>
      <c r="B383" s="730" t="s">
        <v>576</v>
      </c>
      <c r="C383" s="731" t="s">
        <v>595</v>
      </c>
      <c r="D383" s="732" t="s">
        <v>596</v>
      </c>
      <c r="E383" s="733">
        <v>50113001</v>
      </c>
      <c r="F383" s="732" t="s">
        <v>661</v>
      </c>
      <c r="G383" s="731" t="s">
        <v>673</v>
      </c>
      <c r="H383" s="731">
        <v>500570</v>
      </c>
      <c r="I383" s="731">
        <v>500570</v>
      </c>
      <c r="J383" s="731" t="s">
        <v>1314</v>
      </c>
      <c r="K383" s="731" t="s">
        <v>1315</v>
      </c>
      <c r="L383" s="734">
        <v>533.62</v>
      </c>
      <c r="M383" s="734">
        <v>2</v>
      </c>
      <c r="N383" s="735">
        <v>1067.24</v>
      </c>
    </row>
    <row r="384" spans="1:14" ht="14.45" customHeight="1" x14ac:dyDescent="0.2">
      <c r="A384" s="729" t="s">
        <v>575</v>
      </c>
      <c r="B384" s="730" t="s">
        <v>576</v>
      </c>
      <c r="C384" s="731" t="s">
        <v>595</v>
      </c>
      <c r="D384" s="732" t="s">
        <v>596</v>
      </c>
      <c r="E384" s="733">
        <v>50113001</v>
      </c>
      <c r="F384" s="732" t="s">
        <v>661</v>
      </c>
      <c r="G384" s="731" t="s">
        <v>673</v>
      </c>
      <c r="H384" s="731">
        <v>166030</v>
      </c>
      <c r="I384" s="731">
        <v>66030</v>
      </c>
      <c r="J384" s="731" t="s">
        <v>1316</v>
      </c>
      <c r="K384" s="731" t="s">
        <v>1317</v>
      </c>
      <c r="L384" s="734">
        <v>29.87</v>
      </c>
      <c r="M384" s="734">
        <v>2</v>
      </c>
      <c r="N384" s="735">
        <v>59.74</v>
      </c>
    </row>
    <row r="385" spans="1:14" ht="14.45" customHeight="1" x14ac:dyDescent="0.2">
      <c r="A385" s="729" t="s">
        <v>575</v>
      </c>
      <c r="B385" s="730" t="s">
        <v>576</v>
      </c>
      <c r="C385" s="731" t="s">
        <v>595</v>
      </c>
      <c r="D385" s="732" t="s">
        <v>596</v>
      </c>
      <c r="E385" s="733">
        <v>50113001</v>
      </c>
      <c r="F385" s="732" t="s">
        <v>661</v>
      </c>
      <c r="G385" s="731" t="s">
        <v>673</v>
      </c>
      <c r="H385" s="731">
        <v>105496</v>
      </c>
      <c r="I385" s="731">
        <v>5496</v>
      </c>
      <c r="J385" s="731" t="s">
        <v>1316</v>
      </c>
      <c r="K385" s="731" t="s">
        <v>1318</v>
      </c>
      <c r="L385" s="734">
        <v>75.03</v>
      </c>
      <c r="M385" s="734">
        <v>1</v>
      </c>
      <c r="N385" s="735">
        <v>75.03</v>
      </c>
    </row>
    <row r="386" spans="1:14" ht="14.45" customHeight="1" x14ac:dyDescent="0.2">
      <c r="A386" s="729" t="s">
        <v>575</v>
      </c>
      <c r="B386" s="730" t="s">
        <v>576</v>
      </c>
      <c r="C386" s="731" t="s">
        <v>595</v>
      </c>
      <c r="D386" s="732" t="s">
        <v>596</v>
      </c>
      <c r="E386" s="733">
        <v>50113001</v>
      </c>
      <c r="F386" s="732" t="s">
        <v>661</v>
      </c>
      <c r="G386" s="731" t="s">
        <v>673</v>
      </c>
      <c r="H386" s="731">
        <v>199600</v>
      </c>
      <c r="I386" s="731">
        <v>99600</v>
      </c>
      <c r="J386" s="731" t="s">
        <v>1316</v>
      </c>
      <c r="K386" s="731" t="s">
        <v>1319</v>
      </c>
      <c r="L386" s="734">
        <v>99.89</v>
      </c>
      <c r="M386" s="734">
        <v>1</v>
      </c>
      <c r="N386" s="735">
        <v>99.89</v>
      </c>
    </row>
    <row r="387" spans="1:14" ht="14.45" customHeight="1" x14ac:dyDescent="0.2">
      <c r="A387" s="729" t="s">
        <v>575</v>
      </c>
      <c r="B387" s="730" t="s">
        <v>576</v>
      </c>
      <c r="C387" s="731" t="s">
        <v>595</v>
      </c>
      <c r="D387" s="732" t="s">
        <v>596</v>
      </c>
      <c r="E387" s="733">
        <v>50113001</v>
      </c>
      <c r="F387" s="732" t="s">
        <v>661</v>
      </c>
      <c r="G387" s="731" t="s">
        <v>673</v>
      </c>
      <c r="H387" s="731">
        <v>153951</v>
      </c>
      <c r="I387" s="731">
        <v>53951</v>
      </c>
      <c r="J387" s="731" t="s">
        <v>1320</v>
      </c>
      <c r="K387" s="731" t="s">
        <v>1321</v>
      </c>
      <c r="L387" s="734">
        <v>183.292</v>
      </c>
      <c r="M387" s="734">
        <v>2</v>
      </c>
      <c r="N387" s="735">
        <v>366.584</v>
      </c>
    </row>
    <row r="388" spans="1:14" ht="14.45" customHeight="1" x14ac:dyDescent="0.2">
      <c r="A388" s="729" t="s">
        <v>575</v>
      </c>
      <c r="B388" s="730" t="s">
        <v>576</v>
      </c>
      <c r="C388" s="731" t="s">
        <v>595</v>
      </c>
      <c r="D388" s="732" t="s">
        <v>596</v>
      </c>
      <c r="E388" s="733">
        <v>50113001</v>
      </c>
      <c r="F388" s="732" t="s">
        <v>661</v>
      </c>
      <c r="G388" s="731" t="s">
        <v>673</v>
      </c>
      <c r="H388" s="731">
        <v>233366</v>
      </c>
      <c r="I388" s="731">
        <v>233366</v>
      </c>
      <c r="J388" s="731" t="s">
        <v>1322</v>
      </c>
      <c r="K388" s="731" t="s">
        <v>1323</v>
      </c>
      <c r="L388" s="734">
        <v>45.489999999999995</v>
      </c>
      <c r="M388" s="734">
        <v>4</v>
      </c>
      <c r="N388" s="735">
        <v>181.95999999999998</v>
      </c>
    </row>
    <row r="389" spans="1:14" ht="14.45" customHeight="1" x14ac:dyDescent="0.2">
      <c r="A389" s="729" t="s">
        <v>575</v>
      </c>
      <c r="B389" s="730" t="s">
        <v>576</v>
      </c>
      <c r="C389" s="731" t="s">
        <v>595</v>
      </c>
      <c r="D389" s="732" t="s">
        <v>596</v>
      </c>
      <c r="E389" s="733">
        <v>50113001</v>
      </c>
      <c r="F389" s="732" t="s">
        <v>661</v>
      </c>
      <c r="G389" s="731" t="s">
        <v>662</v>
      </c>
      <c r="H389" s="731">
        <v>242527</v>
      </c>
      <c r="I389" s="731">
        <v>242527</v>
      </c>
      <c r="J389" s="731" t="s">
        <v>1324</v>
      </c>
      <c r="K389" s="731" t="s">
        <v>1325</v>
      </c>
      <c r="L389" s="734">
        <v>248.18</v>
      </c>
      <c r="M389" s="734">
        <v>2</v>
      </c>
      <c r="N389" s="735">
        <v>496.36</v>
      </c>
    </row>
    <row r="390" spans="1:14" ht="14.45" customHeight="1" x14ac:dyDescent="0.2">
      <c r="A390" s="729" t="s">
        <v>575</v>
      </c>
      <c r="B390" s="730" t="s">
        <v>576</v>
      </c>
      <c r="C390" s="731" t="s">
        <v>595</v>
      </c>
      <c r="D390" s="732" t="s">
        <v>596</v>
      </c>
      <c r="E390" s="733">
        <v>50113001</v>
      </c>
      <c r="F390" s="732" t="s">
        <v>661</v>
      </c>
      <c r="G390" s="731" t="s">
        <v>662</v>
      </c>
      <c r="H390" s="731">
        <v>113705</v>
      </c>
      <c r="I390" s="731">
        <v>13705</v>
      </c>
      <c r="J390" s="731" t="s">
        <v>1326</v>
      </c>
      <c r="K390" s="731" t="s">
        <v>1327</v>
      </c>
      <c r="L390" s="734">
        <v>759.89000000000033</v>
      </c>
      <c r="M390" s="734">
        <v>1</v>
      </c>
      <c r="N390" s="735">
        <v>759.89000000000033</v>
      </c>
    </row>
    <row r="391" spans="1:14" ht="14.45" customHeight="1" x14ac:dyDescent="0.2">
      <c r="A391" s="729" t="s">
        <v>575</v>
      </c>
      <c r="B391" s="730" t="s">
        <v>576</v>
      </c>
      <c r="C391" s="731" t="s">
        <v>595</v>
      </c>
      <c r="D391" s="732" t="s">
        <v>596</v>
      </c>
      <c r="E391" s="733">
        <v>50113001</v>
      </c>
      <c r="F391" s="732" t="s">
        <v>661</v>
      </c>
      <c r="G391" s="731" t="s">
        <v>673</v>
      </c>
      <c r="H391" s="731">
        <v>149483</v>
      </c>
      <c r="I391" s="731">
        <v>149483</v>
      </c>
      <c r="J391" s="731" t="s">
        <v>1328</v>
      </c>
      <c r="K391" s="731" t="s">
        <v>1329</v>
      </c>
      <c r="L391" s="734">
        <v>138.95000000000002</v>
      </c>
      <c r="M391" s="734">
        <v>1</v>
      </c>
      <c r="N391" s="735">
        <v>138.95000000000002</v>
      </c>
    </row>
    <row r="392" spans="1:14" ht="14.45" customHeight="1" x14ac:dyDescent="0.2">
      <c r="A392" s="729" t="s">
        <v>575</v>
      </c>
      <c r="B392" s="730" t="s">
        <v>576</v>
      </c>
      <c r="C392" s="731" t="s">
        <v>595</v>
      </c>
      <c r="D392" s="732" t="s">
        <v>596</v>
      </c>
      <c r="E392" s="733">
        <v>50113001</v>
      </c>
      <c r="F392" s="732" t="s">
        <v>661</v>
      </c>
      <c r="G392" s="731" t="s">
        <v>662</v>
      </c>
      <c r="H392" s="731">
        <v>125937</v>
      </c>
      <c r="I392" s="731">
        <v>25937</v>
      </c>
      <c r="J392" s="731" t="s">
        <v>1330</v>
      </c>
      <c r="K392" s="731" t="s">
        <v>1331</v>
      </c>
      <c r="L392" s="734">
        <v>462.23000000000013</v>
      </c>
      <c r="M392" s="734">
        <v>2</v>
      </c>
      <c r="N392" s="735">
        <v>924.46000000000026</v>
      </c>
    </row>
    <row r="393" spans="1:14" ht="14.45" customHeight="1" x14ac:dyDescent="0.2">
      <c r="A393" s="729" t="s">
        <v>575</v>
      </c>
      <c r="B393" s="730" t="s">
        <v>576</v>
      </c>
      <c r="C393" s="731" t="s">
        <v>595</v>
      </c>
      <c r="D393" s="732" t="s">
        <v>596</v>
      </c>
      <c r="E393" s="733">
        <v>50113002</v>
      </c>
      <c r="F393" s="732" t="s">
        <v>1332</v>
      </c>
      <c r="G393" s="731" t="s">
        <v>662</v>
      </c>
      <c r="H393" s="731">
        <v>195947</v>
      </c>
      <c r="I393" s="731">
        <v>95947</v>
      </c>
      <c r="J393" s="731" t="s">
        <v>1333</v>
      </c>
      <c r="K393" s="731" t="s">
        <v>1334</v>
      </c>
      <c r="L393" s="734">
        <v>2496.8200000000002</v>
      </c>
      <c r="M393" s="734">
        <v>3</v>
      </c>
      <c r="N393" s="735">
        <v>7490.4600000000009</v>
      </c>
    </row>
    <row r="394" spans="1:14" ht="14.45" customHeight="1" x14ac:dyDescent="0.2">
      <c r="A394" s="729" t="s">
        <v>575</v>
      </c>
      <c r="B394" s="730" t="s">
        <v>576</v>
      </c>
      <c r="C394" s="731" t="s">
        <v>595</v>
      </c>
      <c r="D394" s="732" t="s">
        <v>596</v>
      </c>
      <c r="E394" s="733">
        <v>50113002</v>
      </c>
      <c r="F394" s="732" t="s">
        <v>1332</v>
      </c>
      <c r="G394" s="731" t="s">
        <v>662</v>
      </c>
      <c r="H394" s="731">
        <v>396914</v>
      </c>
      <c r="I394" s="731">
        <v>52301</v>
      </c>
      <c r="J394" s="731" t="s">
        <v>1335</v>
      </c>
      <c r="K394" s="731" t="s">
        <v>1336</v>
      </c>
      <c r="L394" s="734">
        <v>2221.34</v>
      </c>
      <c r="M394" s="734">
        <v>6</v>
      </c>
      <c r="N394" s="735">
        <v>13328.04</v>
      </c>
    </row>
    <row r="395" spans="1:14" ht="14.45" customHeight="1" x14ac:dyDescent="0.2">
      <c r="A395" s="729" t="s">
        <v>575</v>
      </c>
      <c r="B395" s="730" t="s">
        <v>576</v>
      </c>
      <c r="C395" s="731" t="s">
        <v>595</v>
      </c>
      <c r="D395" s="732" t="s">
        <v>596</v>
      </c>
      <c r="E395" s="733">
        <v>50113002</v>
      </c>
      <c r="F395" s="732" t="s">
        <v>1332</v>
      </c>
      <c r="G395" s="731" t="s">
        <v>662</v>
      </c>
      <c r="H395" s="731">
        <v>142003</v>
      </c>
      <c r="I395" s="731">
        <v>142003</v>
      </c>
      <c r="J395" s="731" t="s">
        <v>1337</v>
      </c>
      <c r="K395" s="731" t="s">
        <v>1338</v>
      </c>
      <c r="L395" s="734">
        <v>3694.1666666666665</v>
      </c>
      <c r="M395" s="734">
        <v>18</v>
      </c>
      <c r="N395" s="735">
        <v>66495</v>
      </c>
    </row>
    <row r="396" spans="1:14" ht="14.45" customHeight="1" x14ac:dyDescent="0.2">
      <c r="A396" s="729" t="s">
        <v>575</v>
      </c>
      <c r="B396" s="730" t="s">
        <v>576</v>
      </c>
      <c r="C396" s="731" t="s">
        <v>595</v>
      </c>
      <c r="D396" s="732" t="s">
        <v>596</v>
      </c>
      <c r="E396" s="733">
        <v>50113002</v>
      </c>
      <c r="F396" s="732" t="s">
        <v>1332</v>
      </c>
      <c r="G396" s="731" t="s">
        <v>662</v>
      </c>
      <c r="H396" s="731">
        <v>58629</v>
      </c>
      <c r="I396" s="731">
        <v>58629</v>
      </c>
      <c r="J396" s="731" t="s">
        <v>1339</v>
      </c>
      <c r="K396" s="731" t="s">
        <v>1338</v>
      </c>
      <c r="L396" s="734">
        <v>3267</v>
      </c>
      <c r="M396" s="734">
        <v>1</v>
      </c>
      <c r="N396" s="735">
        <v>3267</v>
      </c>
    </row>
    <row r="397" spans="1:14" ht="14.45" customHeight="1" x14ac:dyDescent="0.2">
      <c r="A397" s="729" t="s">
        <v>575</v>
      </c>
      <c r="B397" s="730" t="s">
        <v>576</v>
      </c>
      <c r="C397" s="731" t="s">
        <v>595</v>
      </c>
      <c r="D397" s="732" t="s">
        <v>596</v>
      </c>
      <c r="E397" s="733">
        <v>50113002</v>
      </c>
      <c r="F397" s="732" t="s">
        <v>1332</v>
      </c>
      <c r="G397" s="731" t="s">
        <v>662</v>
      </c>
      <c r="H397" s="731">
        <v>103513</v>
      </c>
      <c r="I397" s="731">
        <v>3513</v>
      </c>
      <c r="J397" s="731" t="s">
        <v>1340</v>
      </c>
      <c r="K397" s="731" t="s">
        <v>1341</v>
      </c>
      <c r="L397" s="734">
        <v>2000</v>
      </c>
      <c r="M397" s="734">
        <v>15</v>
      </c>
      <c r="N397" s="735">
        <v>30000</v>
      </c>
    </row>
    <row r="398" spans="1:14" ht="14.45" customHeight="1" x14ac:dyDescent="0.2">
      <c r="A398" s="729" t="s">
        <v>575</v>
      </c>
      <c r="B398" s="730" t="s">
        <v>576</v>
      </c>
      <c r="C398" s="731" t="s">
        <v>595</v>
      </c>
      <c r="D398" s="732" t="s">
        <v>596</v>
      </c>
      <c r="E398" s="733">
        <v>50113002</v>
      </c>
      <c r="F398" s="732" t="s">
        <v>1332</v>
      </c>
      <c r="G398" s="731" t="s">
        <v>662</v>
      </c>
      <c r="H398" s="731">
        <v>211911</v>
      </c>
      <c r="I398" s="731">
        <v>211911</v>
      </c>
      <c r="J398" s="731" t="s">
        <v>1342</v>
      </c>
      <c r="K398" s="731" t="s">
        <v>1343</v>
      </c>
      <c r="L398" s="734">
        <v>4953.96</v>
      </c>
      <c r="M398" s="734">
        <v>6</v>
      </c>
      <c r="N398" s="735">
        <v>29723.760000000002</v>
      </c>
    </row>
    <row r="399" spans="1:14" ht="14.45" customHeight="1" x14ac:dyDescent="0.2">
      <c r="A399" s="729" t="s">
        <v>575</v>
      </c>
      <c r="B399" s="730" t="s">
        <v>576</v>
      </c>
      <c r="C399" s="731" t="s">
        <v>595</v>
      </c>
      <c r="D399" s="732" t="s">
        <v>596</v>
      </c>
      <c r="E399" s="733">
        <v>50113002</v>
      </c>
      <c r="F399" s="732" t="s">
        <v>1332</v>
      </c>
      <c r="G399" s="731" t="s">
        <v>662</v>
      </c>
      <c r="H399" s="731">
        <v>110996</v>
      </c>
      <c r="I399" s="731">
        <v>10996</v>
      </c>
      <c r="J399" s="731" t="s">
        <v>1344</v>
      </c>
      <c r="K399" s="731" t="s">
        <v>1341</v>
      </c>
      <c r="L399" s="734">
        <v>2400</v>
      </c>
      <c r="M399" s="734">
        <v>12</v>
      </c>
      <c r="N399" s="735">
        <v>28800</v>
      </c>
    </row>
    <row r="400" spans="1:14" ht="14.45" customHeight="1" x14ac:dyDescent="0.2">
      <c r="A400" s="729" t="s">
        <v>575</v>
      </c>
      <c r="B400" s="730" t="s">
        <v>576</v>
      </c>
      <c r="C400" s="731" t="s">
        <v>595</v>
      </c>
      <c r="D400" s="732" t="s">
        <v>596</v>
      </c>
      <c r="E400" s="733">
        <v>50113002</v>
      </c>
      <c r="F400" s="732" t="s">
        <v>1332</v>
      </c>
      <c r="G400" s="731" t="s">
        <v>662</v>
      </c>
      <c r="H400" s="731">
        <v>500831</v>
      </c>
      <c r="I400" s="731">
        <v>157109</v>
      </c>
      <c r="J400" s="731" t="s">
        <v>1345</v>
      </c>
      <c r="K400" s="731" t="s">
        <v>1346</v>
      </c>
      <c r="L400" s="734">
        <v>3305.0769337386205</v>
      </c>
      <c r="M400" s="734">
        <v>13</v>
      </c>
      <c r="N400" s="735">
        <v>42966.000138602067</v>
      </c>
    </row>
    <row r="401" spans="1:14" ht="14.45" customHeight="1" x14ac:dyDescent="0.2">
      <c r="A401" s="729" t="s">
        <v>575</v>
      </c>
      <c r="B401" s="730" t="s">
        <v>576</v>
      </c>
      <c r="C401" s="731" t="s">
        <v>595</v>
      </c>
      <c r="D401" s="732" t="s">
        <v>596</v>
      </c>
      <c r="E401" s="733">
        <v>50113002</v>
      </c>
      <c r="F401" s="732" t="s">
        <v>1332</v>
      </c>
      <c r="G401" s="731" t="s">
        <v>662</v>
      </c>
      <c r="H401" s="731">
        <v>394774</v>
      </c>
      <c r="I401" s="731">
        <v>157118</v>
      </c>
      <c r="J401" s="731" t="s">
        <v>1347</v>
      </c>
      <c r="K401" s="731" t="s">
        <v>1346</v>
      </c>
      <c r="L401" s="734">
        <v>3269.8285815307622</v>
      </c>
      <c r="M401" s="734">
        <v>14</v>
      </c>
      <c r="N401" s="735">
        <v>45777.600141430674</v>
      </c>
    </row>
    <row r="402" spans="1:14" ht="14.45" customHeight="1" x14ac:dyDescent="0.2">
      <c r="A402" s="729" t="s">
        <v>575</v>
      </c>
      <c r="B402" s="730" t="s">
        <v>576</v>
      </c>
      <c r="C402" s="731" t="s">
        <v>595</v>
      </c>
      <c r="D402" s="732" t="s">
        <v>596</v>
      </c>
      <c r="E402" s="733">
        <v>50113002</v>
      </c>
      <c r="F402" s="732" t="s">
        <v>1332</v>
      </c>
      <c r="G402" s="731" t="s">
        <v>662</v>
      </c>
      <c r="H402" s="731">
        <v>500716</v>
      </c>
      <c r="I402" s="731">
        <v>157112</v>
      </c>
      <c r="J402" s="731" t="s">
        <v>1348</v>
      </c>
      <c r="K402" s="731" t="s">
        <v>1346</v>
      </c>
      <c r="L402" s="734">
        <v>3432.2588281190747</v>
      </c>
      <c r="M402" s="734">
        <v>17</v>
      </c>
      <c r="N402" s="735">
        <v>58348.400078024271</v>
      </c>
    </row>
    <row r="403" spans="1:14" ht="14.45" customHeight="1" x14ac:dyDescent="0.2">
      <c r="A403" s="729" t="s">
        <v>575</v>
      </c>
      <c r="B403" s="730" t="s">
        <v>576</v>
      </c>
      <c r="C403" s="731" t="s">
        <v>595</v>
      </c>
      <c r="D403" s="732" t="s">
        <v>596</v>
      </c>
      <c r="E403" s="733">
        <v>50113002</v>
      </c>
      <c r="F403" s="732" t="s">
        <v>1332</v>
      </c>
      <c r="G403" s="731" t="s">
        <v>662</v>
      </c>
      <c r="H403" s="731">
        <v>139927</v>
      </c>
      <c r="I403" s="731">
        <v>139927</v>
      </c>
      <c r="J403" s="731" t="s">
        <v>1349</v>
      </c>
      <c r="K403" s="731" t="s">
        <v>1350</v>
      </c>
      <c r="L403" s="734">
        <v>5213.9799999999996</v>
      </c>
      <c r="M403" s="734">
        <v>2</v>
      </c>
      <c r="N403" s="735">
        <v>10427.959999999999</v>
      </c>
    </row>
    <row r="404" spans="1:14" ht="14.45" customHeight="1" x14ac:dyDescent="0.2">
      <c r="A404" s="729" t="s">
        <v>575</v>
      </c>
      <c r="B404" s="730" t="s">
        <v>576</v>
      </c>
      <c r="C404" s="731" t="s">
        <v>595</v>
      </c>
      <c r="D404" s="732" t="s">
        <v>596</v>
      </c>
      <c r="E404" s="733">
        <v>50113006</v>
      </c>
      <c r="F404" s="732" t="s">
        <v>1351</v>
      </c>
      <c r="G404" s="731" t="s">
        <v>673</v>
      </c>
      <c r="H404" s="731">
        <v>33833</v>
      </c>
      <c r="I404" s="731">
        <v>33833</v>
      </c>
      <c r="J404" s="731" t="s">
        <v>1352</v>
      </c>
      <c r="K404" s="731" t="s">
        <v>1353</v>
      </c>
      <c r="L404" s="734">
        <v>167.21999999999997</v>
      </c>
      <c r="M404" s="734">
        <v>15</v>
      </c>
      <c r="N404" s="735">
        <v>2508.2999999999997</v>
      </c>
    </row>
    <row r="405" spans="1:14" ht="14.45" customHeight="1" x14ac:dyDescent="0.2">
      <c r="A405" s="729" t="s">
        <v>575</v>
      </c>
      <c r="B405" s="730" t="s">
        <v>576</v>
      </c>
      <c r="C405" s="731" t="s">
        <v>595</v>
      </c>
      <c r="D405" s="732" t="s">
        <v>596</v>
      </c>
      <c r="E405" s="733">
        <v>50113006</v>
      </c>
      <c r="F405" s="732" t="s">
        <v>1351</v>
      </c>
      <c r="G405" s="731" t="s">
        <v>662</v>
      </c>
      <c r="H405" s="731">
        <v>397803</v>
      </c>
      <c r="I405" s="731">
        <v>217084</v>
      </c>
      <c r="J405" s="731" t="s">
        <v>1354</v>
      </c>
      <c r="K405" s="731" t="s">
        <v>1355</v>
      </c>
      <c r="L405" s="734">
        <v>1776.7500000000005</v>
      </c>
      <c r="M405" s="734">
        <v>1</v>
      </c>
      <c r="N405" s="735">
        <v>1776.7500000000005</v>
      </c>
    </row>
    <row r="406" spans="1:14" ht="14.45" customHeight="1" x14ac:dyDescent="0.2">
      <c r="A406" s="729" t="s">
        <v>575</v>
      </c>
      <c r="B406" s="730" t="s">
        <v>576</v>
      </c>
      <c r="C406" s="731" t="s">
        <v>595</v>
      </c>
      <c r="D406" s="732" t="s">
        <v>596</v>
      </c>
      <c r="E406" s="733">
        <v>50113006</v>
      </c>
      <c r="F406" s="732" t="s">
        <v>1351</v>
      </c>
      <c r="G406" s="731" t="s">
        <v>662</v>
      </c>
      <c r="H406" s="731">
        <v>841569</v>
      </c>
      <c r="I406" s="731">
        <v>0</v>
      </c>
      <c r="J406" s="731" t="s">
        <v>1356</v>
      </c>
      <c r="K406" s="731" t="s">
        <v>329</v>
      </c>
      <c r="L406" s="734">
        <v>896.99957269588958</v>
      </c>
      <c r="M406" s="734">
        <v>5</v>
      </c>
      <c r="N406" s="735">
        <v>4484.9978634794479</v>
      </c>
    </row>
    <row r="407" spans="1:14" ht="14.45" customHeight="1" x14ac:dyDescent="0.2">
      <c r="A407" s="729" t="s">
        <v>575</v>
      </c>
      <c r="B407" s="730" t="s">
        <v>576</v>
      </c>
      <c r="C407" s="731" t="s">
        <v>595</v>
      </c>
      <c r="D407" s="732" t="s">
        <v>596</v>
      </c>
      <c r="E407" s="733">
        <v>50113006</v>
      </c>
      <c r="F407" s="732" t="s">
        <v>1351</v>
      </c>
      <c r="G407" s="731" t="s">
        <v>662</v>
      </c>
      <c r="H407" s="731">
        <v>993379</v>
      </c>
      <c r="I407" s="731">
        <v>0</v>
      </c>
      <c r="J407" s="731" t="s">
        <v>1357</v>
      </c>
      <c r="K407" s="731" t="s">
        <v>329</v>
      </c>
      <c r="L407" s="734">
        <v>574.32352941176475</v>
      </c>
      <c r="M407" s="734">
        <v>17</v>
      </c>
      <c r="N407" s="735">
        <v>9763.5</v>
      </c>
    </row>
    <row r="408" spans="1:14" ht="14.45" customHeight="1" x14ac:dyDescent="0.2">
      <c r="A408" s="729" t="s">
        <v>575</v>
      </c>
      <c r="B408" s="730" t="s">
        <v>576</v>
      </c>
      <c r="C408" s="731" t="s">
        <v>595</v>
      </c>
      <c r="D408" s="732" t="s">
        <v>596</v>
      </c>
      <c r="E408" s="733">
        <v>50113006</v>
      </c>
      <c r="F408" s="732" t="s">
        <v>1351</v>
      </c>
      <c r="G408" s="731" t="s">
        <v>662</v>
      </c>
      <c r="H408" s="731">
        <v>498995</v>
      </c>
      <c r="I408" s="731">
        <v>0</v>
      </c>
      <c r="J408" s="731" t="s">
        <v>1358</v>
      </c>
      <c r="K408" s="731" t="s">
        <v>329</v>
      </c>
      <c r="L408" s="734">
        <v>195.5</v>
      </c>
      <c r="M408" s="734">
        <v>30</v>
      </c>
      <c r="N408" s="735">
        <v>5865</v>
      </c>
    </row>
    <row r="409" spans="1:14" ht="14.45" customHeight="1" x14ac:dyDescent="0.2">
      <c r="A409" s="729" t="s">
        <v>575</v>
      </c>
      <c r="B409" s="730" t="s">
        <v>576</v>
      </c>
      <c r="C409" s="731" t="s">
        <v>595</v>
      </c>
      <c r="D409" s="732" t="s">
        <v>596</v>
      </c>
      <c r="E409" s="733">
        <v>50113006</v>
      </c>
      <c r="F409" s="732" t="s">
        <v>1351</v>
      </c>
      <c r="G409" s="731" t="s">
        <v>662</v>
      </c>
      <c r="H409" s="731">
        <v>990223</v>
      </c>
      <c r="I409" s="731">
        <v>0</v>
      </c>
      <c r="J409" s="731" t="s">
        <v>1359</v>
      </c>
      <c r="K409" s="731" t="s">
        <v>329</v>
      </c>
      <c r="L409" s="734">
        <v>148.05119047619053</v>
      </c>
      <c r="M409" s="734">
        <v>168</v>
      </c>
      <c r="N409" s="735">
        <v>24872.600000000009</v>
      </c>
    </row>
    <row r="410" spans="1:14" ht="14.45" customHeight="1" x14ac:dyDescent="0.2">
      <c r="A410" s="729" t="s">
        <v>575</v>
      </c>
      <c r="B410" s="730" t="s">
        <v>576</v>
      </c>
      <c r="C410" s="731" t="s">
        <v>595</v>
      </c>
      <c r="D410" s="732" t="s">
        <v>596</v>
      </c>
      <c r="E410" s="733">
        <v>50113006</v>
      </c>
      <c r="F410" s="732" t="s">
        <v>1351</v>
      </c>
      <c r="G410" s="731" t="s">
        <v>662</v>
      </c>
      <c r="H410" s="731">
        <v>993236</v>
      </c>
      <c r="I410" s="731">
        <v>0</v>
      </c>
      <c r="J410" s="731" t="s">
        <v>1360</v>
      </c>
      <c r="K410" s="731" t="s">
        <v>1361</v>
      </c>
      <c r="L410" s="734">
        <v>238.41704225352115</v>
      </c>
      <c r="M410" s="734">
        <v>71</v>
      </c>
      <c r="N410" s="735">
        <v>16927.61</v>
      </c>
    </row>
    <row r="411" spans="1:14" ht="14.45" customHeight="1" x14ac:dyDescent="0.2">
      <c r="A411" s="729" t="s">
        <v>575</v>
      </c>
      <c r="B411" s="730" t="s">
        <v>576</v>
      </c>
      <c r="C411" s="731" t="s">
        <v>595</v>
      </c>
      <c r="D411" s="732" t="s">
        <v>596</v>
      </c>
      <c r="E411" s="733">
        <v>50113006</v>
      </c>
      <c r="F411" s="732" t="s">
        <v>1351</v>
      </c>
      <c r="G411" s="731" t="s">
        <v>673</v>
      </c>
      <c r="H411" s="731">
        <v>33855</v>
      </c>
      <c r="I411" s="731">
        <v>33855</v>
      </c>
      <c r="J411" s="731" t="s">
        <v>1362</v>
      </c>
      <c r="K411" s="731" t="s">
        <v>1363</v>
      </c>
      <c r="L411" s="734">
        <v>183.15</v>
      </c>
      <c r="M411" s="734">
        <v>11</v>
      </c>
      <c r="N411" s="735">
        <v>2014.65</v>
      </c>
    </row>
    <row r="412" spans="1:14" ht="14.45" customHeight="1" x14ac:dyDescent="0.2">
      <c r="A412" s="729" t="s">
        <v>575</v>
      </c>
      <c r="B412" s="730" t="s">
        <v>576</v>
      </c>
      <c r="C412" s="731" t="s">
        <v>595</v>
      </c>
      <c r="D412" s="732" t="s">
        <v>596</v>
      </c>
      <c r="E412" s="733">
        <v>50113006</v>
      </c>
      <c r="F412" s="732" t="s">
        <v>1351</v>
      </c>
      <c r="G412" s="731" t="s">
        <v>673</v>
      </c>
      <c r="H412" s="731">
        <v>33751</v>
      </c>
      <c r="I412" s="731">
        <v>33751</v>
      </c>
      <c r="J412" s="731" t="s">
        <v>1364</v>
      </c>
      <c r="K412" s="731" t="s">
        <v>1365</v>
      </c>
      <c r="L412" s="734">
        <v>96.550000000000011</v>
      </c>
      <c r="M412" s="734">
        <v>5</v>
      </c>
      <c r="N412" s="735">
        <v>482.75000000000006</v>
      </c>
    </row>
    <row r="413" spans="1:14" ht="14.45" customHeight="1" x14ac:dyDescent="0.2">
      <c r="A413" s="729" t="s">
        <v>575</v>
      </c>
      <c r="B413" s="730" t="s">
        <v>576</v>
      </c>
      <c r="C413" s="731" t="s">
        <v>595</v>
      </c>
      <c r="D413" s="732" t="s">
        <v>596</v>
      </c>
      <c r="E413" s="733">
        <v>50113006</v>
      </c>
      <c r="F413" s="732" t="s">
        <v>1351</v>
      </c>
      <c r="G413" s="731" t="s">
        <v>673</v>
      </c>
      <c r="H413" s="731">
        <v>33750</v>
      </c>
      <c r="I413" s="731">
        <v>33750</v>
      </c>
      <c r="J413" s="731" t="s">
        <v>1366</v>
      </c>
      <c r="K413" s="731" t="s">
        <v>1365</v>
      </c>
      <c r="L413" s="734">
        <v>96.549999999999969</v>
      </c>
      <c r="M413" s="734">
        <v>11</v>
      </c>
      <c r="N413" s="735">
        <v>1062.0499999999997</v>
      </c>
    </row>
    <row r="414" spans="1:14" ht="14.45" customHeight="1" x14ac:dyDescent="0.2">
      <c r="A414" s="729" t="s">
        <v>575</v>
      </c>
      <c r="B414" s="730" t="s">
        <v>576</v>
      </c>
      <c r="C414" s="731" t="s">
        <v>595</v>
      </c>
      <c r="D414" s="732" t="s">
        <v>596</v>
      </c>
      <c r="E414" s="733">
        <v>50113006</v>
      </c>
      <c r="F414" s="732" t="s">
        <v>1351</v>
      </c>
      <c r="G414" s="731" t="s">
        <v>673</v>
      </c>
      <c r="H414" s="731">
        <v>33859</v>
      </c>
      <c r="I414" s="731">
        <v>33859</v>
      </c>
      <c r="J414" s="731" t="s">
        <v>1367</v>
      </c>
      <c r="K414" s="731" t="s">
        <v>1353</v>
      </c>
      <c r="L414" s="734">
        <v>141.41999999999999</v>
      </c>
      <c r="M414" s="734">
        <v>2</v>
      </c>
      <c r="N414" s="735">
        <v>282.83999999999997</v>
      </c>
    </row>
    <row r="415" spans="1:14" ht="14.45" customHeight="1" x14ac:dyDescent="0.2">
      <c r="A415" s="729" t="s">
        <v>575</v>
      </c>
      <c r="B415" s="730" t="s">
        <v>576</v>
      </c>
      <c r="C415" s="731" t="s">
        <v>595</v>
      </c>
      <c r="D415" s="732" t="s">
        <v>596</v>
      </c>
      <c r="E415" s="733">
        <v>50113006</v>
      </c>
      <c r="F415" s="732" t="s">
        <v>1351</v>
      </c>
      <c r="G415" s="731" t="s">
        <v>673</v>
      </c>
      <c r="H415" s="731">
        <v>33850</v>
      </c>
      <c r="I415" s="731">
        <v>33850</v>
      </c>
      <c r="J415" s="731" t="s">
        <v>1368</v>
      </c>
      <c r="K415" s="731" t="s">
        <v>1353</v>
      </c>
      <c r="L415" s="734">
        <v>126.32363636363638</v>
      </c>
      <c r="M415" s="734">
        <v>11</v>
      </c>
      <c r="N415" s="735">
        <v>1389.5600000000002</v>
      </c>
    </row>
    <row r="416" spans="1:14" ht="14.45" customHeight="1" x14ac:dyDescent="0.2">
      <c r="A416" s="729" t="s">
        <v>575</v>
      </c>
      <c r="B416" s="730" t="s">
        <v>576</v>
      </c>
      <c r="C416" s="731" t="s">
        <v>595</v>
      </c>
      <c r="D416" s="732" t="s">
        <v>596</v>
      </c>
      <c r="E416" s="733">
        <v>50113006</v>
      </c>
      <c r="F416" s="732" t="s">
        <v>1351</v>
      </c>
      <c r="G416" s="731" t="s">
        <v>673</v>
      </c>
      <c r="H416" s="731">
        <v>33851</v>
      </c>
      <c r="I416" s="731">
        <v>33851</v>
      </c>
      <c r="J416" s="731" t="s">
        <v>1369</v>
      </c>
      <c r="K416" s="731" t="s">
        <v>1353</v>
      </c>
      <c r="L416" s="734">
        <v>139.03</v>
      </c>
      <c r="M416" s="734">
        <v>8</v>
      </c>
      <c r="N416" s="735">
        <v>1112.24</v>
      </c>
    </row>
    <row r="417" spans="1:14" ht="14.45" customHeight="1" x14ac:dyDescent="0.2">
      <c r="A417" s="729" t="s">
        <v>575</v>
      </c>
      <c r="B417" s="730" t="s">
        <v>576</v>
      </c>
      <c r="C417" s="731" t="s">
        <v>595</v>
      </c>
      <c r="D417" s="732" t="s">
        <v>596</v>
      </c>
      <c r="E417" s="733">
        <v>50113006</v>
      </c>
      <c r="F417" s="732" t="s">
        <v>1351</v>
      </c>
      <c r="G417" s="731" t="s">
        <v>673</v>
      </c>
      <c r="H417" s="731">
        <v>33856</v>
      </c>
      <c r="I417" s="731">
        <v>33856</v>
      </c>
      <c r="J417" s="731" t="s">
        <v>1370</v>
      </c>
      <c r="K417" s="731" t="s">
        <v>1353</v>
      </c>
      <c r="L417" s="734">
        <v>132.79</v>
      </c>
      <c r="M417" s="734">
        <v>1</v>
      </c>
      <c r="N417" s="735">
        <v>132.79</v>
      </c>
    </row>
    <row r="418" spans="1:14" ht="14.45" customHeight="1" x14ac:dyDescent="0.2">
      <c r="A418" s="729" t="s">
        <v>575</v>
      </c>
      <c r="B418" s="730" t="s">
        <v>576</v>
      </c>
      <c r="C418" s="731" t="s">
        <v>595</v>
      </c>
      <c r="D418" s="732" t="s">
        <v>596</v>
      </c>
      <c r="E418" s="733">
        <v>50113006</v>
      </c>
      <c r="F418" s="732" t="s">
        <v>1351</v>
      </c>
      <c r="G418" s="731" t="s">
        <v>673</v>
      </c>
      <c r="H418" s="731">
        <v>33857</v>
      </c>
      <c r="I418" s="731">
        <v>33857</v>
      </c>
      <c r="J418" s="731" t="s">
        <v>1371</v>
      </c>
      <c r="K418" s="731" t="s">
        <v>1353</v>
      </c>
      <c r="L418" s="734">
        <v>132.79</v>
      </c>
      <c r="M418" s="734">
        <v>1</v>
      </c>
      <c r="N418" s="735">
        <v>132.79</v>
      </c>
    </row>
    <row r="419" spans="1:14" ht="14.45" customHeight="1" x14ac:dyDescent="0.2">
      <c r="A419" s="729" t="s">
        <v>575</v>
      </c>
      <c r="B419" s="730" t="s">
        <v>576</v>
      </c>
      <c r="C419" s="731" t="s">
        <v>595</v>
      </c>
      <c r="D419" s="732" t="s">
        <v>596</v>
      </c>
      <c r="E419" s="733">
        <v>50113006</v>
      </c>
      <c r="F419" s="732" t="s">
        <v>1351</v>
      </c>
      <c r="G419" s="731" t="s">
        <v>673</v>
      </c>
      <c r="H419" s="731">
        <v>217054</v>
      </c>
      <c r="I419" s="731">
        <v>217054</v>
      </c>
      <c r="J419" s="731" t="s">
        <v>1372</v>
      </c>
      <c r="K419" s="731" t="s">
        <v>1373</v>
      </c>
      <c r="L419" s="734">
        <v>1123.3654545454549</v>
      </c>
      <c r="M419" s="734">
        <v>22</v>
      </c>
      <c r="N419" s="735">
        <v>24714.040000000008</v>
      </c>
    </row>
    <row r="420" spans="1:14" ht="14.45" customHeight="1" x14ac:dyDescent="0.2">
      <c r="A420" s="729" t="s">
        <v>575</v>
      </c>
      <c r="B420" s="730" t="s">
        <v>576</v>
      </c>
      <c r="C420" s="731" t="s">
        <v>595</v>
      </c>
      <c r="D420" s="732" t="s">
        <v>596</v>
      </c>
      <c r="E420" s="733">
        <v>50113006</v>
      </c>
      <c r="F420" s="732" t="s">
        <v>1351</v>
      </c>
      <c r="G420" s="731" t="s">
        <v>673</v>
      </c>
      <c r="H420" s="731">
        <v>33424</v>
      </c>
      <c r="I420" s="731">
        <v>33424</v>
      </c>
      <c r="J420" s="731" t="s">
        <v>1374</v>
      </c>
      <c r="K420" s="731" t="s">
        <v>1375</v>
      </c>
      <c r="L420" s="734">
        <v>324.60999999999996</v>
      </c>
      <c r="M420" s="734">
        <v>3</v>
      </c>
      <c r="N420" s="735">
        <v>973.82999999999993</v>
      </c>
    </row>
    <row r="421" spans="1:14" ht="14.45" customHeight="1" x14ac:dyDescent="0.2">
      <c r="A421" s="729" t="s">
        <v>575</v>
      </c>
      <c r="B421" s="730" t="s">
        <v>576</v>
      </c>
      <c r="C421" s="731" t="s">
        <v>595</v>
      </c>
      <c r="D421" s="732" t="s">
        <v>596</v>
      </c>
      <c r="E421" s="733">
        <v>50113006</v>
      </c>
      <c r="F421" s="732" t="s">
        <v>1351</v>
      </c>
      <c r="G421" s="731" t="s">
        <v>662</v>
      </c>
      <c r="H421" s="731">
        <v>988740</v>
      </c>
      <c r="I421" s="731">
        <v>0</v>
      </c>
      <c r="J421" s="731" t="s">
        <v>1376</v>
      </c>
      <c r="K421" s="731" t="s">
        <v>329</v>
      </c>
      <c r="L421" s="734">
        <v>177.63000000000002</v>
      </c>
      <c r="M421" s="734">
        <v>90</v>
      </c>
      <c r="N421" s="735">
        <v>15986.700000000003</v>
      </c>
    </row>
    <row r="422" spans="1:14" ht="14.45" customHeight="1" x14ac:dyDescent="0.2">
      <c r="A422" s="729" t="s">
        <v>575</v>
      </c>
      <c r="B422" s="730" t="s">
        <v>576</v>
      </c>
      <c r="C422" s="731" t="s">
        <v>595</v>
      </c>
      <c r="D422" s="732" t="s">
        <v>596</v>
      </c>
      <c r="E422" s="733">
        <v>50113006</v>
      </c>
      <c r="F422" s="732" t="s">
        <v>1351</v>
      </c>
      <c r="G422" s="731" t="s">
        <v>673</v>
      </c>
      <c r="H422" s="731">
        <v>848207</v>
      </c>
      <c r="I422" s="731">
        <v>33422</v>
      </c>
      <c r="J422" s="731" t="s">
        <v>1377</v>
      </c>
      <c r="K422" s="731" t="s">
        <v>1378</v>
      </c>
      <c r="L422" s="734">
        <v>128.86000000000001</v>
      </c>
      <c r="M422" s="734">
        <v>16</v>
      </c>
      <c r="N422" s="735">
        <v>2061.7600000000002</v>
      </c>
    </row>
    <row r="423" spans="1:14" ht="14.45" customHeight="1" x14ac:dyDescent="0.2">
      <c r="A423" s="729" t="s">
        <v>575</v>
      </c>
      <c r="B423" s="730" t="s">
        <v>576</v>
      </c>
      <c r="C423" s="731" t="s">
        <v>595</v>
      </c>
      <c r="D423" s="732" t="s">
        <v>596</v>
      </c>
      <c r="E423" s="733">
        <v>50113006</v>
      </c>
      <c r="F423" s="732" t="s">
        <v>1351</v>
      </c>
      <c r="G423" s="731" t="s">
        <v>673</v>
      </c>
      <c r="H423" s="731">
        <v>848250</v>
      </c>
      <c r="I423" s="731">
        <v>33423</v>
      </c>
      <c r="J423" s="731" t="s">
        <v>1379</v>
      </c>
      <c r="K423" s="731" t="s">
        <v>1380</v>
      </c>
      <c r="L423" s="734">
        <v>296.87</v>
      </c>
      <c r="M423" s="734">
        <v>51</v>
      </c>
      <c r="N423" s="735">
        <v>15140.37</v>
      </c>
    </row>
    <row r="424" spans="1:14" ht="14.45" customHeight="1" x14ac:dyDescent="0.2">
      <c r="A424" s="729" t="s">
        <v>575</v>
      </c>
      <c r="B424" s="730" t="s">
        <v>576</v>
      </c>
      <c r="C424" s="731" t="s">
        <v>595</v>
      </c>
      <c r="D424" s="732" t="s">
        <v>596</v>
      </c>
      <c r="E424" s="733">
        <v>50113006</v>
      </c>
      <c r="F424" s="732" t="s">
        <v>1351</v>
      </c>
      <c r="G424" s="731" t="s">
        <v>673</v>
      </c>
      <c r="H424" s="731">
        <v>133146</v>
      </c>
      <c r="I424" s="731">
        <v>33530</v>
      </c>
      <c r="J424" s="731" t="s">
        <v>1381</v>
      </c>
      <c r="K424" s="731" t="s">
        <v>1382</v>
      </c>
      <c r="L424" s="734">
        <v>157.37</v>
      </c>
      <c r="M424" s="734">
        <v>52</v>
      </c>
      <c r="N424" s="735">
        <v>8183.24</v>
      </c>
    </row>
    <row r="425" spans="1:14" ht="14.45" customHeight="1" x14ac:dyDescent="0.2">
      <c r="A425" s="729" t="s">
        <v>575</v>
      </c>
      <c r="B425" s="730" t="s">
        <v>576</v>
      </c>
      <c r="C425" s="731" t="s">
        <v>595</v>
      </c>
      <c r="D425" s="732" t="s">
        <v>596</v>
      </c>
      <c r="E425" s="733">
        <v>50113006</v>
      </c>
      <c r="F425" s="732" t="s">
        <v>1351</v>
      </c>
      <c r="G425" s="731" t="s">
        <v>662</v>
      </c>
      <c r="H425" s="731">
        <v>994516</v>
      </c>
      <c r="I425" s="731">
        <v>0</v>
      </c>
      <c r="J425" s="731" t="s">
        <v>1383</v>
      </c>
      <c r="K425" s="731" t="s">
        <v>329</v>
      </c>
      <c r="L425" s="734">
        <v>280.89999999999998</v>
      </c>
      <c r="M425" s="734">
        <v>20</v>
      </c>
      <c r="N425" s="735">
        <v>5617.9999999999991</v>
      </c>
    </row>
    <row r="426" spans="1:14" ht="14.45" customHeight="1" x14ac:dyDescent="0.2">
      <c r="A426" s="729" t="s">
        <v>575</v>
      </c>
      <c r="B426" s="730" t="s">
        <v>576</v>
      </c>
      <c r="C426" s="731" t="s">
        <v>595</v>
      </c>
      <c r="D426" s="732" t="s">
        <v>596</v>
      </c>
      <c r="E426" s="733">
        <v>50113006</v>
      </c>
      <c r="F426" s="732" t="s">
        <v>1351</v>
      </c>
      <c r="G426" s="731" t="s">
        <v>662</v>
      </c>
      <c r="H426" s="731">
        <v>993484</v>
      </c>
      <c r="I426" s="731">
        <v>0</v>
      </c>
      <c r="J426" s="731" t="s">
        <v>1384</v>
      </c>
      <c r="K426" s="731" t="s">
        <v>329</v>
      </c>
      <c r="L426" s="734">
        <v>1991.1</v>
      </c>
      <c r="M426" s="734">
        <v>2</v>
      </c>
      <c r="N426" s="735">
        <v>3982.2</v>
      </c>
    </row>
    <row r="427" spans="1:14" ht="14.45" customHeight="1" x14ac:dyDescent="0.2">
      <c r="A427" s="729" t="s">
        <v>575</v>
      </c>
      <c r="B427" s="730" t="s">
        <v>576</v>
      </c>
      <c r="C427" s="731" t="s">
        <v>595</v>
      </c>
      <c r="D427" s="732" t="s">
        <v>596</v>
      </c>
      <c r="E427" s="733">
        <v>50113006</v>
      </c>
      <c r="F427" s="732" t="s">
        <v>1351</v>
      </c>
      <c r="G427" s="731" t="s">
        <v>673</v>
      </c>
      <c r="H427" s="731">
        <v>133220</v>
      </c>
      <c r="I427" s="731">
        <v>33220</v>
      </c>
      <c r="J427" s="731" t="s">
        <v>1385</v>
      </c>
      <c r="K427" s="731" t="s">
        <v>1386</v>
      </c>
      <c r="L427" s="734">
        <v>195.74999999999994</v>
      </c>
      <c r="M427" s="734">
        <v>2</v>
      </c>
      <c r="N427" s="735">
        <v>391.49999999999989</v>
      </c>
    </row>
    <row r="428" spans="1:14" ht="14.45" customHeight="1" x14ac:dyDescent="0.2">
      <c r="A428" s="729" t="s">
        <v>575</v>
      </c>
      <c r="B428" s="730" t="s">
        <v>576</v>
      </c>
      <c r="C428" s="731" t="s">
        <v>595</v>
      </c>
      <c r="D428" s="732" t="s">
        <v>596</v>
      </c>
      <c r="E428" s="733">
        <v>50113006</v>
      </c>
      <c r="F428" s="732" t="s">
        <v>1351</v>
      </c>
      <c r="G428" s="731" t="s">
        <v>662</v>
      </c>
      <c r="H428" s="731">
        <v>33525</v>
      </c>
      <c r="I428" s="731">
        <v>33525</v>
      </c>
      <c r="J428" s="731" t="s">
        <v>1387</v>
      </c>
      <c r="K428" s="731" t="s">
        <v>1388</v>
      </c>
      <c r="L428" s="734">
        <v>94.763502222189871</v>
      </c>
      <c r="M428" s="734">
        <v>90</v>
      </c>
      <c r="N428" s="735">
        <v>8528.7151999970883</v>
      </c>
    </row>
    <row r="429" spans="1:14" ht="14.45" customHeight="1" x14ac:dyDescent="0.2">
      <c r="A429" s="729" t="s">
        <v>575</v>
      </c>
      <c r="B429" s="730" t="s">
        <v>576</v>
      </c>
      <c r="C429" s="731" t="s">
        <v>595</v>
      </c>
      <c r="D429" s="732" t="s">
        <v>596</v>
      </c>
      <c r="E429" s="733">
        <v>50113008</v>
      </c>
      <c r="F429" s="732" t="s">
        <v>1389</v>
      </c>
      <c r="G429" s="731"/>
      <c r="H429" s="731"/>
      <c r="I429" s="731">
        <v>230459</v>
      </c>
      <c r="J429" s="731" t="s">
        <v>1390</v>
      </c>
      <c r="K429" s="731" t="s">
        <v>1391</v>
      </c>
      <c r="L429" s="734">
        <v>4337.1201171875</v>
      </c>
      <c r="M429" s="734">
        <v>16</v>
      </c>
      <c r="N429" s="735">
        <v>69393.921875</v>
      </c>
    </row>
    <row r="430" spans="1:14" ht="14.45" customHeight="1" x14ac:dyDescent="0.2">
      <c r="A430" s="729" t="s">
        <v>575</v>
      </c>
      <c r="B430" s="730" t="s">
        <v>576</v>
      </c>
      <c r="C430" s="731" t="s">
        <v>595</v>
      </c>
      <c r="D430" s="732" t="s">
        <v>596</v>
      </c>
      <c r="E430" s="733">
        <v>50113008</v>
      </c>
      <c r="F430" s="732" t="s">
        <v>1389</v>
      </c>
      <c r="G430" s="731"/>
      <c r="H430" s="731"/>
      <c r="I430" s="731">
        <v>230458</v>
      </c>
      <c r="J430" s="731" t="s">
        <v>1390</v>
      </c>
      <c r="K430" s="731" t="s">
        <v>1392</v>
      </c>
      <c r="L430" s="734">
        <v>1982.0517171223958</v>
      </c>
      <c r="M430" s="734">
        <v>48</v>
      </c>
      <c r="N430" s="735">
        <v>95138.482421875</v>
      </c>
    </row>
    <row r="431" spans="1:14" ht="14.45" customHeight="1" x14ac:dyDescent="0.2">
      <c r="A431" s="729" t="s">
        <v>575</v>
      </c>
      <c r="B431" s="730" t="s">
        <v>576</v>
      </c>
      <c r="C431" s="731" t="s">
        <v>595</v>
      </c>
      <c r="D431" s="732" t="s">
        <v>596</v>
      </c>
      <c r="E431" s="733">
        <v>50113008</v>
      </c>
      <c r="F431" s="732" t="s">
        <v>1389</v>
      </c>
      <c r="G431" s="731"/>
      <c r="H431" s="731"/>
      <c r="I431" s="731">
        <v>29979</v>
      </c>
      <c r="J431" s="731" t="s">
        <v>1393</v>
      </c>
      <c r="K431" s="731" t="s">
        <v>1394</v>
      </c>
      <c r="L431" s="734">
        <v>5758.5</v>
      </c>
      <c r="M431" s="734">
        <v>1</v>
      </c>
      <c r="N431" s="735">
        <v>5758.5</v>
      </c>
    </row>
    <row r="432" spans="1:14" ht="14.45" customHeight="1" x14ac:dyDescent="0.2">
      <c r="A432" s="729" t="s">
        <v>575</v>
      </c>
      <c r="B432" s="730" t="s">
        <v>576</v>
      </c>
      <c r="C432" s="731" t="s">
        <v>595</v>
      </c>
      <c r="D432" s="732" t="s">
        <v>596</v>
      </c>
      <c r="E432" s="733">
        <v>50113008</v>
      </c>
      <c r="F432" s="732" t="s">
        <v>1389</v>
      </c>
      <c r="G432" s="731"/>
      <c r="H432" s="731"/>
      <c r="I432" s="731">
        <v>29980</v>
      </c>
      <c r="J432" s="731" t="s">
        <v>1393</v>
      </c>
      <c r="K432" s="731" t="s">
        <v>1395</v>
      </c>
      <c r="L432" s="734">
        <v>11517</v>
      </c>
      <c r="M432" s="734">
        <v>15</v>
      </c>
      <c r="N432" s="735">
        <v>172755</v>
      </c>
    </row>
    <row r="433" spans="1:14" ht="14.45" customHeight="1" x14ac:dyDescent="0.2">
      <c r="A433" s="729" t="s">
        <v>575</v>
      </c>
      <c r="B433" s="730" t="s">
        <v>576</v>
      </c>
      <c r="C433" s="731" t="s">
        <v>595</v>
      </c>
      <c r="D433" s="732" t="s">
        <v>596</v>
      </c>
      <c r="E433" s="733">
        <v>50113008</v>
      </c>
      <c r="F433" s="732" t="s">
        <v>1389</v>
      </c>
      <c r="G433" s="731"/>
      <c r="H433" s="731"/>
      <c r="I433" s="731">
        <v>62465</v>
      </c>
      <c r="J433" s="731" t="s">
        <v>1396</v>
      </c>
      <c r="K433" s="731" t="s">
        <v>1397</v>
      </c>
      <c r="L433" s="734">
        <v>17457.19921875</v>
      </c>
      <c r="M433" s="734">
        <v>4</v>
      </c>
      <c r="N433" s="735">
        <v>69828.796875</v>
      </c>
    </row>
    <row r="434" spans="1:14" ht="14.45" customHeight="1" x14ac:dyDescent="0.2">
      <c r="A434" s="729" t="s">
        <v>575</v>
      </c>
      <c r="B434" s="730" t="s">
        <v>576</v>
      </c>
      <c r="C434" s="731" t="s">
        <v>595</v>
      </c>
      <c r="D434" s="732" t="s">
        <v>596</v>
      </c>
      <c r="E434" s="733">
        <v>50113008</v>
      </c>
      <c r="F434" s="732" t="s">
        <v>1389</v>
      </c>
      <c r="G434" s="731"/>
      <c r="H434" s="731"/>
      <c r="I434" s="731">
        <v>62464</v>
      </c>
      <c r="J434" s="731" t="s">
        <v>1396</v>
      </c>
      <c r="K434" s="731" t="s">
        <v>1398</v>
      </c>
      <c r="L434" s="734">
        <v>9157.9978081597219</v>
      </c>
      <c r="M434" s="734">
        <v>90</v>
      </c>
      <c r="N434" s="735">
        <v>824219.802734375</v>
      </c>
    </row>
    <row r="435" spans="1:14" ht="14.45" customHeight="1" x14ac:dyDescent="0.2">
      <c r="A435" s="729" t="s">
        <v>575</v>
      </c>
      <c r="B435" s="730" t="s">
        <v>576</v>
      </c>
      <c r="C435" s="731" t="s">
        <v>595</v>
      </c>
      <c r="D435" s="732" t="s">
        <v>596</v>
      </c>
      <c r="E435" s="733">
        <v>50113008</v>
      </c>
      <c r="F435" s="732" t="s">
        <v>1389</v>
      </c>
      <c r="G435" s="731"/>
      <c r="H435" s="731"/>
      <c r="I435" s="731">
        <v>205966</v>
      </c>
      <c r="J435" s="731" t="s">
        <v>1399</v>
      </c>
      <c r="K435" s="731" t="s">
        <v>1400</v>
      </c>
      <c r="L435" s="734">
        <v>912.989990234375</v>
      </c>
      <c r="M435" s="734">
        <v>16</v>
      </c>
      <c r="N435" s="735">
        <v>14607.83984375</v>
      </c>
    </row>
    <row r="436" spans="1:14" ht="14.45" customHeight="1" x14ac:dyDescent="0.2">
      <c r="A436" s="729" t="s">
        <v>575</v>
      </c>
      <c r="B436" s="730" t="s">
        <v>576</v>
      </c>
      <c r="C436" s="731" t="s">
        <v>595</v>
      </c>
      <c r="D436" s="732" t="s">
        <v>596</v>
      </c>
      <c r="E436" s="733">
        <v>50113008</v>
      </c>
      <c r="F436" s="732" t="s">
        <v>1389</v>
      </c>
      <c r="G436" s="731"/>
      <c r="H436" s="731"/>
      <c r="I436" s="731">
        <v>26040</v>
      </c>
      <c r="J436" s="731" t="s">
        <v>1401</v>
      </c>
      <c r="K436" s="731" t="s">
        <v>1402</v>
      </c>
      <c r="L436" s="734">
        <v>2390.300048828125</v>
      </c>
      <c r="M436" s="734">
        <v>2</v>
      </c>
      <c r="N436" s="735">
        <v>4780.60009765625</v>
      </c>
    </row>
    <row r="437" spans="1:14" ht="14.45" customHeight="1" x14ac:dyDescent="0.2">
      <c r="A437" s="729" t="s">
        <v>575</v>
      </c>
      <c r="B437" s="730" t="s">
        <v>576</v>
      </c>
      <c r="C437" s="731" t="s">
        <v>595</v>
      </c>
      <c r="D437" s="732" t="s">
        <v>596</v>
      </c>
      <c r="E437" s="733">
        <v>50113008</v>
      </c>
      <c r="F437" s="732" t="s">
        <v>1389</v>
      </c>
      <c r="G437" s="731"/>
      <c r="H437" s="731"/>
      <c r="I437" s="731">
        <v>26041</v>
      </c>
      <c r="J437" s="731" t="s">
        <v>1401</v>
      </c>
      <c r="K437" s="731" t="s">
        <v>1403</v>
      </c>
      <c r="L437" s="734">
        <v>4779.5</v>
      </c>
      <c r="M437" s="734">
        <v>1</v>
      </c>
      <c r="N437" s="735">
        <v>4779.5</v>
      </c>
    </row>
    <row r="438" spans="1:14" ht="14.45" customHeight="1" x14ac:dyDescent="0.2">
      <c r="A438" s="729" t="s">
        <v>575</v>
      </c>
      <c r="B438" s="730" t="s">
        <v>576</v>
      </c>
      <c r="C438" s="731" t="s">
        <v>595</v>
      </c>
      <c r="D438" s="732" t="s">
        <v>596</v>
      </c>
      <c r="E438" s="733">
        <v>50113008</v>
      </c>
      <c r="F438" s="732" t="s">
        <v>1389</v>
      </c>
      <c r="G438" s="731"/>
      <c r="H438" s="731"/>
      <c r="I438" s="731">
        <v>230687</v>
      </c>
      <c r="J438" s="731" t="s">
        <v>1404</v>
      </c>
      <c r="K438" s="731" t="s">
        <v>1405</v>
      </c>
      <c r="L438" s="734">
        <v>4305.399944802989</v>
      </c>
      <c r="M438" s="734">
        <v>115</v>
      </c>
      <c r="N438" s="735">
        <v>495120.99365234375</v>
      </c>
    </row>
    <row r="439" spans="1:14" ht="14.45" customHeight="1" x14ac:dyDescent="0.2">
      <c r="A439" s="729" t="s">
        <v>575</v>
      </c>
      <c r="B439" s="730" t="s">
        <v>576</v>
      </c>
      <c r="C439" s="731" t="s">
        <v>595</v>
      </c>
      <c r="D439" s="732" t="s">
        <v>596</v>
      </c>
      <c r="E439" s="733">
        <v>50113008</v>
      </c>
      <c r="F439" s="732" t="s">
        <v>1389</v>
      </c>
      <c r="G439" s="731"/>
      <c r="H439" s="731"/>
      <c r="I439" s="731">
        <v>230686</v>
      </c>
      <c r="J439" s="731" t="s">
        <v>1404</v>
      </c>
      <c r="K439" s="731" t="s">
        <v>1406</v>
      </c>
      <c r="L439" s="734">
        <v>8610.7998046875</v>
      </c>
      <c r="M439" s="734">
        <v>24</v>
      </c>
      <c r="N439" s="735">
        <v>206659.1953125</v>
      </c>
    </row>
    <row r="440" spans="1:14" ht="14.45" customHeight="1" x14ac:dyDescent="0.2">
      <c r="A440" s="729" t="s">
        <v>575</v>
      </c>
      <c r="B440" s="730" t="s">
        <v>576</v>
      </c>
      <c r="C440" s="731" t="s">
        <v>595</v>
      </c>
      <c r="D440" s="732" t="s">
        <v>596</v>
      </c>
      <c r="E440" s="733">
        <v>50113008</v>
      </c>
      <c r="F440" s="732" t="s">
        <v>1389</v>
      </c>
      <c r="G440" s="731"/>
      <c r="H440" s="731"/>
      <c r="I440" s="731">
        <v>214076</v>
      </c>
      <c r="J440" s="731" t="s">
        <v>1407</v>
      </c>
      <c r="K440" s="731" t="s">
        <v>1408</v>
      </c>
      <c r="L440" s="734">
        <v>1971.4200439453125</v>
      </c>
      <c r="M440" s="734">
        <v>48</v>
      </c>
      <c r="N440" s="735">
        <v>94628.162109375</v>
      </c>
    </row>
    <row r="441" spans="1:14" ht="14.45" customHeight="1" x14ac:dyDescent="0.2">
      <c r="A441" s="729" t="s">
        <v>575</v>
      </c>
      <c r="B441" s="730" t="s">
        <v>576</v>
      </c>
      <c r="C441" s="731" t="s">
        <v>595</v>
      </c>
      <c r="D441" s="732" t="s">
        <v>596</v>
      </c>
      <c r="E441" s="733">
        <v>50113011</v>
      </c>
      <c r="F441" s="732" t="s">
        <v>1409</v>
      </c>
      <c r="G441" s="731"/>
      <c r="H441" s="731"/>
      <c r="I441" s="731">
        <v>158152</v>
      </c>
      <c r="J441" s="731" t="s">
        <v>1410</v>
      </c>
      <c r="K441" s="731" t="s">
        <v>1400</v>
      </c>
      <c r="L441" s="734">
        <v>915.6450965827238</v>
      </c>
      <c r="M441" s="734">
        <v>282</v>
      </c>
      <c r="N441" s="735">
        <v>258211.91723632813</v>
      </c>
    </row>
    <row r="442" spans="1:14" ht="14.45" customHeight="1" x14ac:dyDescent="0.2">
      <c r="A442" s="729" t="s">
        <v>575</v>
      </c>
      <c r="B442" s="730" t="s">
        <v>576</v>
      </c>
      <c r="C442" s="731" t="s">
        <v>595</v>
      </c>
      <c r="D442" s="732" t="s">
        <v>596</v>
      </c>
      <c r="E442" s="733">
        <v>50113012</v>
      </c>
      <c r="F442" s="732" t="s">
        <v>1411</v>
      </c>
      <c r="G442" s="731" t="s">
        <v>662</v>
      </c>
      <c r="H442" s="731">
        <v>193650</v>
      </c>
      <c r="I442" s="731">
        <v>93650</v>
      </c>
      <c r="J442" s="731" t="s">
        <v>1412</v>
      </c>
      <c r="K442" s="731" t="s">
        <v>1413</v>
      </c>
      <c r="L442" s="734">
        <v>10536.86</v>
      </c>
      <c r="M442" s="734">
        <v>2</v>
      </c>
      <c r="N442" s="735">
        <v>21073.72</v>
      </c>
    </row>
    <row r="443" spans="1:14" ht="14.45" customHeight="1" x14ac:dyDescent="0.2">
      <c r="A443" s="729" t="s">
        <v>575</v>
      </c>
      <c r="B443" s="730" t="s">
        <v>576</v>
      </c>
      <c r="C443" s="731" t="s">
        <v>595</v>
      </c>
      <c r="D443" s="732" t="s">
        <v>596</v>
      </c>
      <c r="E443" s="733">
        <v>50113013</v>
      </c>
      <c r="F443" s="732" t="s">
        <v>1414</v>
      </c>
      <c r="G443" s="731" t="s">
        <v>329</v>
      </c>
      <c r="H443" s="731">
        <v>243369</v>
      </c>
      <c r="I443" s="731">
        <v>243369</v>
      </c>
      <c r="J443" s="731" t="s">
        <v>1415</v>
      </c>
      <c r="K443" s="731" t="s">
        <v>1416</v>
      </c>
      <c r="L443" s="734">
        <v>544.39</v>
      </c>
      <c r="M443" s="734">
        <v>2</v>
      </c>
      <c r="N443" s="735">
        <v>1088.78</v>
      </c>
    </row>
    <row r="444" spans="1:14" ht="14.45" customHeight="1" x14ac:dyDescent="0.2">
      <c r="A444" s="729" t="s">
        <v>575</v>
      </c>
      <c r="B444" s="730" t="s">
        <v>576</v>
      </c>
      <c r="C444" s="731" t="s">
        <v>595</v>
      </c>
      <c r="D444" s="732" t="s">
        <v>596</v>
      </c>
      <c r="E444" s="733">
        <v>50113013</v>
      </c>
      <c r="F444" s="732" t="s">
        <v>1414</v>
      </c>
      <c r="G444" s="731" t="s">
        <v>673</v>
      </c>
      <c r="H444" s="731">
        <v>195147</v>
      </c>
      <c r="I444" s="731">
        <v>195147</v>
      </c>
      <c r="J444" s="731" t="s">
        <v>1417</v>
      </c>
      <c r="K444" s="731" t="s">
        <v>1418</v>
      </c>
      <c r="L444" s="734">
        <v>544.39</v>
      </c>
      <c r="M444" s="734">
        <v>2.9999999999999991</v>
      </c>
      <c r="N444" s="735">
        <v>1633.1699999999996</v>
      </c>
    </row>
    <row r="445" spans="1:14" ht="14.45" customHeight="1" x14ac:dyDescent="0.2">
      <c r="A445" s="729" t="s">
        <v>575</v>
      </c>
      <c r="B445" s="730" t="s">
        <v>576</v>
      </c>
      <c r="C445" s="731" t="s">
        <v>595</v>
      </c>
      <c r="D445" s="732" t="s">
        <v>596</v>
      </c>
      <c r="E445" s="733">
        <v>50113013</v>
      </c>
      <c r="F445" s="732" t="s">
        <v>1414</v>
      </c>
      <c r="G445" s="731" t="s">
        <v>662</v>
      </c>
      <c r="H445" s="731">
        <v>203097</v>
      </c>
      <c r="I445" s="731">
        <v>203097</v>
      </c>
      <c r="J445" s="731" t="s">
        <v>1419</v>
      </c>
      <c r="K445" s="731" t="s">
        <v>1420</v>
      </c>
      <c r="L445" s="734">
        <v>167.33999999999995</v>
      </c>
      <c r="M445" s="734">
        <v>1</v>
      </c>
      <c r="N445" s="735">
        <v>167.33999999999995</v>
      </c>
    </row>
    <row r="446" spans="1:14" ht="14.45" customHeight="1" x14ac:dyDescent="0.2">
      <c r="A446" s="729" t="s">
        <v>575</v>
      </c>
      <c r="B446" s="730" t="s">
        <v>576</v>
      </c>
      <c r="C446" s="731" t="s">
        <v>595</v>
      </c>
      <c r="D446" s="732" t="s">
        <v>596</v>
      </c>
      <c r="E446" s="733">
        <v>50113013</v>
      </c>
      <c r="F446" s="732" t="s">
        <v>1414</v>
      </c>
      <c r="G446" s="731" t="s">
        <v>662</v>
      </c>
      <c r="H446" s="731">
        <v>172972</v>
      </c>
      <c r="I446" s="731">
        <v>72972</v>
      </c>
      <c r="J446" s="731" t="s">
        <v>1421</v>
      </c>
      <c r="K446" s="731" t="s">
        <v>1422</v>
      </c>
      <c r="L446" s="734">
        <v>203.71999999999991</v>
      </c>
      <c r="M446" s="734">
        <v>85</v>
      </c>
      <c r="N446" s="735">
        <v>17316.199999999993</v>
      </c>
    </row>
    <row r="447" spans="1:14" ht="14.45" customHeight="1" x14ac:dyDescent="0.2">
      <c r="A447" s="729" t="s">
        <v>575</v>
      </c>
      <c r="B447" s="730" t="s">
        <v>576</v>
      </c>
      <c r="C447" s="731" t="s">
        <v>595</v>
      </c>
      <c r="D447" s="732" t="s">
        <v>596</v>
      </c>
      <c r="E447" s="733">
        <v>50113013</v>
      </c>
      <c r="F447" s="732" t="s">
        <v>1414</v>
      </c>
      <c r="G447" s="731" t="s">
        <v>673</v>
      </c>
      <c r="H447" s="731">
        <v>105951</v>
      </c>
      <c r="I447" s="731">
        <v>5951</v>
      </c>
      <c r="J447" s="731" t="s">
        <v>1423</v>
      </c>
      <c r="K447" s="731" t="s">
        <v>1424</v>
      </c>
      <c r="L447" s="734">
        <v>113.75</v>
      </c>
      <c r="M447" s="734">
        <v>2</v>
      </c>
      <c r="N447" s="735">
        <v>227.5</v>
      </c>
    </row>
    <row r="448" spans="1:14" ht="14.45" customHeight="1" x14ac:dyDescent="0.2">
      <c r="A448" s="729" t="s">
        <v>575</v>
      </c>
      <c r="B448" s="730" t="s">
        <v>576</v>
      </c>
      <c r="C448" s="731" t="s">
        <v>595</v>
      </c>
      <c r="D448" s="732" t="s">
        <v>596</v>
      </c>
      <c r="E448" s="733">
        <v>50113013</v>
      </c>
      <c r="F448" s="732" t="s">
        <v>1414</v>
      </c>
      <c r="G448" s="731" t="s">
        <v>662</v>
      </c>
      <c r="H448" s="731">
        <v>201961</v>
      </c>
      <c r="I448" s="731">
        <v>201961</v>
      </c>
      <c r="J448" s="731" t="s">
        <v>1425</v>
      </c>
      <c r="K448" s="731" t="s">
        <v>1426</v>
      </c>
      <c r="L448" s="734">
        <v>290.66999999999996</v>
      </c>
      <c r="M448" s="734">
        <v>9</v>
      </c>
      <c r="N448" s="735">
        <v>2616.0299999999997</v>
      </c>
    </row>
    <row r="449" spans="1:14" ht="14.45" customHeight="1" x14ac:dyDescent="0.2">
      <c r="A449" s="729" t="s">
        <v>575</v>
      </c>
      <c r="B449" s="730" t="s">
        <v>576</v>
      </c>
      <c r="C449" s="731" t="s">
        <v>595</v>
      </c>
      <c r="D449" s="732" t="s">
        <v>596</v>
      </c>
      <c r="E449" s="733">
        <v>50113013</v>
      </c>
      <c r="F449" s="732" t="s">
        <v>1414</v>
      </c>
      <c r="G449" s="731" t="s">
        <v>662</v>
      </c>
      <c r="H449" s="731">
        <v>136083</v>
      </c>
      <c r="I449" s="731">
        <v>136083</v>
      </c>
      <c r="J449" s="731" t="s">
        <v>1427</v>
      </c>
      <c r="K449" s="731" t="s">
        <v>1428</v>
      </c>
      <c r="L449" s="734">
        <v>464.76424460431662</v>
      </c>
      <c r="M449" s="734">
        <v>27.8</v>
      </c>
      <c r="N449" s="735">
        <v>12920.446000000002</v>
      </c>
    </row>
    <row r="450" spans="1:14" ht="14.45" customHeight="1" x14ac:dyDescent="0.2">
      <c r="A450" s="729" t="s">
        <v>575</v>
      </c>
      <c r="B450" s="730" t="s">
        <v>576</v>
      </c>
      <c r="C450" s="731" t="s">
        <v>595</v>
      </c>
      <c r="D450" s="732" t="s">
        <v>596</v>
      </c>
      <c r="E450" s="733">
        <v>50113013</v>
      </c>
      <c r="F450" s="732" t="s">
        <v>1414</v>
      </c>
      <c r="G450" s="731" t="s">
        <v>662</v>
      </c>
      <c r="H450" s="731">
        <v>498791</v>
      </c>
      <c r="I450" s="731">
        <v>9999999</v>
      </c>
      <c r="J450" s="731" t="s">
        <v>1429</v>
      </c>
      <c r="K450" s="731" t="s">
        <v>1430</v>
      </c>
      <c r="L450" s="734">
        <v>1316.865</v>
      </c>
      <c r="M450" s="734">
        <v>11</v>
      </c>
      <c r="N450" s="735">
        <v>14485.514999999999</v>
      </c>
    </row>
    <row r="451" spans="1:14" ht="14.45" customHeight="1" x14ac:dyDescent="0.2">
      <c r="A451" s="729" t="s">
        <v>575</v>
      </c>
      <c r="B451" s="730" t="s">
        <v>576</v>
      </c>
      <c r="C451" s="731" t="s">
        <v>595</v>
      </c>
      <c r="D451" s="732" t="s">
        <v>596</v>
      </c>
      <c r="E451" s="733">
        <v>50113013</v>
      </c>
      <c r="F451" s="732" t="s">
        <v>1414</v>
      </c>
      <c r="G451" s="731" t="s">
        <v>673</v>
      </c>
      <c r="H451" s="731">
        <v>164831</v>
      </c>
      <c r="I451" s="731">
        <v>64831</v>
      </c>
      <c r="J451" s="731" t="s">
        <v>1431</v>
      </c>
      <c r="K451" s="731" t="s">
        <v>1432</v>
      </c>
      <c r="L451" s="734">
        <v>196.02</v>
      </c>
      <c r="M451" s="734">
        <v>4</v>
      </c>
      <c r="N451" s="735">
        <v>784.08</v>
      </c>
    </row>
    <row r="452" spans="1:14" ht="14.45" customHeight="1" x14ac:dyDescent="0.2">
      <c r="A452" s="729" t="s">
        <v>575</v>
      </c>
      <c r="B452" s="730" t="s">
        <v>576</v>
      </c>
      <c r="C452" s="731" t="s">
        <v>595</v>
      </c>
      <c r="D452" s="732" t="s">
        <v>596</v>
      </c>
      <c r="E452" s="733">
        <v>50113013</v>
      </c>
      <c r="F452" s="732" t="s">
        <v>1414</v>
      </c>
      <c r="G452" s="731" t="s">
        <v>662</v>
      </c>
      <c r="H452" s="731">
        <v>183926</v>
      </c>
      <c r="I452" s="731">
        <v>183926</v>
      </c>
      <c r="J452" s="731" t="s">
        <v>1433</v>
      </c>
      <c r="K452" s="731" t="s">
        <v>1434</v>
      </c>
      <c r="L452" s="734">
        <v>128.81</v>
      </c>
      <c r="M452" s="734">
        <v>6</v>
      </c>
      <c r="N452" s="735">
        <v>772.86</v>
      </c>
    </row>
    <row r="453" spans="1:14" ht="14.45" customHeight="1" x14ac:dyDescent="0.2">
      <c r="A453" s="729" t="s">
        <v>575</v>
      </c>
      <c r="B453" s="730" t="s">
        <v>576</v>
      </c>
      <c r="C453" s="731" t="s">
        <v>595</v>
      </c>
      <c r="D453" s="732" t="s">
        <v>596</v>
      </c>
      <c r="E453" s="733">
        <v>50113013</v>
      </c>
      <c r="F453" s="732" t="s">
        <v>1414</v>
      </c>
      <c r="G453" s="731" t="s">
        <v>673</v>
      </c>
      <c r="H453" s="731">
        <v>145010</v>
      </c>
      <c r="I453" s="731">
        <v>45010</v>
      </c>
      <c r="J453" s="731" t="s">
        <v>1435</v>
      </c>
      <c r="K453" s="731" t="s">
        <v>1436</v>
      </c>
      <c r="L453" s="734">
        <v>41.689999999999991</v>
      </c>
      <c r="M453" s="734">
        <v>3</v>
      </c>
      <c r="N453" s="735">
        <v>125.06999999999996</v>
      </c>
    </row>
    <row r="454" spans="1:14" ht="14.45" customHeight="1" x14ac:dyDescent="0.2">
      <c r="A454" s="729" t="s">
        <v>575</v>
      </c>
      <c r="B454" s="730" t="s">
        <v>576</v>
      </c>
      <c r="C454" s="731" t="s">
        <v>595</v>
      </c>
      <c r="D454" s="732" t="s">
        <v>596</v>
      </c>
      <c r="E454" s="733">
        <v>50113013</v>
      </c>
      <c r="F454" s="732" t="s">
        <v>1414</v>
      </c>
      <c r="G454" s="731" t="s">
        <v>662</v>
      </c>
      <c r="H454" s="731">
        <v>117170</v>
      </c>
      <c r="I454" s="731">
        <v>17170</v>
      </c>
      <c r="J454" s="731" t="s">
        <v>1437</v>
      </c>
      <c r="K454" s="731" t="s">
        <v>1438</v>
      </c>
      <c r="L454" s="734">
        <v>72.839999999999989</v>
      </c>
      <c r="M454" s="734">
        <v>4</v>
      </c>
      <c r="N454" s="735">
        <v>291.35999999999996</v>
      </c>
    </row>
    <row r="455" spans="1:14" ht="14.45" customHeight="1" x14ac:dyDescent="0.2">
      <c r="A455" s="729" t="s">
        <v>575</v>
      </c>
      <c r="B455" s="730" t="s">
        <v>576</v>
      </c>
      <c r="C455" s="731" t="s">
        <v>595</v>
      </c>
      <c r="D455" s="732" t="s">
        <v>596</v>
      </c>
      <c r="E455" s="733">
        <v>50113013</v>
      </c>
      <c r="F455" s="732" t="s">
        <v>1414</v>
      </c>
      <c r="G455" s="731" t="s">
        <v>662</v>
      </c>
      <c r="H455" s="731">
        <v>117171</v>
      </c>
      <c r="I455" s="731">
        <v>17171</v>
      </c>
      <c r="J455" s="731" t="s">
        <v>1439</v>
      </c>
      <c r="K455" s="731" t="s">
        <v>1440</v>
      </c>
      <c r="L455" s="734">
        <v>72.840000000000018</v>
      </c>
      <c r="M455" s="734">
        <v>2</v>
      </c>
      <c r="N455" s="735">
        <v>145.68000000000004</v>
      </c>
    </row>
    <row r="456" spans="1:14" ht="14.45" customHeight="1" x14ac:dyDescent="0.2">
      <c r="A456" s="729" t="s">
        <v>575</v>
      </c>
      <c r="B456" s="730" t="s">
        <v>576</v>
      </c>
      <c r="C456" s="731" t="s">
        <v>595</v>
      </c>
      <c r="D456" s="732" t="s">
        <v>596</v>
      </c>
      <c r="E456" s="733">
        <v>50113013</v>
      </c>
      <c r="F456" s="732" t="s">
        <v>1414</v>
      </c>
      <c r="G456" s="731" t="s">
        <v>662</v>
      </c>
      <c r="H456" s="731">
        <v>111706</v>
      </c>
      <c r="I456" s="731">
        <v>11706</v>
      </c>
      <c r="J456" s="731" t="s">
        <v>1441</v>
      </c>
      <c r="K456" s="731" t="s">
        <v>1258</v>
      </c>
      <c r="L456" s="734">
        <v>528.7650000000001</v>
      </c>
      <c r="M456" s="734">
        <v>42</v>
      </c>
      <c r="N456" s="735">
        <v>22208.130000000005</v>
      </c>
    </row>
    <row r="457" spans="1:14" ht="14.45" customHeight="1" x14ac:dyDescent="0.2">
      <c r="A457" s="729" t="s">
        <v>575</v>
      </c>
      <c r="B457" s="730" t="s">
        <v>576</v>
      </c>
      <c r="C457" s="731" t="s">
        <v>595</v>
      </c>
      <c r="D457" s="732" t="s">
        <v>596</v>
      </c>
      <c r="E457" s="733">
        <v>50113013</v>
      </c>
      <c r="F457" s="732" t="s">
        <v>1414</v>
      </c>
      <c r="G457" s="731" t="s">
        <v>662</v>
      </c>
      <c r="H457" s="731">
        <v>131654</v>
      </c>
      <c r="I457" s="731">
        <v>131654</v>
      </c>
      <c r="J457" s="731" t="s">
        <v>1442</v>
      </c>
      <c r="K457" s="731" t="s">
        <v>1443</v>
      </c>
      <c r="L457" s="734">
        <v>264</v>
      </c>
      <c r="M457" s="734">
        <v>2</v>
      </c>
      <c r="N457" s="735">
        <v>528</v>
      </c>
    </row>
    <row r="458" spans="1:14" ht="14.45" customHeight="1" x14ac:dyDescent="0.2">
      <c r="A458" s="729" t="s">
        <v>575</v>
      </c>
      <c r="B458" s="730" t="s">
        <v>576</v>
      </c>
      <c r="C458" s="731" t="s">
        <v>595</v>
      </c>
      <c r="D458" s="732" t="s">
        <v>596</v>
      </c>
      <c r="E458" s="733">
        <v>50113013</v>
      </c>
      <c r="F458" s="732" t="s">
        <v>1414</v>
      </c>
      <c r="G458" s="731" t="s">
        <v>662</v>
      </c>
      <c r="H458" s="731">
        <v>131656</v>
      </c>
      <c r="I458" s="731">
        <v>131656</v>
      </c>
      <c r="J458" s="731" t="s">
        <v>1444</v>
      </c>
      <c r="K458" s="731" t="s">
        <v>1445</v>
      </c>
      <c r="L458" s="734">
        <v>517</v>
      </c>
      <c r="M458" s="734">
        <v>10</v>
      </c>
      <c r="N458" s="735">
        <v>5170</v>
      </c>
    </row>
    <row r="459" spans="1:14" ht="14.45" customHeight="1" x14ac:dyDescent="0.2">
      <c r="A459" s="729" t="s">
        <v>575</v>
      </c>
      <c r="B459" s="730" t="s">
        <v>576</v>
      </c>
      <c r="C459" s="731" t="s">
        <v>595</v>
      </c>
      <c r="D459" s="732" t="s">
        <v>596</v>
      </c>
      <c r="E459" s="733">
        <v>50113013</v>
      </c>
      <c r="F459" s="732" t="s">
        <v>1414</v>
      </c>
      <c r="G459" s="731" t="s">
        <v>673</v>
      </c>
      <c r="H459" s="731">
        <v>182977</v>
      </c>
      <c r="I459" s="731">
        <v>182977</v>
      </c>
      <c r="J459" s="731" t="s">
        <v>1446</v>
      </c>
      <c r="K459" s="731" t="s">
        <v>1434</v>
      </c>
      <c r="L459" s="734">
        <v>140.03</v>
      </c>
      <c r="M459" s="734">
        <v>3</v>
      </c>
      <c r="N459" s="735">
        <v>420.09000000000003</v>
      </c>
    </row>
    <row r="460" spans="1:14" ht="14.45" customHeight="1" x14ac:dyDescent="0.2">
      <c r="A460" s="729" t="s">
        <v>575</v>
      </c>
      <c r="B460" s="730" t="s">
        <v>576</v>
      </c>
      <c r="C460" s="731" t="s">
        <v>595</v>
      </c>
      <c r="D460" s="732" t="s">
        <v>596</v>
      </c>
      <c r="E460" s="733">
        <v>50113013</v>
      </c>
      <c r="F460" s="732" t="s">
        <v>1414</v>
      </c>
      <c r="G460" s="731" t="s">
        <v>662</v>
      </c>
      <c r="H460" s="731">
        <v>162180</v>
      </c>
      <c r="I460" s="731">
        <v>162180</v>
      </c>
      <c r="J460" s="731" t="s">
        <v>1447</v>
      </c>
      <c r="K460" s="731" t="s">
        <v>1448</v>
      </c>
      <c r="L460" s="734">
        <v>341</v>
      </c>
      <c r="M460" s="734">
        <v>1</v>
      </c>
      <c r="N460" s="735">
        <v>341</v>
      </c>
    </row>
    <row r="461" spans="1:14" ht="14.45" customHeight="1" x14ac:dyDescent="0.2">
      <c r="A461" s="729" t="s">
        <v>575</v>
      </c>
      <c r="B461" s="730" t="s">
        <v>576</v>
      </c>
      <c r="C461" s="731" t="s">
        <v>595</v>
      </c>
      <c r="D461" s="732" t="s">
        <v>596</v>
      </c>
      <c r="E461" s="733">
        <v>50113013</v>
      </c>
      <c r="F461" s="732" t="s">
        <v>1414</v>
      </c>
      <c r="G461" s="731" t="s">
        <v>662</v>
      </c>
      <c r="H461" s="731">
        <v>162187</v>
      </c>
      <c r="I461" s="731">
        <v>162187</v>
      </c>
      <c r="J461" s="731" t="s">
        <v>1449</v>
      </c>
      <c r="K461" s="731" t="s">
        <v>1450</v>
      </c>
      <c r="L461" s="734">
        <v>687.03582089552242</v>
      </c>
      <c r="M461" s="734">
        <v>13.4</v>
      </c>
      <c r="N461" s="735">
        <v>9206.2800000000007</v>
      </c>
    </row>
    <row r="462" spans="1:14" ht="14.45" customHeight="1" x14ac:dyDescent="0.2">
      <c r="A462" s="729" t="s">
        <v>575</v>
      </c>
      <c r="B462" s="730" t="s">
        <v>576</v>
      </c>
      <c r="C462" s="731" t="s">
        <v>595</v>
      </c>
      <c r="D462" s="732" t="s">
        <v>596</v>
      </c>
      <c r="E462" s="733">
        <v>50113013</v>
      </c>
      <c r="F462" s="732" t="s">
        <v>1414</v>
      </c>
      <c r="G462" s="731" t="s">
        <v>673</v>
      </c>
      <c r="H462" s="731">
        <v>849887</v>
      </c>
      <c r="I462" s="731">
        <v>129834</v>
      </c>
      <c r="J462" s="731" t="s">
        <v>1451</v>
      </c>
      <c r="K462" s="731" t="s">
        <v>1452</v>
      </c>
      <c r="L462" s="734">
        <v>150.69999999999999</v>
      </c>
      <c r="M462" s="734">
        <v>8</v>
      </c>
      <c r="N462" s="735">
        <v>1205.5999999999999</v>
      </c>
    </row>
    <row r="463" spans="1:14" ht="14.45" customHeight="1" x14ac:dyDescent="0.2">
      <c r="A463" s="729" t="s">
        <v>575</v>
      </c>
      <c r="B463" s="730" t="s">
        <v>576</v>
      </c>
      <c r="C463" s="731" t="s">
        <v>595</v>
      </c>
      <c r="D463" s="732" t="s">
        <v>596</v>
      </c>
      <c r="E463" s="733">
        <v>50113013</v>
      </c>
      <c r="F463" s="732" t="s">
        <v>1414</v>
      </c>
      <c r="G463" s="731" t="s">
        <v>673</v>
      </c>
      <c r="H463" s="731">
        <v>849655</v>
      </c>
      <c r="I463" s="731">
        <v>129836</v>
      </c>
      <c r="J463" s="731" t="s">
        <v>1453</v>
      </c>
      <c r="K463" s="731" t="s">
        <v>1452</v>
      </c>
      <c r="L463" s="734">
        <v>264</v>
      </c>
      <c r="M463" s="734">
        <v>6</v>
      </c>
      <c r="N463" s="735">
        <v>1584</v>
      </c>
    </row>
    <row r="464" spans="1:14" ht="14.45" customHeight="1" x14ac:dyDescent="0.2">
      <c r="A464" s="729" t="s">
        <v>575</v>
      </c>
      <c r="B464" s="730" t="s">
        <v>576</v>
      </c>
      <c r="C464" s="731" t="s">
        <v>595</v>
      </c>
      <c r="D464" s="732" t="s">
        <v>596</v>
      </c>
      <c r="E464" s="733">
        <v>50113013</v>
      </c>
      <c r="F464" s="732" t="s">
        <v>1414</v>
      </c>
      <c r="G464" s="731" t="s">
        <v>662</v>
      </c>
      <c r="H464" s="731">
        <v>218400</v>
      </c>
      <c r="I464" s="731">
        <v>218400</v>
      </c>
      <c r="J464" s="731" t="s">
        <v>1454</v>
      </c>
      <c r="K464" s="731" t="s">
        <v>1455</v>
      </c>
      <c r="L464" s="734">
        <v>683.12774193548387</v>
      </c>
      <c r="M464" s="734">
        <v>31</v>
      </c>
      <c r="N464" s="735">
        <v>21176.959999999999</v>
      </c>
    </row>
    <row r="465" spans="1:14" ht="14.45" customHeight="1" x14ac:dyDescent="0.2">
      <c r="A465" s="729" t="s">
        <v>575</v>
      </c>
      <c r="B465" s="730" t="s">
        <v>576</v>
      </c>
      <c r="C465" s="731" t="s">
        <v>595</v>
      </c>
      <c r="D465" s="732" t="s">
        <v>596</v>
      </c>
      <c r="E465" s="733">
        <v>50113013</v>
      </c>
      <c r="F465" s="732" t="s">
        <v>1414</v>
      </c>
      <c r="G465" s="731" t="s">
        <v>662</v>
      </c>
      <c r="H465" s="731">
        <v>190986</v>
      </c>
      <c r="I465" s="731">
        <v>90986</v>
      </c>
      <c r="J465" s="731" t="s">
        <v>1456</v>
      </c>
      <c r="K465" s="731" t="s">
        <v>1457</v>
      </c>
      <c r="L465" s="734">
        <v>57.150000000000006</v>
      </c>
      <c r="M465" s="734">
        <v>3</v>
      </c>
      <c r="N465" s="735">
        <v>171.45000000000002</v>
      </c>
    </row>
    <row r="466" spans="1:14" ht="14.45" customHeight="1" x14ac:dyDescent="0.2">
      <c r="A466" s="729" t="s">
        <v>575</v>
      </c>
      <c r="B466" s="730" t="s">
        <v>576</v>
      </c>
      <c r="C466" s="731" t="s">
        <v>595</v>
      </c>
      <c r="D466" s="732" t="s">
        <v>596</v>
      </c>
      <c r="E466" s="733">
        <v>50113013</v>
      </c>
      <c r="F466" s="732" t="s">
        <v>1414</v>
      </c>
      <c r="G466" s="731" t="s">
        <v>662</v>
      </c>
      <c r="H466" s="731">
        <v>202910</v>
      </c>
      <c r="I466" s="731">
        <v>202910</v>
      </c>
      <c r="J466" s="731" t="s">
        <v>1458</v>
      </c>
      <c r="K466" s="731" t="s">
        <v>1459</v>
      </c>
      <c r="L466" s="734">
        <v>560.6400000000001</v>
      </c>
      <c r="M466" s="734">
        <v>2</v>
      </c>
      <c r="N466" s="735">
        <v>1121.2800000000002</v>
      </c>
    </row>
    <row r="467" spans="1:14" ht="14.45" customHeight="1" x14ac:dyDescent="0.2">
      <c r="A467" s="729" t="s">
        <v>575</v>
      </c>
      <c r="B467" s="730" t="s">
        <v>576</v>
      </c>
      <c r="C467" s="731" t="s">
        <v>595</v>
      </c>
      <c r="D467" s="732" t="s">
        <v>596</v>
      </c>
      <c r="E467" s="733">
        <v>50113013</v>
      </c>
      <c r="F467" s="732" t="s">
        <v>1414</v>
      </c>
      <c r="G467" s="731" t="s">
        <v>662</v>
      </c>
      <c r="H467" s="731">
        <v>102427</v>
      </c>
      <c r="I467" s="731">
        <v>2427</v>
      </c>
      <c r="J467" s="731" t="s">
        <v>1460</v>
      </c>
      <c r="K467" s="731" t="s">
        <v>873</v>
      </c>
      <c r="L467" s="734">
        <v>103.53</v>
      </c>
      <c r="M467" s="734">
        <v>1</v>
      </c>
      <c r="N467" s="735">
        <v>103.53</v>
      </c>
    </row>
    <row r="468" spans="1:14" ht="14.45" customHeight="1" x14ac:dyDescent="0.2">
      <c r="A468" s="729" t="s">
        <v>575</v>
      </c>
      <c r="B468" s="730" t="s">
        <v>576</v>
      </c>
      <c r="C468" s="731" t="s">
        <v>595</v>
      </c>
      <c r="D468" s="732" t="s">
        <v>596</v>
      </c>
      <c r="E468" s="733">
        <v>50113013</v>
      </c>
      <c r="F468" s="732" t="s">
        <v>1414</v>
      </c>
      <c r="G468" s="731" t="s">
        <v>662</v>
      </c>
      <c r="H468" s="731">
        <v>148261</v>
      </c>
      <c r="I468" s="731">
        <v>48261</v>
      </c>
      <c r="J468" s="731" t="s">
        <v>1461</v>
      </c>
      <c r="K468" s="731" t="s">
        <v>1462</v>
      </c>
      <c r="L468" s="734">
        <v>68.92</v>
      </c>
      <c r="M468" s="734">
        <v>1</v>
      </c>
      <c r="N468" s="735">
        <v>68.92</v>
      </c>
    </row>
    <row r="469" spans="1:14" ht="14.45" customHeight="1" x14ac:dyDescent="0.2">
      <c r="A469" s="729" t="s">
        <v>575</v>
      </c>
      <c r="B469" s="730" t="s">
        <v>576</v>
      </c>
      <c r="C469" s="731" t="s">
        <v>595</v>
      </c>
      <c r="D469" s="732" t="s">
        <v>596</v>
      </c>
      <c r="E469" s="733">
        <v>50113013</v>
      </c>
      <c r="F469" s="732" t="s">
        <v>1414</v>
      </c>
      <c r="G469" s="731" t="s">
        <v>662</v>
      </c>
      <c r="H469" s="731">
        <v>101066</v>
      </c>
      <c r="I469" s="731">
        <v>1066</v>
      </c>
      <c r="J469" s="731" t="s">
        <v>1461</v>
      </c>
      <c r="K469" s="731" t="s">
        <v>1463</v>
      </c>
      <c r="L469" s="734">
        <v>57.174102564102562</v>
      </c>
      <c r="M469" s="734">
        <v>39</v>
      </c>
      <c r="N469" s="735">
        <v>2229.79</v>
      </c>
    </row>
    <row r="470" spans="1:14" ht="14.45" customHeight="1" x14ac:dyDescent="0.2">
      <c r="A470" s="729" t="s">
        <v>575</v>
      </c>
      <c r="B470" s="730" t="s">
        <v>576</v>
      </c>
      <c r="C470" s="731" t="s">
        <v>595</v>
      </c>
      <c r="D470" s="732" t="s">
        <v>596</v>
      </c>
      <c r="E470" s="733">
        <v>50113013</v>
      </c>
      <c r="F470" s="732" t="s">
        <v>1414</v>
      </c>
      <c r="G470" s="731" t="s">
        <v>662</v>
      </c>
      <c r="H470" s="731">
        <v>207280</v>
      </c>
      <c r="I470" s="731">
        <v>207280</v>
      </c>
      <c r="J470" s="731" t="s">
        <v>1464</v>
      </c>
      <c r="K470" s="731" t="s">
        <v>1465</v>
      </c>
      <c r="L470" s="734">
        <v>129.86000000000001</v>
      </c>
      <c r="M470" s="734">
        <v>1</v>
      </c>
      <c r="N470" s="735">
        <v>129.86000000000001</v>
      </c>
    </row>
    <row r="471" spans="1:14" ht="14.45" customHeight="1" x14ac:dyDescent="0.2">
      <c r="A471" s="729" t="s">
        <v>575</v>
      </c>
      <c r="B471" s="730" t="s">
        <v>576</v>
      </c>
      <c r="C471" s="731" t="s">
        <v>595</v>
      </c>
      <c r="D471" s="732" t="s">
        <v>596</v>
      </c>
      <c r="E471" s="733">
        <v>50113013</v>
      </c>
      <c r="F471" s="732" t="s">
        <v>1414</v>
      </c>
      <c r="G471" s="731" t="s">
        <v>662</v>
      </c>
      <c r="H471" s="731">
        <v>847476</v>
      </c>
      <c r="I471" s="731">
        <v>112782</v>
      </c>
      <c r="J471" s="731" t="s">
        <v>1466</v>
      </c>
      <c r="K471" s="731" t="s">
        <v>1467</v>
      </c>
      <c r="L471" s="734">
        <v>717.19999999999993</v>
      </c>
      <c r="M471" s="734">
        <v>5.2</v>
      </c>
      <c r="N471" s="735">
        <v>3729.44</v>
      </c>
    </row>
    <row r="472" spans="1:14" ht="14.45" customHeight="1" x14ac:dyDescent="0.2">
      <c r="A472" s="729" t="s">
        <v>575</v>
      </c>
      <c r="B472" s="730" t="s">
        <v>576</v>
      </c>
      <c r="C472" s="731" t="s">
        <v>595</v>
      </c>
      <c r="D472" s="732" t="s">
        <v>596</v>
      </c>
      <c r="E472" s="733">
        <v>50113013</v>
      </c>
      <c r="F472" s="732" t="s">
        <v>1414</v>
      </c>
      <c r="G472" s="731" t="s">
        <v>662</v>
      </c>
      <c r="H472" s="731">
        <v>394618</v>
      </c>
      <c r="I472" s="731">
        <v>112786</v>
      </c>
      <c r="J472" s="731" t="s">
        <v>1468</v>
      </c>
      <c r="K472" s="731" t="s">
        <v>1469</v>
      </c>
      <c r="L472" s="734">
        <v>328.87800000000004</v>
      </c>
      <c r="M472" s="734">
        <v>2.5</v>
      </c>
      <c r="N472" s="735">
        <v>822.19500000000016</v>
      </c>
    </row>
    <row r="473" spans="1:14" ht="14.45" customHeight="1" x14ac:dyDescent="0.2">
      <c r="A473" s="729" t="s">
        <v>575</v>
      </c>
      <c r="B473" s="730" t="s">
        <v>576</v>
      </c>
      <c r="C473" s="731" t="s">
        <v>595</v>
      </c>
      <c r="D473" s="732" t="s">
        <v>596</v>
      </c>
      <c r="E473" s="733">
        <v>50113013</v>
      </c>
      <c r="F473" s="732" t="s">
        <v>1414</v>
      </c>
      <c r="G473" s="731" t="s">
        <v>662</v>
      </c>
      <c r="H473" s="731">
        <v>96414</v>
      </c>
      <c r="I473" s="731">
        <v>96414</v>
      </c>
      <c r="J473" s="731" t="s">
        <v>1470</v>
      </c>
      <c r="K473" s="731" t="s">
        <v>1471</v>
      </c>
      <c r="L473" s="734">
        <v>58.609999999999992</v>
      </c>
      <c r="M473" s="734">
        <v>2</v>
      </c>
      <c r="N473" s="735">
        <v>117.21999999999998</v>
      </c>
    </row>
    <row r="474" spans="1:14" ht="14.45" customHeight="1" x14ac:dyDescent="0.2">
      <c r="A474" s="729" t="s">
        <v>575</v>
      </c>
      <c r="B474" s="730" t="s">
        <v>576</v>
      </c>
      <c r="C474" s="731" t="s">
        <v>595</v>
      </c>
      <c r="D474" s="732" t="s">
        <v>596</v>
      </c>
      <c r="E474" s="733">
        <v>50113013</v>
      </c>
      <c r="F474" s="732" t="s">
        <v>1414</v>
      </c>
      <c r="G474" s="731" t="s">
        <v>662</v>
      </c>
      <c r="H474" s="731">
        <v>235812</v>
      </c>
      <c r="I474" s="731">
        <v>235812</v>
      </c>
      <c r="J474" s="731" t="s">
        <v>1472</v>
      </c>
      <c r="K474" s="731" t="s">
        <v>845</v>
      </c>
      <c r="L474" s="734">
        <v>247.61093749999992</v>
      </c>
      <c r="M474" s="734">
        <v>448</v>
      </c>
      <c r="N474" s="735">
        <v>110929.69999999997</v>
      </c>
    </row>
    <row r="475" spans="1:14" ht="14.45" customHeight="1" x14ac:dyDescent="0.2">
      <c r="A475" s="729" t="s">
        <v>575</v>
      </c>
      <c r="B475" s="730" t="s">
        <v>576</v>
      </c>
      <c r="C475" s="731" t="s">
        <v>595</v>
      </c>
      <c r="D475" s="732" t="s">
        <v>596</v>
      </c>
      <c r="E475" s="733">
        <v>50113013</v>
      </c>
      <c r="F475" s="732" t="s">
        <v>1414</v>
      </c>
      <c r="G475" s="731" t="s">
        <v>662</v>
      </c>
      <c r="H475" s="731">
        <v>192490</v>
      </c>
      <c r="I475" s="731">
        <v>92490</v>
      </c>
      <c r="J475" s="731" t="s">
        <v>1473</v>
      </c>
      <c r="K475" s="731" t="s">
        <v>1474</v>
      </c>
      <c r="L475" s="734">
        <v>121.01999999999994</v>
      </c>
      <c r="M475" s="734">
        <v>1</v>
      </c>
      <c r="N475" s="735">
        <v>121.01999999999994</v>
      </c>
    </row>
    <row r="476" spans="1:14" ht="14.45" customHeight="1" x14ac:dyDescent="0.2">
      <c r="A476" s="729" t="s">
        <v>575</v>
      </c>
      <c r="B476" s="730" t="s">
        <v>576</v>
      </c>
      <c r="C476" s="731" t="s">
        <v>595</v>
      </c>
      <c r="D476" s="732" t="s">
        <v>596</v>
      </c>
      <c r="E476" s="733">
        <v>50113013</v>
      </c>
      <c r="F476" s="732" t="s">
        <v>1414</v>
      </c>
      <c r="G476" s="731" t="s">
        <v>662</v>
      </c>
      <c r="H476" s="731">
        <v>187199</v>
      </c>
      <c r="I476" s="731">
        <v>87199</v>
      </c>
      <c r="J476" s="731" t="s">
        <v>1475</v>
      </c>
      <c r="K476" s="731" t="s">
        <v>1476</v>
      </c>
      <c r="L476" s="734">
        <v>225.61999999999998</v>
      </c>
      <c r="M476" s="734">
        <v>40</v>
      </c>
      <c r="N476" s="735">
        <v>9024.7999999999993</v>
      </c>
    </row>
    <row r="477" spans="1:14" ht="14.45" customHeight="1" x14ac:dyDescent="0.2">
      <c r="A477" s="729" t="s">
        <v>575</v>
      </c>
      <c r="B477" s="730" t="s">
        <v>576</v>
      </c>
      <c r="C477" s="731" t="s">
        <v>595</v>
      </c>
      <c r="D477" s="732" t="s">
        <v>596</v>
      </c>
      <c r="E477" s="733">
        <v>50113013</v>
      </c>
      <c r="F477" s="732" t="s">
        <v>1414</v>
      </c>
      <c r="G477" s="731" t="s">
        <v>295</v>
      </c>
      <c r="H477" s="731">
        <v>134595</v>
      </c>
      <c r="I477" s="731">
        <v>134595</v>
      </c>
      <c r="J477" s="731" t="s">
        <v>1477</v>
      </c>
      <c r="K477" s="731" t="s">
        <v>1478</v>
      </c>
      <c r="L477" s="734">
        <v>416.78</v>
      </c>
      <c r="M477" s="734">
        <v>15</v>
      </c>
      <c r="N477" s="735">
        <v>6251.7</v>
      </c>
    </row>
    <row r="478" spans="1:14" ht="14.45" customHeight="1" x14ac:dyDescent="0.2">
      <c r="A478" s="729" t="s">
        <v>575</v>
      </c>
      <c r="B478" s="730" t="s">
        <v>576</v>
      </c>
      <c r="C478" s="731" t="s">
        <v>595</v>
      </c>
      <c r="D478" s="732" t="s">
        <v>596</v>
      </c>
      <c r="E478" s="733">
        <v>50113013</v>
      </c>
      <c r="F478" s="732" t="s">
        <v>1414</v>
      </c>
      <c r="G478" s="731" t="s">
        <v>673</v>
      </c>
      <c r="H478" s="731">
        <v>173750</v>
      </c>
      <c r="I478" s="731">
        <v>173750</v>
      </c>
      <c r="J478" s="731" t="s">
        <v>1479</v>
      </c>
      <c r="K478" s="731" t="s">
        <v>1480</v>
      </c>
      <c r="L478" s="734">
        <v>825.08000000000095</v>
      </c>
      <c r="M478" s="734">
        <v>109.19999999999999</v>
      </c>
      <c r="N478" s="735">
        <v>90098.736000000092</v>
      </c>
    </row>
    <row r="479" spans="1:14" ht="14.45" customHeight="1" x14ac:dyDescent="0.2">
      <c r="A479" s="729" t="s">
        <v>575</v>
      </c>
      <c r="B479" s="730" t="s">
        <v>576</v>
      </c>
      <c r="C479" s="731" t="s">
        <v>595</v>
      </c>
      <c r="D479" s="732" t="s">
        <v>596</v>
      </c>
      <c r="E479" s="733">
        <v>50113013</v>
      </c>
      <c r="F479" s="732" t="s">
        <v>1414</v>
      </c>
      <c r="G479" s="731" t="s">
        <v>673</v>
      </c>
      <c r="H479" s="731">
        <v>242332</v>
      </c>
      <c r="I479" s="731">
        <v>242332</v>
      </c>
      <c r="J479" s="731" t="s">
        <v>1481</v>
      </c>
      <c r="K479" s="731" t="s">
        <v>1482</v>
      </c>
      <c r="L479" s="734">
        <v>376.91999999999985</v>
      </c>
      <c r="M479" s="734">
        <v>12</v>
      </c>
      <c r="N479" s="735">
        <v>4523.0399999999981</v>
      </c>
    </row>
    <row r="480" spans="1:14" ht="14.45" customHeight="1" x14ac:dyDescent="0.2">
      <c r="A480" s="729" t="s">
        <v>575</v>
      </c>
      <c r="B480" s="730" t="s">
        <v>576</v>
      </c>
      <c r="C480" s="731" t="s">
        <v>595</v>
      </c>
      <c r="D480" s="732" t="s">
        <v>596</v>
      </c>
      <c r="E480" s="733">
        <v>50113013</v>
      </c>
      <c r="F480" s="732" t="s">
        <v>1414</v>
      </c>
      <c r="G480" s="731" t="s">
        <v>329</v>
      </c>
      <c r="H480" s="731">
        <v>224407</v>
      </c>
      <c r="I480" s="731">
        <v>224407</v>
      </c>
      <c r="J480" s="731" t="s">
        <v>1481</v>
      </c>
      <c r="K480" s="731" t="s">
        <v>1483</v>
      </c>
      <c r="L480" s="734">
        <v>188.46</v>
      </c>
      <c r="M480" s="734">
        <v>33</v>
      </c>
      <c r="N480" s="735">
        <v>6219.18</v>
      </c>
    </row>
    <row r="481" spans="1:14" ht="14.45" customHeight="1" x14ac:dyDescent="0.2">
      <c r="A481" s="729" t="s">
        <v>575</v>
      </c>
      <c r="B481" s="730" t="s">
        <v>576</v>
      </c>
      <c r="C481" s="731" t="s">
        <v>595</v>
      </c>
      <c r="D481" s="732" t="s">
        <v>596</v>
      </c>
      <c r="E481" s="733">
        <v>50113013</v>
      </c>
      <c r="F481" s="732" t="s">
        <v>1414</v>
      </c>
      <c r="G481" s="731" t="s">
        <v>329</v>
      </c>
      <c r="H481" s="731">
        <v>203324</v>
      </c>
      <c r="I481" s="731">
        <v>203324</v>
      </c>
      <c r="J481" s="731" t="s">
        <v>1484</v>
      </c>
      <c r="K481" s="731" t="s">
        <v>1485</v>
      </c>
      <c r="L481" s="734">
        <v>7581.09</v>
      </c>
      <c r="M481" s="734">
        <v>1</v>
      </c>
      <c r="N481" s="735">
        <v>7581.09</v>
      </c>
    </row>
    <row r="482" spans="1:14" ht="14.45" customHeight="1" x14ac:dyDescent="0.2">
      <c r="A482" s="729" t="s">
        <v>575</v>
      </c>
      <c r="B482" s="730" t="s">
        <v>576</v>
      </c>
      <c r="C482" s="731" t="s">
        <v>595</v>
      </c>
      <c r="D482" s="732" t="s">
        <v>596</v>
      </c>
      <c r="E482" s="733">
        <v>50113013</v>
      </c>
      <c r="F482" s="732" t="s">
        <v>1414</v>
      </c>
      <c r="G482" s="731" t="s">
        <v>662</v>
      </c>
      <c r="H482" s="731">
        <v>207116</v>
      </c>
      <c r="I482" s="731">
        <v>207116</v>
      </c>
      <c r="J482" s="731" t="s">
        <v>1486</v>
      </c>
      <c r="K482" s="731" t="s">
        <v>1487</v>
      </c>
      <c r="L482" s="734">
        <v>419.10000000000008</v>
      </c>
      <c r="M482" s="734">
        <v>9</v>
      </c>
      <c r="N482" s="735">
        <v>3771.9000000000005</v>
      </c>
    </row>
    <row r="483" spans="1:14" ht="14.45" customHeight="1" x14ac:dyDescent="0.2">
      <c r="A483" s="729" t="s">
        <v>575</v>
      </c>
      <c r="B483" s="730" t="s">
        <v>576</v>
      </c>
      <c r="C483" s="731" t="s">
        <v>595</v>
      </c>
      <c r="D483" s="732" t="s">
        <v>596</v>
      </c>
      <c r="E483" s="733">
        <v>50113013</v>
      </c>
      <c r="F483" s="732" t="s">
        <v>1414</v>
      </c>
      <c r="G483" s="731" t="s">
        <v>662</v>
      </c>
      <c r="H483" s="731">
        <v>101076</v>
      </c>
      <c r="I483" s="731">
        <v>1076</v>
      </c>
      <c r="J483" s="731" t="s">
        <v>1488</v>
      </c>
      <c r="K483" s="731" t="s">
        <v>1144</v>
      </c>
      <c r="L483" s="734">
        <v>78.106666666666669</v>
      </c>
      <c r="M483" s="734">
        <v>24</v>
      </c>
      <c r="N483" s="735">
        <v>1874.56</v>
      </c>
    </row>
    <row r="484" spans="1:14" ht="14.45" customHeight="1" x14ac:dyDescent="0.2">
      <c r="A484" s="729" t="s">
        <v>575</v>
      </c>
      <c r="B484" s="730" t="s">
        <v>576</v>
      </c>
      <c r="C484" s="731" t="s">
        <v>595</v>
      </c>
      <c r="D484" s="732" t="s">
        <v>596</v>
      </c>
      <c r="E484" s="733">
        <v>50113013</v>
      </c>
      <c r="F484" s="732" t="s">
        <v>1414</v>
      </c>
      <c r="G484" s="731" t="s">
        <v>662</v>
      </c>
      <c r="H484" s="731">
        <v>498890</v>
      </c>
      <c r="I484" s="731">
        <v>9999999</v>
      </c>
      <c r="J484" s="731" t="s">
        <v>1489</v>
      </c>
      <c r="K484" s="731" t="s">
        <v>1490</v>
      </c>
      <c r="L484" s="734">
        <v>2112.0000000000005</v>
      </c>
      <c r="M484" s="734">
        <v>8.34</v>
      </c>
      <c r="N484" s="735">
        <v>17614.080000000002</v>
      </c>
    </row>
    <row r="485" spans="1:14" ht="14.45" customHeight="1" x14ac:dyDescent="0.2">
      <c r="A485" s="729" t="s">
        <v>575</v>
      </c>
      <c r="B485" s="730" t="s">
        <v>576</v>
      </c>
      <c r="C485" s="731" t="s">
        <v>595</v>
      </c>
      <c r="D485" s="732" t="s">
        <v>596</v>
      </c>
      <c r="E485" s="733">
        <v>50113013</v>
      </c>
      <c r="F485" s="732" t="s">
        <v>1414</v>
      </c>
      <c r="G485" s="731" t="s">
        <v>662</v>
      </c>
      <c r="H485" s="731">
        <v>113424</v>
      </c>
      <c r="I485" s="731">
        <v>9999999</v>
      </c>
      <c r="J485" s="731" t="s">
        <v>1491</v>
      </c>
      <c r="K485" s="731" t="s">
        <v>1492</v>
      </c>
      <c r="L485" s="734">
        <v>2346.9687234042553</v>
      </c>
      <c r="M485" s="734">
        <v>23.5</v>
      </c>
      <c r="N485" s="735">
        <v>55153.764999999999</v>
      </c>
    </row>
    <row r="486" spans="1:14" ht="14.45" customHeight="1" x14ac:dyDescent="0.2">
      <c r="A486" s="729" t="s">
        <v>575</v>
      </c>
      <c r="B486" s="730" t="s">
        <v>576</v>
      </c>
      <c r="C486" s="731" t="s">
        <v>595</v>
      </c>
      <c r="D486" s="732" t="s">
        <v>596</v>
      </c>
      <c r="E486" s="733">
        <v>50113013</v>
      </c>
      <c r="F486" s="732" t="s">
        <v>1414</v>
      </c>
      <c r="G486" s="731" t="s">
        <v>673</v>
      </c>
      <c r="H486" s="731">
        <v>113453</v>
      </c>
      <c r="I486" s="731">
        <v>113453</v>
      </c>
      <c r="J486" s="731" t="s">
        <v>1493</v>
      </c>
      <c r="K486" s="731" t="s">
        <v>1494</v>
      </c>
      <c r="L486" s="734">
        <v>2124.7255555555548</v>
      </c>
      <c r="M486" s="734">
        <v>18</v>
      </c>
      <c r="N486" s="735">
        <v>38245.05999999999</v>
      </c>
    </row>
    <row r="487" spans="1:14" ht="14.45" customHeight="1" x14ac:dyDescent="0.2">
      <c r="A487" s="729" t="s">
        <v>575</v>
      </c>
      <c r="B487" s="730" t="s">
        <v>576</v>
      </c>
      <c r="C487" s="731" t="s">
        <v>595</v>
      </c>
      <c r="D487" s="732" t="s">
        <v>596</v>
      </c>
      <c r="E487" s="733">
        <v>50113013</v>
      </c>
      <c r="F487" s="732" t="s">
        <v>1414</v>
      </c>
      <c r="G487" s="731" t="s">
        <v>662</v>
      </c>
      <c r="H487" s="731">
        <v>502239</v>
      </c>
      <c r="I487" s="731">
        <v>9999999</v>
      </c>
      <c r="J487" s="731" t="s">
        <v>1495</v>
      </c>
      <c r="K487" s="731" t="s">
        <v>1492</v>
      </c>
      <c r="L487" s="734">
        <v>2090</v>
      </c>
      <c r="M487" s="734">
        <v>12</v>
      </c>
      <c r="N487" s="735">
        <v>25080</v>
      </c>
    </row>
    <row r="488" spans="1:14" ht="14.45" customHeight="1" x14ac:dyDescent="0.2">
      <c r="A488" s="729" t="s">
        <v>575</v>
      </c>
      <c r="B488" s="730" t="s">
        <v>576</v>
      </c>
      <c r="C488" s="731" t="s">
        <v>595</v>
      </c>
      <c r="D488" s="732" t="s">
        <v>596</v>
      </c>
      <c r="E488" s="733">
        <v>50113013</v>
      </c>
      <c r="F488" s="732" t="s">
        <v>1414</v>
      </c>
      <c r="G488" s="731" t="s">
        <v>329</v>
      </c>
      <c r="H488" s="731">
        <v>201030</v>
      </c>
      <c r="I488" s="731">
        <v>201030</v>
      </c>
      <c r="J488" s="731" t="s">
        <v>1496</v>
      </c>
      <c r="K488" s="731" t="s">
        <v>1497</v>
      </c>
      <c r="L488" s="734">
        <v>33.4</v>
      </c>
      <c r="M488" s="734">
        <v>445</v>
      </c>
      <c r="N488" s="735">
        <v>14863</v>
      </c>
    </row>
    <row r="489" spans="1:14" ht="14.45" customHeight="1" x14ac:dyDescent="0.2">
      <c r="A489" s="729" t="s">
        <v>575</v>
      </c>
      <c r="B489" s="730" t="s">
        <v>576</v>
      </c>
      <c r="C489" s="731" t="s">
        <v>595</v>
      </c>
      <c r="D489" s="732" t="s">
        <v>596</v>
      </c>
      <c r="E489" s="733">
        <v>50113013</v>
      </c>
      <c r="F489" s="732" t="s">
        <v>1414</v>
      </c>
      <c r="G489" s="731" t="s">
        <v>673</v>
      </c>
      <c r="H489" s="731">
        <v>206563</v>
      </c>
      <c r="I489" s="731">
        <v>206563</v>
      </c>
      <c r="J489" s="731" t="s">
        <v>1498</v>
      </c>
      <c r="K489" s="731" t="s">
        <v>1499</v>
      </c>
      <c r="L489" s="734">
        <v>19.04</v>
      </c>
      <c r="M489" s="734">
        <v>80</v>
      </c>
      <c r="N489" s="735">
        <v>1523.1999999999998</v>
      </c>
    </row>
    <row r="490" spans="1:14" ht="14.45" customHeight="1" x14ac:dyDescent="0.2">
      <c r="A490" s="729" t="s">
        <v>575</v>
      </c>
      <c r="B490" s="730" t="s">
        <v>576</v>
      </c>
      <c r="C490" s="731" t="s">
        <v>595</v>
      </c>
      <c r="D490" s="732" t="s">
        <v>596</v>
      </c>
      <c r="E490" s="733">
        <v>50113013</v>
      </c>
      <c r="F490" s="732" t="s">
        <v>1414</v>
      </c>
      <c r="G490" s="731" t="s">
        <v>662</v>
      </c>
      <c r="H490" s="731">
        <v>225173</v>
      </c>
      <c r="I490" s="731">
        <v>225173</v>
      </c>
      <c r="J490" s="731" t="s">
        <v>1500</v>
      </c>
      <c r="K490" s="731" t="s">
        <v>1501</v>
      </c>
      <c r="L490" s="734">
        <v>93.27</v>
      </c>
      <c r="M490" s="734">
        <v>2</v>
      </c>
      <c r="N490" s="735">
        <v>186.54</v>
      </c>
    </row>
    <row r="491" spans="1:14" ht="14.45" customHeight="1" x14ac:dyDescent="0.2">
      <c r="A491" s="729" t="s">
        <v>575</v>
      </c>
      <c r="B491" s="730" t="s">
        <v>576</v>
      </c>
      <c r="C491" s="731" t="s">
        <v>595</v>
      </c>
      <c r="D491" s="732" t="s">
        <v>596</v>
      </c>
      <c r="E491" s="733">
        <v>50113013</v>
      </c>
      <c r="F491" s="732" t="s">
        <v>1414</v>
      </c>
      <c r="G491" s="731" t="s">
        <v>673</v>
      </c>
      <c r="H491" s="731">
        <v>126127</v>
      </c>
      <c r="I491" s="731">
        <v>26127</v>
      </c>
      <c r="J491" s="731" t="s">
        <v>1502</v>
      </c>
      <c r="K491" s="731" t="s">
        <v>1503</v>
      </c>
      <c r="L491" s="734">
        <v>2237.7299999999996</v>
      </c>
      <c r="M491" s="734">
        <v>27</v>
      </c>
      <c r="N491" s="735">
        <v>60418.709999999992</v>
      </c>
    </row>
    <row r="492" spans="1:14" ht="14.45" customHeight="1" x14ac:dyDescent="0.2">
      <c r="A492" s="729" t="s">
        <v>575</v>
      </c>
      <c r="B492" s="730" t="s">
        <v>576</v>
      </c>
      <c r="C492" s="731" t="s">
        <v>595</v>
      </c>
      <c r="D492" s="732" t="s">
        <v>596</v>
      </c>
      <c r="E492" s="733">
        <v>50113013</v>
      </c>
      <c r="F492" s="732" t="s">
        <v>1414</v>
      </c>
      <c r="G492" s="731" t="s">
        <v>673</v>
      </c>
      <c r="H492" s="731">
        <v>166269</v>
      </c>
      <c r="I492" s="731">
        <v>166269</v>
      </c>
      <c r="J492" s="731" t="s">
        <v>1504</v>
      </c>
      <c r="K492" s="731" t="s">
        <v>1505</v>
      </c>
      <c r="L492" s="734">
        <v>52.879999999999995</v>
      </c>
      <c r="M492" s="734">
        <v>40</v>
      </c>
      <c r="N492" s="735">
        <v>2115.1999999999998</v>
      </c>
    </row>
    <row r="493" spans="1:14" ht="14.45" customHeight="1" x14ac:dyDescent="0.2">
      <c r="A493" s="729" t="s">
        <v>575</v>
      </c>
      <c r="B493" s="730" t="s">
        <v>576</v>
      </c>
      <c r="C493" s="731" t="s">
        <v>595</v>
      </c>
      <c r="D493" s="732" t="s">
        <v>596</v>
      </c>
      <c r="E493" s="733">
        <v>50113013</v>
      </c>
      <c r="F493" s="732" t="s">
        <v>1414</v>
      </c>
      <c r="G493" s="731" t="s">
        <v>673</v>
      </c>
      <c r="H493" s="731">
        <v>166265</v>
      </c>
      <c r="I493" s="731">
        <v>166265</v>
      </c>
      <c r="J493" s="731" t="s">
        <v>1506</v>
      </c>
      <c r="K493" s="731" t="s">
        <v>1507</v>
      </c>
      <c r="L493" s="734">
        <v>33.39</v>
      </c>
      <c r="M493" s="734">
        <v>32</v>
      </c>
      <c r="N493" s="735">
        <v>1068.48</v>
      </c>
    </row>
    <row r="494" spans="1:14" ht="14.45" customHeight="1" x14ac:dyDescent="0.2">
      <c r="A494" s="729" t="s">
        <v>575</v>
      </c>
      <c r="B494" s="730" t="s">
        <v>576</v>
      </c>
      <c r="C494" s="731" t="s">
        <v>595</v>
      </c>
      <c r="D494" s="732" t="s">
        <v>596</v>
      </c>
      <c r="E494" s="733">
        <v>50113013</v>
      </c>
      <c r="F494" s="732" t="s">
        <v>1414</v>
      </c>
      <c r="G494" s="731" t="s">
        <v>662</v>
      </c>
      <c r="H494" s="731">
        <v>210993</v>
      </c>
      <c r="I494" s="731">
        <v>210993</v>
      </c>
      <c r="J494" s="731" t="s">
        <v>1508</v>
      </c>
      <c r="K494" s="731" t="s">
        <v>1509</v>
      </c>
      <c r="L494" s="734">
        <v>21610.3</v>
      </c>
      <c r="M494" s="734">
        <v>2</v>
      </c>
      <c r="N494" s="735">
        <v>43220.6</v>
      </c>
    </row>
    <row r="495" spans="1:14" ht="14.45" customHeight="1" x14ac:dyDescent="0.2">
      <c r="A495" s="729" t="s">
        <v>575</v>
      </c>
      <c r="B495" s="730" t="s">
        <v>576</v>
      </c>
      <c r="C495" s="731" t="s">
        <v>595</v>
      </c>
      <c r="D495" s="732" t="s">
        <v>596</v>
      </c>
      <c r="E495" s="733">
        <v>50113013</v>
      </c>
      <c r="F495" s="732" t="s">
        <v>1414</v>
      </c>
      <c r="G495" s="731" t="s">
        <v>673</v>
      </c>
      <c r="H495" s="731">
        <v>103708</v>
      </c>
      <c r="I495" s="731">
        <v>3708</v>
      </c>
      <c r="J495" s="731" t="s">
        <v>1510</v>
      </c>
      <c r="K495" s="731" t="s">
        <v>1511</v>
      </c>
      <c r="L495" s="734">
        <v>1134.8800000000003</v>
      </c>
      <c r="M495" s="734">
        <v>4.8</v>
      </c>
      <c r="N495" s="735">
        <v>5447.4240000000009</v>
      </c>
    </row>
    <row r="496" spans="1:14" ht="14.45" customHeight="1" x14ac:dyDescent="0.2">
      <c r="A496" s="729" t="s">
        <v>575</v>
      </c>
      <c r="B496" s="730" t="s">
        <v>576</v>
      </c>
      <c r="C496" s="731" t="s">
        <v>595</v>
      </c>
      <c r="D496" s="732" t="s">
        <v>596</v>
      </c>
      <c r="E496" s="733">
        <v>50113014</v>
      </c>
      <c r="F496" s="732" t="s">
        <v>1512</v>
      </c>
      <c r="G496" s="731" t="s">
        <v>662</v>
      </c>
      <c r="H496" s="731">
        <v>846731</v>
      </c>
      <c r="I496" s="731">
        <v>137116</v>
      </c>
      <c r="J496" s="731" t="s">
        <v>1513</v>
      </c>
      <c r="K496" s="731" t="s">
        <v>1514</v>
      </c>
      <c r="L496" s="734">
        <v>144.69</v>
      </c>
      <c r="M496" s="734">
        <v>2</v>
      </c>
      <c r="N496" s="735">
        <v>289.38</v>
      </c>
    </row>
    <row r="497" spans="1:14" ht="14.45" customHeight="1" x14ac:dyDescent="0.2">
      <c r="A497" s="729" t="s">
        <v>575</v>
      </c>
      <c r="B497" s="730" t="s">
        <v>576</v>
      </c>
      <c r="C497" s="731" t="s">
        <v>595</v>
      </c>
      <c r="D497" s="732" t="s">
        <v>596</v>
      </c>
      <c r="E497" s="733">
        <v>50113014</v>
      </c>
      <c r="F497" s="732" t="s">
        <v>1512</v>
      </c>
      <c r="G497" s="731" t="s">
        <v>662</v>
      </c>
      <c r="H497" s="731">
        <v>113798</v>
      </c>
      <c r="I497" s="731">
        <v>13798</v>
      </c>
      <c r="J497" s="731" t="s">
        <v>1515</v>
      </c>
      <c r="K497" s="731" t="s">
        <v>1516</v>
      </c>
      <c r="L497" s="734">
        <v>114.44666666666667</v>
      </c>
      <c r="M497" s="734">
        <v>3</v>
      </c>
      <c r="N497" s="735">
        <v>343.34000000000003</v>
      </c>
    </row>
    <row r="498" spans="1:14" ht="14.45" customHeight="1" x14ac:dyDescent="0.2">
      <c r="A498" s="729" t="s">
        <v>575</v>
      </c>
      <c r="B498" s="730" t="s">
        <v>576</v>
      </c>
      <c r="C498" s="731" t="s">
        <v>595</v>
      </c>
      <c r="D498" s="732" t="s">
        <v>596</v>
      </c>
      <c r="E498" s="733">
        <v>50113014</v>
      </c>
      <c r="F498" s="732" t="s">
        <v>1512</v>
      </c>
      <c r="G498" s="731" t="s">
        <v>673</v>
      </c>
      <c r="H498" s="731">
        <v>850734</v>
      </c>
      <c r="I498" s="731">
        <v>149384</v>
      </c>
      <c r="J498" s="731" t="s">
        <v>1517</v>
      </c>
      <c r="K498" s="731" t="s">
        <v>1518</v>
      </c>
      <c r="L498" s="734">
        <v>1101.21</v>
      </c>
      <c r="M498" s="734">
        <v>5</v>
      </c>
      <c r="N498" s="735">
        <v>5506.05</v>
      </c>
    </row>
    <row r="499" spans="1:14" ht="14.45" customHeight="1" x14ac:dyDescent="0.2">
      <c r="A499" s="729" t="s">
        <v>575</v>
      </c>
      <c r="B499" s="730" t="s">
        <v>576</v>
      </c>
      <c r="C499" s="731" t="s">
        <v>595</v>
      </c>
      <c r="D499" s="732" t="s">
        <v>596</v>
      </c>
      <c r="E499" s="733">
        <v>50113014</v>
      </c>
      <c r="F499" s="732" t="s">
        <v>1512</v>
      </c>
      <c r="G499" s="731" t="s">
        <v>673</v>
      </c>
      <c r="H499" s="731">
        <v>164401</v>
      </c>
      <c r="I499" s="731">
        <v>164401</v>
      </c>
      <c r="J499" s="731" t="s">
        <v>1519</v>
      </c>
      <c r="K499" s="731" t="s">
        <v>1520</v>
      </c>
      <c r="L499" s="734">
        <v>319.00000232371644</v>
      </c>
      <c r="M499" s="734">
        <v>40</v>
      </c>
      <c r="N499" s="735">
        <v>12760.000092948658</v>
      </c>
    </row>
    <row r="500" spans="1:14" ht="14.45" customHeight="1" x14ac:dyDescent="0.2">
      <c r="A500" s="729" t="s">
        <v>575</v>
      </c>
      <c r="B500" s="730" t="s">
        <v>576</v>
      </c>
      <c r="C500" s="731" t="s">
        <v>595</v>
      </c>
      <c r="D500" s="732" t="s">
        <v>596</v>
      </c>
      <c r="E500" s="733">
        <v>50113014</v>
      </c>
      <c r="F500" s="732" t="s">
        <v>1512</v>
      </c>
      <c r="G500" s="731" t="s">
        <v>673</v>
      </c>
      <c r="H500" s="731">
        <v>164407</v>
      </c>
      <c r="I500" s="731">
        <v>164407</v>
      </c>
      <c r="J500" s="731" t="s">
        <v>1519</v>
      </c>
      <c r="K500" s="731" t="s">
        <v>1521</v>
      </c>
      <c r="L500" s="734">
        <v>638.0000106227036</v>
      </c>
      <c r="M500" s="734">
        <v>7</v>
      </c>
      <c r="N500" s="735">
        <v>4466.0000743589253</v>
      </c>
    </row>
    <row r="501" spans="1:14" ht="14.45" customHeight="1" x14ac:dyDescent="0.2">
      <c r="A501" s="729" t="s">
        <v>575</v>
      </c>
      <c r="B501" s="730" t="s">
        <v>576</v>
      </c>
      <c r="C501" s="731" t="s">
        <v>595</v>
      </c>
      <c r="D501" s="732" t="s">
        <v>596</v>
      </c>
      <c r="E501" s="733">
        <v>50113014</v>
      </c>
      <c r="F501" s="732" t="s">
        <v>1512</v>
      </c>
      <c r="G501" s="731" t="s">
        <v>662</v>
      </c>
      <c r="H501" s="731">
        <v>129428</v>
      </c>
      <c r="I501" s="731">
        <v>500720</v>
      </c>
      <c r="J501" s="731" t="s">
        <v>1522</v>
      </c>
      <c r="K501" s="731" t="s">
        <v>1523</v>
      </c>
      <c r="L501" s="734">
        <v>3630</v>
      </c>
      <c r="M501" s="734">
        <v>55</v>
      </c>
      <c r="N501" s="735">
        <v>199650</v>
      </c>
    </row>
    <row r="502" spans="1:14" ht="14.45" customHeight="1" x14ac:dyDescent="0.2">
      <c r="A502" s="729" t="s">
        <v>575</v>
      </c>
      <c r="B502" s="730" t="s">
        <v>576</v>
      </c>
      <c r="C502" s="731" t="s">
        <v>595</v>
      </c>
      <c r="D502" s="732" t="s">
        <v>596</v>
      </c>
      <c r="E502" s="733">
        <v>50113014</v>
      </c>
      <c r="F502" s="732" t="s">
        <v>1512</v>
      </c>
      <c r="G502" s="731" t="s">
        <v>662</v>
      </c>
      <c r="H502" s="731">
        <v>126902</v>
      </c>
      <c r="I502" s="731">
        <v>26902</v>
      </c>
      <c r="J502" s="731" t="s">
        <v>1524</v>
      </c>
      <c r="K502" s="731" t="s">
        <v>1525</v>
      </c>
      <c r="L502" s="734">
        <v>333.90999999999997</v>
      </c>
      <c r="M502" s="734">
        <v>20</v>
      </c>
      <c r="N502" s="735">
        <v>6678.1999999999989</v>
      </c>
    </row>
    <row r="503" spans="1:14" ht="14.45" customHeight="1" x14ac:dyDescent="0.2">
      <c r="A503" s="729" t="s">
        <v>575</v>
      </c>
      <c r="B503" s="730" t="s">
        <v>576</v>
      </c>
      <c r="C503" s="731" t="s">
        <v>595</v>
      </c>
      <c r="D503" s="732" t="s">
        <v>596</v>
      </c>
      <c r="E503" s="733">
        <v>50113016</v>
      </c>
      <c r="F503" s="732" t="s">
        <v>1526</v>
      </c>
      <c r="G503" s="731" t="s">
        <v>673</v>
      </c>
      <c r="H503" s="731">
        <v>27921</v>
      </c>
      <c r="I503" s="731">
        <v>27921</v>
      </c>
      <c r="J503" s="731" t="s">
        <v>1527</v>
      </c>
      <c r="K503" s="731" t="s">
        <v>1528</v>
      </c>
      <c r="L503" s="734">
        <v>0</v>
      </c>
      <c r="M503" s="734">
        <v>0</v>
      </c>
      <c r="N503" s="735">
        <v>0</v>
      </c>
    </row>
    <row r="504" spans="1:14" ht="14.45" customHeight="1" x14ac:dyDescent="0.2">
      <c r="A504" s="729" t="s">
        <v>575</v>
      </c>
      <c r="B504" s="730" t="s">
        <v>576</v>
      </c>
      <c r="C504" s="731" t="s">
        <v>619</v>
      </c>
      <c r="D504" s="732" t="s">
        <v>620</v>
      </c>
      <c r="E504" s="733">
        <v>50113001</v>
      </c>
      <c r="F504" s="732" t="s">
        <v>661</v>
      </c>
      <c r="G504" s="731" t="s">
        <v>662</v>
      </c>
      <c r="H504" s="731">
        <v>226195</v>
      </c>
      <c r="I504" s="731">
        <v>226195</v>
      </c>
      <c r="J504" s="731" t="s">
        <v>1529</v>
      </c>
      <c r="K504" s="731" t="s">
        <v>1530</v>
      </c>
      <c r="L504" s="734">
        <v>73.808928571428581</v>
      </c>
      <c r="M504" s="734">
        <v>28</v>
      </c>
      <c r="N504" s="735">
        <v>2066.65</v>
      </c>
    </row>
    <row r="505" spans="1:14" ht="14.45" customHeight="1" x14ac:dyDescent="0.2">
      <c r="A505" s="729" t="s">
        <v>575</v>
      </c>
      <c r="B505" s="730" t="s">
        <v>576</v>
      </c>
      <c r="C505" s="731" t="s">
        <v>619</v>
      </c>
      <c r="D505" s="732" t="s">
        <v>620</v>
      </c>
      <c r="E505" s="733">
        <v>50113001</v>
      </c>
      <c r="F505" s="732" t="s">
        <v>661</v>
      </c>
      <c r="G505" s="731" t="s">
        <v>662</v>
      </c>
      <c r="H505" s="731">
        <v>846758</v>
      </c>
      <c r="I505" s="731">
        <v>103387</v>
      </c>
      <c r="J505" s="731" t="s">
        <v>706</v>
      </c>
      <c r="K505" s="731" t="s">
        <v>707</v>
      </c>
      <c r="L505" s="734">
        <v>76.871666666666684</v>
      </c>
      <c r="M505" s="734">
        <v>42</v>
      </c>
      <c r="N505" s="735">
        <v>3228.6100000000006</v>
      </c>
    </row>
    <row r="506" spans="1:14" ht="14.45" customHeight="1" x14ac:dyDescent="0.2">
      <c r="A506" s="729" t="s">
        <v>575</v>
      </c>
      <c r="B506" s="730" t="s">
        <v>576</v>
      </c>
      <c r="C506" s="731" t="s">
        <v>619</v>
      </c>
      <c r="D506" s="732" t="s">
        <v>620</v>
      </c>
      <c r="E506" s="733">
        <v>50113001</v>
      </c>
      <c r="F506" s="732" t="s">
        <v>661</v>
      </c>
      <c r="G506" s="731" t="s">
        <v>662</v>
      </c>
      <c r="H506" s="731">
        <v>176064</v>
      </c>
      <c r="I506" s="731">
        <v>76064</v>
      </c>
      <c r="J506" s="731" t="s">
        <v>1531</v>
      </c>
      <c r="K506" s="731" t="s">
        <v>1532</v>
      </c>
      <c r="L506" s="734">
        <v>83.495000000000005</v>
      </c>
      <c r="M506" s="734">
        <v>2</v>
      </c>
      <c r="N506" s="735">
        <v>166.99</v>
      </c>
    </row>
    <row r="507" spans="1:14" ht="14.45" customHeight="1" x14ac:dyDescent="0.2">
      <c r="A507" s="729" t="s">
        <v>575</v>
      </c>
      <c r="B507" s="730" t="s">
        <v>576</v>
      </c>
      <c r="C507" s="731" t="s">
        <v>619</v>
      </c>
      <c r="D507" s="732" t="s">
        <v>620</v>
      </c>
      <c r="E507" s="733">
        <v>50113001</v>
      </c>
      <c r="F507" s="732" t="s">
        <v>661</v>
      </c>
      <c r="G507" s="731" t="s">
        <v>662</v>
      </c>
      <c r="H507" s="731">
        <v>197323</v>
      </c>
      <c r="I507" s="731">
        <v>197323</v>
      </c>
      <c r="J507" s="731" t="s">
        <v>713</v>
      </c>
      <c r="K507" s="731" t="s">
        <v>714</v>
      </c>
      <c r="L507" s="734">
        <v>1333.6399999999999</v>
      </c>
      <c r="M507" s="734">
        <v>1</v>
      </c>
      <c r="N507" s="735">
        <v>1333.6399999999999</v>
      </c>
    </row>
    <row r="508" spans="1:14" ht="14.45" customHeight="1" x14ac:dyDescent="0.2">
      <c r="A508" s="729" t="s">
        <v>575</v>
      </c>
      <c r="B508" s="730" t="s">
        <v>576</v>
      </c>
      <c r="C508" s="731" t="s">
        <v>619</v>
      </c>
      <c r="D508" s="732" t="s">
        <v>620</v>
      </c>
      <c r="E508" s="733">
        <v>50113001</v>
      </c>
      <c r="F508" s="732" t="s">
        <v>661</v>
      </c>
      <c r="G508" s="731" t="s">
        <v>662</v>
      </c>
      <c r="H508" s="731">
        <v>100362</v>
      </c>
      <c r="I508" s="731">
        <v>362</v>
      </c>
      <c r="J508" s="731" t="s">
        <v>663</v>
      </c>
      <c r="K508" s="731" t="s">
        <v>664</v>
      </c>
      <c r="L508" s="734">
        <v>72.570000000000007</v>
      </c>
      <c r="M508" s="734">
        <v>10</v>
      </c>
      <c r="N508" s="735">
        <v>725.7</v>
      </c>
    </row>
    <row r="509" spans="1:14" ht="14.45" customHeight="1" x14ac:dyDescent="0.2">
      <c r="A509" s="729" t="s">
        <v>575</v>
      </c>
      <c r="B509" s="730" t="s">
        <v>576</v>
      </c>
      <c r="C509" s="731" t="s">
        <v>619</v>
      </c>
      <c r="D509" s="732" t="s">
        <v>620</v>
      </c>
      <c r="E509" s="733">
        <v>50113001</v>
      </c>
      <c r="F509" s="732" t="s">
        <v>661</v>
      </c>
      <c r="G509" s="731" t="s">
        <v>662</v>
      </c>
      <c r="H509" s="731">
        <v>202701</v>
      </c>
      <c r="I509" s="731">
        <v>202701</v>
      </c>
      <c r="J509" s="731" t="s">
        <v>719</v>
      </c>
      <c r="K509" s="731" t="s">
        <v>721</v>
      </c>
      <c r="L509" s="734">
        <v>136.70999999999998</v>
      </c>
      <c r="M509" s="734">
        <v>1</v>
      </c>
      <c r="N509" s="735">
        <v>136.70999999999998</v>
      </c>
    </row>
    <row r="510" spans="1:14" ht="14.45" customHeight="1" x14ac:dyDescent="0.2">
      <c r="A510" s="729" t="s">
        <v>575</v>
      </c>
      <c r="B510" s="730" t="s">
        <v>576</v>
      </c>
      <c r="C510" s="731" t="s">
        <v>619</v>
      </c>
      <c r="D510" s="732" t="s">
        <v>620</v>
      </c>
      <c r="E510" s="733">
        <v>50113001</v>
      </c>
      <c r="F510" s="732" t="s">
        <v>661</v>
      </c>
      <c r="G510" s="731" t="s">
        <v>662</v>
      </c>
      <c r="H510" s="731">
        <v>845008</v>
      </c>
      <c r="I510" s="731">
        <v>107806</v>
      </c>
      <c r="J510" s="731" t="s">
        <v>719</v>
      </c>
      <c r="K510" s="731" t="s">
        <v>720</v>
      </c>
      <c r="L510" s="734">
        <v>66.564999999999998</v>
      </c>
      <c r="M510" s="734">
        <v>2</v>
      </c>
      <c r="N510" s="735">
        <v>133.13</v>
      </c>
    </row>
    <row r="511" spans="1:14" ht="14.45" customHeight="1" x14ac:dyDescent="0.2">
      <c r="A511" s="729" t="s">
        <v>575</v>
      </c>
      <c r="B511" s="730" t="s">
        <v>576</v>
      </c>
      <c r="C511" s="731" t="s">
        <v>619</v>
      </c>
      <c r="D511" s="732" t="s">
        <v>620</v>
      </c>
      <c r="E511" s="733">
        <v>50113001</v>
      </c>
      <c r="F511" s="732" t="s">
        <v>661</v>
      </c>
      <c r="G511" s="731" t="s">
        <v>673</v>
      </c>
      <c r="H511" s="731">
        <v>115378</v>
      </c>
      <c r="I511" s="731">
        <v>15378</v>
      </c>
      <c r="J511" s="731" t="s">
        <v>1533</v>
      </c>
      <c r="K511" s="731" t="s">
        <v>1534</v>
      </c>
      <c r="L511" s="734">
        <v>21.210000000000004</v>
      </c>
      <c r="M511" s="734">
        <v>1</v>
      </c>
      <c r="N511" s="735">
        <v>21.210000000000004</v>
      </c>
    </row>
    <row r="512" spans="1:14" ht="14.45" customHeight="1" x14ac:dyDescent="0.2">
      <c r="A512" s="729" t="s">
        <v>575</v>
      </c>
      <c r="B512" s="730" t="s">
        <v>576</v>
      </c>
      <c r="C512" s="731" t="s">
        <v>619</v>
      </c>
      <c r="D512" s="732" t="s">
        <v>620</v>
      </c>
      <c r="E512" s="733">
        <v>50113001</v>
      </c>
      <c r="F512" s="732" t="s">
        <v>661</v>
      </c>
      <c r="G512" s="731" t="s">
        <v>673</v>
      </c>
      <c r="H512" s="731">
        <v>127263</v>
      </c>
      <c r="I512" s="731">
        <v>127263</v>
      </c>
      <c r="J512" s="731" t="s">
        <v>1535</v>
      </c>
      <c r="K512" s="731" t="s">
        <v>1536</v>
      </c>
      <c r="L512" s="734">
        <v>53.939999999999991</v>
      </c>
      <c r="M512" s="734">
        <v>3</v>
      </c>
      <c r="N512" s="735">
        <v>161.81999999999996</v>
      </c>
    </row>
    <row r="513" spans="1:14" ht="14.45" customHeight="1" x14ac:dyDescent="0.2">
      <c r="A513" s="729" t="s">
        <v>575</v>
      </c>
      <c r="B513" s="730" t="s">
        <v>576</v>
      </c>
      <c r="C513" s="731" t="s">
        <v>619</v>
      </c>
      <c r="D513" s="732" t="s">
        <v>620</v>
      </c>
      <c r="E513" s="733">
        <v>50113001</v>
      </c>
      <c r="F513" s="732" t="s">
        <v>661</v>
      </c>
      <c r="G513" s="731" t="s">
        <v>662</v>
      </c>
      <c r="H513" s="731">
        <v>194916</v>
      </c>
      <c r="I513" s="731">
        <v>94916</v>
      </c>
      <c r="J513" s="731" t="s">
        <v>726</v>
      </c>
      <c r="K513" s="731" t="s">
        <v>727</v>
      </c>
      <c r="L513" s="734">
        <v>84.569999999999979</v>
      </c>
      <c r="M513" s="734">
        <v>3</v>
      </c>
      <c r="N513" s="735">
        <v>253.70999999999995</v>
      </c>
    </row>
    <row r="514" spans="1:14" ht="14.45" customHeight="1" x14ac:dyDescent="0.2">
      <c r="A514" s="729" t="s">
        <v>575</v>
      </c>
      <c r="B514" s="730" t="s">
        <v>576</v>
      </c>
      <c r="C514" s="731" t="s">
        <v>619</v>
      </c>
      <c r="D514" s="732" t="s">
        <v>620</v>
      </c>
      <c r="E514" s="733">
        <v>50113001</v>
      </c>
      <c r="F514" s="732" t="s">
        <v>661</v>
      </c>
      <c r="G514" s="731" t="s">
        <v>662</v>
      </c>
      <c r="H514" s="731">
        <v>194920</v>
      </c>
      <c r="I514" s="731">
        <v>94920</v>
      </c>
      <c r="J514" s="731" t="s">
        <v>1537</v>
      </c>
      <c r="K514" s="731" t="s">
        <v>1538</v>
      </c>
      <c r="L514" s="734">
        <v>73.843846153846158</v>
      </c>
      <c r="M514" s="734">
        <v>13</v>
      </c>
      <c r="N514" s="735">
        <v>959.97</v>
      </c>
    </row>
    <row r="515" spans="1:14" ht="14.45" customHeight="1" x14ac:dyDescent="0.2">
      <c r="A515" s="729" t="s">
        <v>575</v>
      </c>
      <c r="B515" s="730" t="s">
        <v>576</v>
      </c>
      <c r="C515" s="731" t="s">
        <v>619</v>
      </c>
      <c r="D515" s="732" t="s">
        <v>620</v>
      </c>
      <c r="E515" s="733">
        <v>50113001</v>
      </c>
      <c r="F515" s="732" t="s">
        <v>661</v>
      </c>
      <c r="G515" s="731" t="s">
        <v>662</v>
      </c>
      <c r="H515" s="731">
        <v>223855</v>
      </c>
      <c r="I515" s="731">
        <v>223855</v>
      </c>
      <c r="J515" s="731" t="s">
        <v>728</v>
      </c>
      <c r="K515" s="731" t="s">
        <v>729</v>
      </c>
      <c r="L515" s="734">
        <v>165</v>
      </c>
      <c r="M515" s="734">
        <v>2</v>
      </c>
      <c r="N515" s="735">
        <v>330</v>
      </c>
    </row>
    <row r="516" spans="1:14" ht="14.45" customHeight="1" x14ac:dyDescent="0.2">
      <c r="A516" s="729" t="s">
        <v>575</v>
      </c>
      <c r="B516" s="730" t="s">
        <v>576</v>
      </c>
      <c r="C516" s="731" t="s">
        <v>619</v>
      </c>
      <c r="D516" s="732" t="s">
        <v>620</v>
      </c>
      <c r="E516" s="733">
        <v>50113001</v>
      </c>
      <c r="F516" s="732" t="s">
        <v>661</v>
      </c>
      <c r="G516" s="731" t="s">
        <v>662</v>
      </c>
      <c r="H516" s="731">
        <v>845369</v>
      </c>
      <c r="I516" s="731">
        <v>107987</v>
      </c>
      <c r="J516" s="731" t="s">
        <v>732</v>
      </c>
      <c r="K516" s="731" t="s">
        <v>733</v>
      </c>
      <c r="L516" s="734">
        <v>112.17</v>
      </c>
      <c r="M516" s="734">
        <v>1</v>
      </c>
      <c r="N516" s="735">
        <v>112.17</v>
      </c>
    </row>
    <row r="517" spans="1:14" ht="14.45" customHeight="1" x14ac:dyDescent="0.2">
      <c r="A517" s="729" t="s">
        <v>575</v>
      </c>
      <c r="B517" s="730" t="s">
        <v>576</v>
      </c>
      <c r="C517" s="731" t="s">
        <v>619</v>
      </c>
      <c r="D517" s="732" t="s">
        <v>620</v>
      </c>
      <c r="E517" s="733">
        <v>50113001</v>
      </c>
      <c r="F517" s="732" t="s">
        <v>661</v>
      </c>
      <c r="G517" s="731" t="s">
        <v>662</v>
      </c>
      <c r="H517" s="731">
        <v>235897</v>
      </c>
      <c r="I517" s="731">
        <v>235897</v>
      </c>
      <c r="J517" s="731" t="s">
        <v>1539</v>
      </c>
      <c r="K517" s="731" t="s">
        <v>1540</v>
      </c>
      <c r="L517" s="734">
        <v>63.47</v>
      </c>
      <c r="M517" s="734">
        <v>3</v>
      </c>
      <c r="N517" s="735">
        <v>190.41</v>
      </c>
    </row>
    <row r="518" spans="1:14" ht="14.45" customHeight="1" x14ac:dyDescent="0.2">
      <c r="A518" s="729" t="s">
        <v>575</v>
      </c>
      <c r="B518" s="730" t="s">
        <v>576</v>
      </c>
      <c r="C518" s="731" t="s">
        <v>619</v>
      </c>
      <c r="D518" s="732" t="s">
        <v>620</v>
      </c>
      <c r="E518" s="733">
        <v>50113001</v>
      </c>
      <c r="F518" s="732" t="s">
        <v>661</v>
      </c>
      <c r="G518" s="731" t="s">
        <v>662</v>
      </c>
      <c r="H518" s="731">
        <v>207931</v>
      </c>
      <c r="I518" s="731">
        <v>207931</v>
      </c>
      <c r="J518" s="731" t="s">
        <v>734</v>
      </c>
      <c r="K518" s="731" t="s">
        <v>735</v>
      </c>
      <c r="L518" s="734">
        <v>27.301052631578948</v>
      </c>
      <c r="M518" s="734">
        <v>19</v>
      </c>
      <c r="N518" s="735">
        <v>518.72</v>
      </c>
    </row>
    <row r="519" spans="1:14" ht="14.45" customHeight="1" x14ac:dyDescent="0.2">
      <c r="A519" s="729" t="s">
        <v>575</v>
      </c>
      <c r="B519" s="730" t="s">
        <v>576</v>
      </c>
      <c r="C519" s="731" t="s">
        <v>619</v>
      </c>
      <c r="D519" s="732" t="s">
        <v>620</v>
      </c>
      <c r="E519" s="733">
        <v>50113001</v>
      </c>
      <c r="F519" s="732" t="s">
        <v>661</v>
      </c>
      <c r="G519" s="731" t="s">
        <v>662</v>
      </c>
      <c r="H519" s="731">
        <v>196610</v>
      </c>
      <c r="I519" s="731">
        <v>96610</v>
      </c>
      <c r="J519" s="731" t="s">
        <v>1541</v>
      </c>
      <c r="K519" s="731" t="s">
        <v>1542</v>
      </c>
      <c r="L519" s="734">
        <v>51.761623376623383</v>
      </c>
      <c r="M519" s="734">
        <v>154</v>
      </c>
      <c r="N519" s="735">
        <v>7971.2900000000009</v>
      </c>
    </row>
    <row r="520" spans="1:14" ht="14.45" customHeight="1" x14ac:dyDescent="0.2">
      <c r="A520" s="729" t="s">
        <v>575</v>
      </c>
      <c r="B520" s="730" t="s">
        <v>576</v>
      </c>
      <c r="C520" s="731" t="s">
        <v>619</v>
      </c>
      <c r="D520" s="732" t="s">
        <v>620</v>
      </c>
      <c r="E520" s="733">
        <v>50113001</v>
      </c>
      <c r="F520" s="732" t="s">
        <v>661</v>
      </c>
      <c r="G520" s="731" t="s">
        <v>662</v>
      </c>
      <c r="H520" s="731">
        <v>844193</v>
      </c>
      <c r="I520" s="731">
        <v>0</v>
      </c>
      <c r="J520" s="731" t="s">
        <v>1543</v>
      </c>
      <c r="K520" s="731" t="s">
        <v>1544</v>
      </c>
      <c r="L520" s="734">
        <v>38.549999444768524</v>
      </c>
      <c r="M520" s="734">
        <v>10</v>
      </c>
      <c r="N520" s="735">
        <v>385.49999444768525</v>
      </c>
    </row>
    <row r="521" spans="1:14" ht="14.45" customHeight="1" x14ac:dyDescent="0.2">
      <c r="A521" s="729" t="s">
        <v>575</v>
      </c>
      <c r="B521" s="730" t="s">
        <v>576</v>
      </c>
      <c r="C521" s="731" t="s">
        <v>619</v>
      </c>
      <c r="D521" s="732" t="s">
        <v>620</v>
      </c>
      <c r="E521" s="733">
        <v>50113001</v>
      </c>
      <c r="F521" s="732" t="s">
        <v>661</v>
      </c>
      <c r="G521" s="731" t="s">
        <v>662</v>
      </c>
      <c r="H521" s="731">
        <v>110555</v>
      </c>
      <c r="I521" s="731">
        <v>10555</v>
      </c>
      <c r="J521" s="731" t="s">
        <v>742</v>
      </c>
      <c r="K521" s="731" t="s">
        <v>744</v>
      </c>
      <c r="L521" s="734">
        <v>260.01391304347823</v>
      </c>
      <c r="M521" s="734">
        <v>23</v>
      </c>
      <c r="N521" s="735">
        <v>5980.3199999999988</v>
      </c>
    </row>
    <row r="522" spans="1:14" ht="14.45" customHeight="1" x14ac:dyDescent="0.2">
      <c r="A522" s="729" t="s">
        <v>575</v>
      </c>
      <c r="B522" s="730" t="s">
        <v>576</v>
      </c>
      <c r="C522" s="731" t="s">
        <v>619</v>
      </c>
      <c r="D522" s="732" t="s">
        <v>620</v>
      </c>
      <c r="E522" s="733">
        <v>50113001</v>
      </c>
      <c r="F522" s="732" t="s">
        <v>661</v>
      </c>
      <c r="G522" s="731" t="s">
        <v>662</v>
      </c>
      <c r="H522" s="731">
        <v>173394</v>
      </c>
      <c r="I522" s="731">
        <v>173394</v>
      </c>
      <c r="J522" s="731" t="s">
        <v>749</v>
      </c>
      <c r="K522" s="731" t="s">
        <v>750</v>
      </c>
      <c r="L522" s="734">
        <v>423.71999999999997</v>
      </c>
      <c r="M522" s="734">
        <v>2</v>
      </c>
      <c r="N522" s="735">
        <v>847.43999999999994</v>
      </c>
    </row>
    <row r="523" spans="1:14" ht="14.45" customHeight="1" x14ac:dyDescent="0.2">
      <c r="A523" s="729" t="s">
        <v>575</v>
      </c>
      <c r="B523" s="730" t="s">
        <v>576</v>
      </c>
      <c r="C523" s="731" t="s">
        <v>619</v>
      </c>
      <c r="D523" s="732" t="s">
        <v>620</v>
      </c>
      <c r="E523" s="733">
        <v>50113001</v>
      </c>
      <c r="F523" s="732" t="s">
        <v>661</v>
      </c>
      <c r="G523" s="731" t="s">
        <v>673</v>
      </c>
      <c r="H523" s="731">
        <v>173944</v>
      </c>
      <c r="I523" s="731">
        <v>173944</v>
      </c>
      <c r="J523" s="731" t="s">
        <v>1545</v>
      </c>
      <c r="K523" s="731" t="s">
        <v>1546</v>
      </c>
      <c r="L523" s="734">
        <v>162.45499999999998</v>
      </c>
      <c r="M523" s="734">
        <v>2</v>
      </c>
      <c r="N523" s="735">
        <v>324.90999999999997</v>
      </c>
    </row>
    <row r="524" spans="1:14" ht="14.45" customHeight="1" x14ac:dyDescent="0.2">
      <c r="A524" s="729" t="s">
        <v>575</v>
      </c>
      <c r="B524" s="730" t="s">
        <v>576</v>
      </c>
      <c r="C524" s="731" t="s">
        <v>619</v>
      </c>
      <c r="D524" s="732" t="s">
        <v>620</v>
      </c>
      <c r="E524" s="733">
        <v>50113001</v>
      </c>
      <c r="F524" s="732" t="s">
        <v>661</v>
      </c>
      <c r="G524" s="731" t="s">
        <v>662</v>
      </c>
      <c r="H524" s="731">
        <v>148888</v>
      </c>
      <c r="I524" s="731">
        <v>48888</v>
      </c>
      <c r="J524" s="731" t="s">
        <v>1547</v>
      </c>
      <c r="K524" s="731" t="s">
        <v>1548</v>
      </c>
      <c r="L524" s="734">
        <v>64.44</v>
      </c>
      <c r="M524" s="734">
        <v>1</v>
      </c>
      <c r="N524" s="735">
        <v>64.44</v>
      </c>
    </row>
    <row r="525" spans="1:14" ht="14.45" customHeight="1" x14ac:dyDescent="0.2">
      <c r="A525" s="729" t="s">
        <v>575</v>
      </c>
      <c r="B525" s="730" t="s">
        <v>576</v>
      </c>
      <c r="C525" s="731" t="s">
        <v>619</v>
      </c>
      <c r="D525" s="732" t="s">
        <v>620</v>
      </c>
      <c r="E525" s="733">
        <v>50113001</v>
      </c>
      <c r="F525" s="732" t="s">
        <v>661</v>
      </c>
      <c r="G525" s="731" t="s">
        <v>662</v>
      </c>
      <c r="H525" s="731">
        <v>192351</v>
      </c>
      <c r="I525" s="731">
        <v>92351</v>
      </c>
      <c r="J525" s="731" t="s">
        <v>1549</v>
      </c>
      <c r="K525" s="731" t="s">
        <v>1550</v>
      </c>
      <c r="L525" s="734">
        <v>86.220000000000013</v>
      </c>
      <c r="M525" s="734">
        <v>71</v>
      </c>
      <c r="N525" s="735">
        <v>6121.6200000000008</v>
      </c>
    </row>
    <row r="526" spans="1:14" ht="14.45" customHeight="1" x14ac:dyDescent="0.2">
      <c r="A526" s="729" t="s">
        <v>575</v>
      </c>
      <c r="B526" s="730" t="s">
        <v>576</v>
      </c>
      <c r="C526" s="731" t="s">
        <v>619</v>
      </c>
      <c r="D526" s="732" t="s">
        <v>620</v>
      </c>
      <c r="E526" s="733">
        <v>50113001</v>
      </c>
      <c r="F526" s="732" t="s">
        <v>661</v>
      </c>
      <c r="G526" s="731" t="s">
        <v>662</v>
      </c>
      <c r="H526" s="731">
        <v>132992</v>
      </c>
      <c r="I526" s="731">
        <v>32992</v>
      </c>
      <c r="J526" s="731" t="s">
        <v>1551</v>
      </c>
      <c r="K526" s="731" t="s">
        <v>1552</v>
      </c>
      <c r="L526" s="734">
        <v>108.39</v>
      </c>
      <c r="M526" s="734">
        <v>1</v>
      </c>
      <c r="N526" s="735">
        <v>108.39</v>
      </c>
    </row>
    <row r="527" spans="1:14" ht="14.45" customHeight="1" x14ac:dyDescent="0.2">
      <c r="A527" s="729" t="s">
        <v>575</v>
      </c>
      <c r="B527" s="730" t="s">
        <v>576</v>
      </c>
      <c r="C527" s="731" t="s">
        <v>619</v>
      </c>
      <c r="D527" s="732" t="s">
        <v>620</v>
      </c>
      <c r="E527" s="733">
        <v>50113001</v>
      </c>
      <c r="F527" s="732" t="s">
        <v>661</v>
      </c>
      <c r="G527" s="731" t="s">
        <v>662</v>
      </c>
      <c r="H527" s="731">
        <v>140274</v>
      </c>
      <c r="I527" s="731">
        <v>40274</v>
      </c>
      <c r="J527" s="731" t="s">
        <v>759</v>
      </c>
      <c r="K527" s="731" t="s">
        <v>1553</v>
      </c>
      <c r="L527" s="734">
        <v>87.469999999999985</v>
      </c>
      <c r="M527" s="734">
        <v>24</v>
      </c>
      <c r="N527" s="735">
        <v>2099.2799999999997</v>
      </c>
    </row>
    <row r="528" spans="1:14" ht="14.45" customHeight="1" x14ac:dyDescent="0.2">
      <c r="A528" s="729" t="s">
        <v>575</v>
      </c>
      <c r="B528" s="730" t="s">
        <v>576</v>
      </c>
      <c r="C528" s="731" t="s">
        <v>619</v>
      </c>
      <c r="D528" s="732" t="s">
        <v>620</v>
      </c>
      <c r="E528" s="733">
        <v>50113001</v>
      </c>
      <c r="F528" s="732" t="s">
        <v>661</v>
      </c>
      <c r="G528" s="731" t="s">
        <v>662</v>
      </c>
      <c r="H528" s="731">
        <v>140275</v>
      </c>
      <c r="I528" s="731">
        <v>40275</v>
      </c>
      <c r="J528" s="731" t="s">
        <v>759</v>
      </c>
      <c r="K528" s="731" t="s">
        <v>760</v>
      </c>
      <c r="L528" s="734">
        <v>149.24</v>
      </c>
      <c r="M528" s="734">
        <v>28</v>
      </c>
      <c r="N528" s="735">
        <v>4178.72</v>
      </c>
    </row>
    <row r="529" spans="1:14" ht="14.45" customHeight="1" x14ac:dyDescent="0.2">
      <c r="A529" s="729" t="s">
        <v>575</v>
      </c>
      <c r="B529" s="730" t="s">
        <v>576</v>
      </c>
      <c r="C529" s="731" t="s">
        <v>619</v>
      </c>
      <c r="D529" s="732" t="s">
        <v>620</v>
      </c>
      <c r="E529" s="733">
        <v>50113001</v>
      </c>
      <c r="F529" s="732" t="s">
        <v>661</v>
      </c>
      <c r="G529" s="731" t="s">
        <v>662</v>
      </c>
      <c r="H529" s="731">
        <v>89227</v>
      </c>
      <c r="I529" s="731">
        <v>89227</v>
      </c>
      <c r="J529" s="731" t="s">
        <v>1554</v>
      </c>
      <c r="K529" s="731" t="s">
        <v>1555</v>
      </c>
      <c r="L529" s="734">
        <v>118.88</v>
      </c>
      <c r="M529" s="734">
        <v>4</v>
      </c>
      <c r="N529" s="735">
        <v>475.52</v>
      </c>
    </row>
    <row r="530" spans="1:14" ht="14.45" customHeight="1" x14ac:dyDescent="0.2">
      <c r="A530" s="729" t="s">
        <v>575</v>
      </c>
      <c r="B530" s="730" t="s">
        <v>576</v>
      </c>
      <c r="C530" s="731" t="s">
        <v>619</v>
      </c>
      <c r="D530" s="732" t="s">
        <v>620</v>
      </c>
      <c r="E530" s="733">
        <v>50113001</v>
      </c>
      <c r="F530" s="732" t="s">
        <v>661</v>
      </c>
      <c r="G530" s="731" t="s">
        <v>662</v>
      </c>
      <c r="H530" s="731">
        <v>215402</v>
      </c>
      <c r="I530" s="731">
        <v>215402</v>
      </c>
      <c r="J530" s="731" t="s">
        <v>1556</v>
      </c>
      <c r="K530" s="731" t="s">
        <v>1557</v>
      </c>
      <c r="L530" s="734">
        <v>270.59000000000003</v>
      </c>
      <c r="M530" s="734">
        <v>1</v>
      </c>
      <c r="N530" s="735">
        <v>270.59000000000003</v>
      </c>
    </row>
    <row r="531" spans="1:14" ht="14.45" customHeight="1" x14ac:dyDescent="0.2">
      <c r="A531" s="729" t="s">
        <v>575</v>
      </c>
      <c r="B531" s="730" t="s">
        <v>576</v>
      </c>
      <c r="C531" s="731" t="s">
        <v>619</v>
      </c>
      <c r="D531" s="732" t="s">
        <v>620</v>
      </c>
      <c r="E531" s="733">
        <v>50113001</v>
      </c>
      <c r="F531" s="732" t="s">
        <v>661</v>
      </c>
      <c r="G531" s="731" t="s">
        <v>662</v>
      </c>
      <c r="H531" s="731">
        <v>176496</v>
      </c>
      <c r="I531" s="731">
        <v>76496</v>
      </c>
      <c r="J531" s="731" t="s">
        <v>761</v>
      </c>
      <c r="K531" s="731" t="s">
        <v>762</v>
      </c>
      <c r="L531" s="734">
        <v>125.43000000000002</v>
      </c>
      <c r="M531" s="734">
        <v>102</v>
      </c>
      <c r="N531" s="735">
        <v>12793.860000000002</v>
      </c>
    </row>
    <row r="532" spans="1:14" ht="14.45" customHeight="1" x14ac:dyDescent="0.2">
      <c r="A532" s="729" t="s">
        <v>575</v>
      </c>
      <c r="B532" s="730" t="s">
        <v>576</v>
      </c>
      <c r="C532" s="731" t="s">
        <v>619</v>
      </c>
      <c r="D532" s="732" t="s">
        <v>620</v>
      </c>
      <c r="E532" s="733">
        <v>50113001</v>
      </c>
      <c r="F532" s="732" t="s">
        <v>661</v>
      </c>
      <c r="G532" s="731" t="s">
        <v>662</v>
      </c>
      <c r="H532" s="731">
        <v>162320</v>
      </c>
      <c r="I532" s="731">
        <v>62320</v>
      </c>
      <c r="J532" s="731" t="s">
        <v>765</v>
      </c>
      <c r="K532" s="731" t="s">
        <v>766</v>
      </c>
      <c r="L532" s="734">
        <v>81.09999999999998</v>
      </c>
      <c r="M532" s="734">
        <v>1</v>
      </c>
      <c r="N532" s="735">
        <v>81.09999999999998</v>
      </c>
    </row>
    <row r="533" spans="1:14" ht="14.45" customHeight="1" x14ac:dyDescent="0.2">
      <c r="A533" s="729" t="s">
        <v>575</v>
      </c>
      <c r="B533" s="730" t="s">
        <v>576</v>
      </c>
      <c r="C533" s="731" t="s">
        <v>619</v>
      </c>
      <c r="D533" s="732" t="s">
        <v>620</v>
      </c>
      <c r="E533" s="733">
        <v>50113001</v>
      </c>
      <c r="F533" s="732" t="s">
        <v>661</v>
      </c>
      <c r="G533" s="731" t="s">
        <v>662</v>
      </c>
      <c r="H533" s="731">
        <v>162317</v>
      </c>
      <c r="I533" s="731">
        <v>62317</v>
      </c>
      <c r="J533" s="731" t="s">
        <v>767</v>
      </c>
      <c r="K533" s="731" t="s">
        <v>768</v>
      </c>
      <c r="L533" s="734">
        <v>286</v>
      </c>
      <c r="M533" s="734">
        <v>1</v>
      </c>
      <c r="N533" s="735">
        <v>286</v>
      </c>
    </row>
    <row r="534" spans="1:14" ht="14.45" customHeight="1" x14ac:dyDescent="0.2">
      <c r="A534" s="729" t="s">
        <v>575</v>
      </c>
      <c r="B534" s="730" t="s">
        <v>576</v>
      </c>
      <c r="C534" s="731" t="s">
        <v>619</v>
      </c>
      <c r="D534" s="732" t="s">
        <v>620</v>
      </c>
      <c r="E534" s="733">
        <v>50113001</v>
      </c>
      <c r="F534" s="732" t="s">
        <v>661</v>
      </c>
      <c r="G534" s="731" t="s">
        <v>673</v>
      </c>
      <c r="H534" s="731">
        <v>231703</v>
      </c>
      <c r="I534" s="731">
        <v>231703</v>
      </c>
      <c r="J534" s="731" t="s">
        <v>769</v>
      </c>
      <c r="K534" s="731" t="s">
        <v>770</v>
      </c>
      <c r="L534" s="734">
        <v>88.340000000000018</v>
      </c>
      <c r="M534" s="734">
        <v>2</v>
      </c>
      <c r="N534" s="735">
        <v>176.68000000000004</v>
      </c>
    </row>
    <row r="535" spans="1:14" ht="14.45" customHeight="1" x14ac:dyDescent="0.2">
      <c r="A535" s="729" t="s">
        <v>575</v>
      </c>
      <c r="B535" s="730" t="s">
        <v>576</v>
      </c>
      <c r="C535" s="731" t="s">
        <v>619</v>
      </c>
      <c r="D535" s="732" t="s">
        <v>620</v>
      </c>
      <c r="E535" s="733">
        <v>50113001</v>
      </c>
      <c r="F535" s="732" t="s">
        <v>661</v>
      </c>
      <c r="G535" s="731" t="s">
        <v>673</v>
      </c>
      <c r="H535" s="731">
        <v>231696</v>
      </c>
      <c r="I535" s="731">
        <v>231696</v>
      </c>
      <c r="J535" s="731" t="s">
        <v>1558</v>
      </c>
      <c r="K535" s="731" t="s">
        <v>1559</v>
      </c>
      <c r="L535" s="734">
        <v>207.23000000000002</v>
      </c>
      <c r="M535" s="734">
        <v>4</v>
      </c>
      <c r="N535" s="735">
        <v>828.92000000000007</v>
      </c>
    </row>
    <row r="536" spans="1:14" ht="14.45" customHeight="1" x14ac:dyDescent="0.2">
      <c r="A536" s="729" t="s">
        <v>575</v>
      </c>
      <c r="B536" s="730" t="s">
        <v>576</v>
      </c>
      <c r="C536" s="731" t="s">
        <v>619</v>
      </c>
      <c r="D536" s="732" t="s">
        <v>620</v>
      </c>
      <c r="E536" s="733">
        <v>50113001</v>
      </c>
      <c r="F536" s="732" t="s">
        <v>661</v>
      </c>
      <c r="G536" s="731" t="s">
        <v>673</v>
      </c>
      <c r="H536" s="731">
        <v>231701</v>
      </c>
      <c r="I536" s="731">
        <v>231701</v>
      </c>
      <c r="J536" s="731" t="s">
        <v>1558</v>
      </c>
      <c r="K536" s="731" t="s">
        <v>1560</v>
      </c>
      <c r="L536" s="734">
        <v>99.730000000000032</v>
      </c>
      <c r="M536" s="734">
        <v>1</v>
      </c>
      <c r="N536" s="735">
        <v>99.730000000000032</v>
      </c>
    </row>
    <row r="537" spans="1:14" ht="14.45" customHeight="1" x14ac:dyDescent="0.2">
      <c r="A537" s="729" t="s">
        <v>575</v>
      </c>
      <c r="B537" s="730" t="s">
        <v>576</v>
      </c>
      <c r="C537" s="731" t="s">
        <v>619</v>
      </c>
      <c r="D537" s="732" t="s">
        <v>620</v>
      </c>
      <c r="E537" s="733">
        <v>50113001</v>
      </c>
      <c r="F537" s="732" t="s">
        <v>661</v>
      </c>
      <c r="G537" s="731" t="s">
        <v>673</v>
      </c>
      <c r="H537" s="731">
        <v>231702</v>
      </c>
      <c r="I537" s="731">
        <v>231702</v>
      </c>
      <c r="J537" s="731" t="s">
        <v>1558</v>
      </c>
      <c r="K537" s="731" t="s">
        <v>1561</v>
      </c>
      <c r="L537" s="734">
        <v>249.58999999999995</v>
      </c>
      <c r="M537" s="734">
        <v>1</v>
      </c>
      <c r="N537" s="735">
        <v>249.58999999999995</v>
      </c>
    </row>
    <row r="538" spans="1:14" ht="14.45" customHeight="1" x14ac:dyDescent="0.2">
      <c r="A538" s="729" t="s">
        <v>575</v>
      </c>
      <c r="B538" s="730" t="s">
        <v>576</v>
      </c>
      <c r="C538" s="731" t="s">
        <v>619</v>
      </c>
      <c r="D538" s="732" t="s">
        <v>620</v>
      </c>
      <c r="E538" s="733">
        <v>50113001</v>
      </c>
      <c r="F538" s="732" t="s">
        <v>661</v>
      </c>
      <c r="G538" s="731" t="s">
        <v>673</v>
      </c>
      <c r="H538" s="731">
        <v>231695</v>
      </c>
      <c r="I538" s="731">
        <v>231695</v>
      </c>
      <c r="J538" s="731" t="s">
        <v>1558</v>
      </c>
      <c r="K538" s="731" t="s">
        <v>1562</v>
      </c>
      <c r="L538" s="734">
        <v>125.7</v>
      </c>
      <c r="M538" s="734">
        <v>2</v>
      </c>
      <c r="N538" s="735">
        <v>251.4</v>
      </c>
    </row>
    <row r="539" spans="1:14" ht="14.45" customHeight="1" x14ac:dyDescent="0.2">
      <c r="A539" s="729" t="s">
        <v>575</v>
      </c>
      <c r="B539" s="730" t="s">
        <v>576</v>
      </c>
      <c r="C539" s="731" t="s">
        <v>619</v>
      </c>
      <c r="D539" s="732" t="s">
        <v>620</v>
      </c>
      <c r="E539" s="733">
        <v>50113001</v>
      </c>
      <c r="F539" s="732" t="s">
        <v>661</v>
      </c>
      <c r="G539" s="731" t="s">
        <v>673</v>
      </c>
      <c r="H539" s="731">
        <v>231691</v>
      </c>
      <c r="I539" s="731">
        <v>231691</v>
      </c>
      <c r="J539" s="731" t="s">
        <v>1563</v>
      </c>
      <c r="K539" s="731" t="s">
        <v>1564</v>
      </c>
      <c r="L539" s="734">
        <v>101.63999999999999</v>
      </c>
      <c r="M539" s="734">
        <v>2</v>
      </c>
      <c r="N539" s="735">
        <v>203.27999999999997</v>
      </c>
    </row>
    <row r="540" spans="1:14" ht="14.45" customHeight="1" x14ac:dyDescent="0.2">
      <c r="A540" s="729" t="s">
        <v>575</v>
      </c>
      <c r="B540" s="730" t="s">
        <v>576</v>
      </c>
      <c r="C540" s="731" t="s">
        <v>619</v>
      </c>
      <c r="D540" s="732" t="s">
        <v>620</v>
      </c>
      <c r="E540" s="733">
        <v>50113001</v>
      </c>
      <c r="F540" s="732" t="s">
        <v>661</v>
      </c>
      <c r="G540" s="731" t="s">
        <v>662</v>
      </c>
      <c r="H540" s="731">
        <v>225142</v>
      </c>
      <c r="I540" s="731">
        <v>225142</v>
      </c>
      <c r="J540" s="731" t="s">
        <v>1565</v>
      </c>
      <c r="K540" s="731" t="s">
        <v>1566</v>
      </c>
      <c r="L540" s="734">
        <v>58.06</v>
      </c>
      <c r="M540" s="734">
        <v>1</v>
      </c>
      <c r="N540" s="735">
        <v>58.06</v>
      </c>
    </row>
    <row r="541" spans="1:14" ht="14.45" customHeight="1" x14ac:dyDescent="0.2">
      <c r="A541" s="729" t="s">
        <v>575</v>
      </c>
      <c r="B541" s="730" t="s">
        <v>576</v>
      </c>
      <c r="C541" s="731" t="s">
        <v>619</v>
      </c>
      <c r="D541" s="732" t="s">
        <v>620</v>
      </c>
      <c r="E541" s="733">
        <v>50113001</v>
      </c>
      <c r="F541" s="732" t="s">
        <v>661</v>
      </c>
      <c r="G541" s="731" t="s">
        <v>662</v>
      </c>
      <c r="H541" s="731">
        <v>225141</v>
      </c>
      <c r="I541" s="731">
        <v>225141</v>
      </c>
      <c r="J541" s="731" t="s">
        <v>1567</v>
      </c>
      <c r="K541" s="731" t="s">
        <v>1568</v>
      </c>
      <c r="L541" s="734">
        <v>70.02</v>
      </c>
      <c r="M541" s="734">
        <v>4</v>
      </c>
      <c r="N541" s="735">
        <v>280.08</v>
      </c>
    </row>
    <row r="542" spans="1:14" ht="14.45" customHeight="1" x14ac:dyDescent="0.2">
      <c r="A542" s="729" t="s">
        <v>575</v>
      </c>
      <c r="B542" s="730" t="s">
        <v>576</v>
      </c>
      <c r="C542" s="731" t="s">
        <v>619</v>
      </c>
      <c r="D542" s="732" t="s">
        <v>620</v>
      </c>
      <c r="E542" s="733">
        <v>50113001</v>
      </c>
      <c r="F542" s="732" t="s">
        <v>661</v>
      </c>
      <c r="G542" s="731" t="s">
        <v>662</v>
      </c>
      <c r="H542" s="731">
        <v>191730</v>
      </c>
      <c r="I542" s="731">
        <v>191730</v>
      </c>
      <c r="J542" s="731" t="s">
        <v>773</v>
      </c>
      <c r="K542" s="731" t="s">
        <v>775</v>
      </c>
      <c r="L542" s="734">
        <v>227.69999999999993</v>
      </c>
      <c r="M542" s="734">
        <v>16</v>
      </c>
      <c r="N542" s="735">
        <v>3643.1999999999989</v>
      </c>
    </row>
    <row r="543" spans="1:14" ht="14.45" customHeight="1" x14ac:dyDescent="0.2">
      <c r="A543" s="729" t="s">
        <v>575</v>
      </c>
      <c r="B543" s="730" t="s">
        <v>576</v>
      </c>
      <c r="C543" s="731" t="s">
        <v>619</v>
      </c>
      <c r="D543" s="732" t="s">
        <v>620</v>
      </c>
      <c r="E543" s="733">
        <v>50113001</v>
      </c>
      <c r="F543" s="732" t="s">
        <v>661</v>
      </c>
      <c r="G543" s="731" t="s">
        <v>662</v>
      </c>
      <c r="H543" s="731">
        <v>191729</v>
      </c>
      <c r="I543" s="731">
        <v>191729</v>
      </c>
      <c r="J543" s="731" t="s">
        <v>773</v>
      </c>
      <c r="K543" s="731" t="s">
        <v>774</v>
      </c>
      <c r="L543" s="734">
        <v>91.840000000000018</v>
      </c>
      <c r="M543" s="734">
        <v>32</v>
      </c>
      <c r="N543" s="735">
        <v>2938.8800000000006</v>
      </c>
    </row>
    <row r="544" spans="1:14" ht="14.45" customHeight="1" x14ac:dyDescent="0.2">
      <c r="A544" s="729" t="s">
        <v>575</v>
      </c>
      <c r="B544" s="730" t="s">
        <v>576</v>
      </c>
      <c r="C544" s="731" t="s">
        <v>619</v>
      </c>
      <c r="D544" s="732" t="s">
        <v>620</v>
      </c>
      <c r="E544" s="733">
        <v>50113001</v>
      </c>
      <c r="F544" s="732" t="s">
        <v>661</v>
      </c>
      <c r="G544" s="731" t="s">
        <v>662</v>
      </c>
      <c r="H544" s="731">
        <v>993603</v>
      </c>
      <c r="I544" s="731">
        <v>0</v>
      </c>
      <c r="J544" s="731" t="s">
        <v>776</v>
      </c>
      <c r="K544" s="731" t="s">
        <v>329</v>
      </c>
      <c r="L544" s="734">
        <v>223.43360000000004</v>
      </c>
      <c r="M544" s="734">
        <v>25</v>
      </c>
      <c r="N544" s="735">
        <v>5585.8400000000011</v>
      </c>
    </row>
    <row r="545" spans="1:14" ht="14.45" customHeight="1" x14ac:dyDescent="0.2">
      <c r="A545" s="729" t="s">
        <v>575</v>
      </c>
      <c r="B545" s="730" t="s">
        <v>576</v>
      </c>
      <c r="C545" s="731" t="s">
        <v>619</v>
      </c>
      <c r="D545" s="732" t="s">
        <v>620</v>
      </c>
      <c r="E545" s="733">
        <v>50113001</v>
      </c>
      <c r="F545" s="732" t="s">
        <v>661</v>
      </c>
      <c r="G545" s="731" t="s">
        <v>329</v>
      </c>
      <c r="H545" s="731">
        <v>241307</v>
      </c>
      <c r="I545" s="731">
        <v>241307</v>
      </c>
      <c r="J545" s="731" t="s">
        <v>1569</v>
      </c>
      <c r="K545" s="731" t="s">
        <v>1570</v>
      </c>
      <c r="L545" s="734">
        <v>103.24666666666667</v>
      </c>
      <c r="M545" s="734">
        <v>6</v>
      </c>
      <c r="N545" s="735">
        <v>619.48</v>
      </c>
    </row>
    <row r="546" spans="1:14" ht="14.45" customHeight="1" x14ac:dyDescent="0.2">
      <c r="A546" s="729" t="s">
        <v>575</v>
      </c>
      <c r="B546" s="730" t="s">
        <v>576</v>
      </c>
      <c r="C546" s="731" t="s">
        <v>619</v>
      </c>
      <c r="D546" s="732" t="s">
        <v>620</v>
      </c>
      <c r="E546" s="733">
        <v>50113001</v>
      </c>
      <c r="F546" s="732" t="s">
        <v>661</v>
      </c>
      <c r="G546" s="731" t="s">
        <v>673</v>
      </c>
      <c r="H546" s="731">
        <v>233600</v>
      </c>
      <c r="I546" s="731">
        <v>233600</v>
      </c>
      <c r="J546" s="731" t="s">
        <v>779</v>
      </c>
      <c r="K546" s="731" t="s">
        <v>780</v>
      </c>
      <c r="L546" s="734">
        <v>52.219999999999992</v>
      </c>
      <c r="M546" s="734">
        <v>4</v>
      </c>
      <c r="N546" s="735">
        <v>208.87999999999997</v>
      </c>
    </row>
    <row r="547" spans="1:14" ht="14.45" customHeight="1" x14ac:dyDescent="0.2">
      <c r="A547" s="729" t="s">
        <v>575</v>
      </c>
      <c r="B547" s="730" t="s">
        <v>576</v>
      </c>
      <c r="C547" s="731" t="s">
        <v>619</v>
      </c>
      <c r="D547" s="732" t="s">
        <v>620</v>
      </c>
      <c r="E547" s="733">
        <v>50113001</v>
      </c>
      <c r="F547" s="732" t="s">
        <v>661</v>
      </c>
      <c r="G547" s="731" t="s">
        <v>662</v>
      </c>
      <c r="H547" s="731">
        <v>500458</v>
      </c>
      <c r="I547" s="731">
        <v>0</v>
      </c>
      <c r="J547" s="731" t="s">
        <v>1571</v>
      </c>
      <c r="K547" s="731" t="s">
        <v>329</v>
      </c>
      <c r="L547" s="734">
        <v>141.09499999999997</v>
      </c>
      <c r="M547" s="734">
        <v>4</v>
      </c>
      <c r="N547" s="735">
        <v>564.37999999999988</v>
      </c>
    </row>
    <row r="548" spans="1:14" ht="14.45" customHeight="1" x14ac:dyDescent="0.2">
      <c r="A548" s="729" t="s">
        <v>575</v>
      </c>
      <c r="B548" s="730" t="s">
        <v>576</v>
      </c>
      <c r="C548" s="731" t="s">
        <v>619</v>
      </c>
      <c r="D548" s="732" t="s">
        <v>620</v>
      </c>
      <c r="E548" s="733">
        <v>50113001</v>
      </c>
      <c r="F548" s="732" t="s">
        <v>661</v>
      </c>
      <c r="G548" s="731" t="s">
        <v>662</v>
      </c>
      <c r="H548" s="731">
        <v>159392</v>
      </c>
      <c r="I548" s="731">
        <v>59392</v>
      </c>
      <c r="J548" s="731" t="s">
        <v>787</v>
      </c>
      <c r="K548" s="731" t="s">
        <v>788</v>
      </c>
      <c r="L548" s="734">
        <v>83.997738095238077</v>
      </c>
      <c r="M548" s="734">
        <v>84</v>
      </c>
      <c r="N548" s="735">
        <v>7055.8099999999986</v>
      </c>
    </row>
    <row r="549" spans="1:14" ht="14.45" customHeight="1" x14ac:dyDescent="0.2">
      <c r="A549" s="729" t="s">
        <v>575</v>
      </c>
      <c r="B549" s="730" t="s">
        <v>576</v>
      </c>
      <c r="C549" s="731" t="s">
        <v>619</v>
      </c>
      <c r="D549" s="732" t="s">
        <v>620</v>
      </c>
      <c r="E549" s="733">
        <v>50113001</v>
      </c>
      <c r="F549" s="732" t="s">
        <v>661</v>
      </c>
      <c r="G549" s="731" t="s">
        <v>662</v>
      </c>
      <c r="H549" s="731">
        <v>199466</v>
      </c>
      <c r="I549" s="731">
        <v>199466</v>
      </c>
      <c r="J549" s="731" t="s">
        <v>1572</v>
      </c>
      <c r="K549" s="731" t="s">
        <v>1573</v>
      </c>
      <c r="L549" s="734">
        <v>112.37999999999997</v>
      </c>
      <c r="M549" s="734">
        <v>2</v>
      </c>
      <c r="N549" s="735">
        <v>224.75999999999993</v>
      </c>
    </row>
    <row r="550" spans="1:14" ht="14.45" customHeight="1" x14ac:dyDescent="0.2">
      <c r="A550" s="729" t="s">
        <v>575</v>
      </c>
      <c r="B550" s="730" t="s">
        <v>576</v>
      </c>
      <c r="C550" s="731" t="s">
        <v>619</v>
      </c>
      <c r="D550" s="732" t="s">
        <v>620</v>
      </c>
      <c r="E550" s="733">
        <v>50113001</v>
      </c>
      <c r="F550" s="732" t="s">
        <v>661</v>
      </c>
      <c r="G550" s="731" t="s">
        <v>662</v>
      </c>
      <c r="H550" s="731">
        <v>137275</v>
      </c>
      <c r="I550" s="731">
        <v>137275</v>
      </c>
      <c r="J550" s="731" t="s">
        <v>792</v>
      </c>
      <c r="K550" s="731" t="s">
        <v>793</v>
      </c>
      <c r="L550" s="734">
        <v>1054.6500000000003</v>
      </c>
      <c r="M550" s="734">
        <v>3</v>
      </c>
      <c r="N550" s="735">
        <v>3163.9500000000007</v>
      </c>
    </row>
    <row r="551" spans="1:14" ht="14.45" customHeight="1" x14ac:dyDescent="0.2">
      <c r="A551" s="729" t="s">
        <v>575</v>
      </c>
      <c r="B551" s="730" t="s">
        <v>576</v>
      </c>
      <c r="C551" s="731" t="s">
        <v>619</v>
      </c>
      <c r="D551" s="732" t="s">
        <v>620</v>
      </c>
      <c r="E551" s="733">
        <v>50113001</v>
      </c>
      <c r="F551" s="732" t="s">
        <v>661</v>
      </c>
      <c r="G551" s="731" t="s">
        <v>662</v>
      </c>
      <c r="H551" s="731">
        <v>850642</v>
      </c>
      <c r="I551" s="731">
        <v>169673</v>
      </c>
      <c r="J551" s="731" t="s">
        <v>796</v>
      </c>
      <c r="K551" s="731" t="s">
        <v>797</v>
      </c>
      <c r="L551" s="734">
        <v>143.43000000000004</v>
      </c>
      <c r="M551" s="734">
        <v>1</v>
      </c>
      <c r="N551" s="735">
        <v>143.43000000000004</v>
      </c>
    </row>
    <row r="552" spans="1:14" ht="14.45" customHeight="1" x14ac:dyDescent="0.2">
      <c r="A552" s="729" t="s">
        <v>575</v>
      </c>
      <c r="B552" s="730" t="s">
        <v>576</v>
      </c>
      <c r="C552" s="731" t="s">
        <v>619</v>
      </c>
      <c r="D552" s="732" t="s">
        <v>620</v>
      </c>
      <c r="E552" s="733">
        <v>50113001</v>
      </c>
      <c r="F552" s="732" t="s">
        <v>661</v>
      </c>
      <c r="G552" s="731" t="s">
        <v>662</v>
      </c>
      <c r="H552" s="731">
        <v>186538</v>
      </c>
      <c r="I552" s="731">
        <v>186538</v>
      </c>
      <c r="J552" s="731" t="s">
        <v>796</v>
      </c>
      <c r="K552" s="731" t="s">
        <v>1081</v>
      </c>
      <c r="L552" s="734">
        <v>358.58</v>
      </c>
      <c r="M552" s="734">
        <v>1</v>
      </c>
      <c r="N552" s="735">
        <v>358.58</v>
      </c>
    </row>
    <row r="553" spans="1:14" ht="14.45" customHeight="1" x14ac:dyDescent="0.2">
      <c r="A553" s="729" t="s">
        <v>575</v>
      </c>
      <c r="B553" s="730" t="s">
        <v>576</v>
      </c>
      <c r="C553" s="731" t="s">
        <v>619</v>
      </c>
      <c r="D553" s="732" t="s">
        <v>620</v>
      </c>
      <c r="E553" s="733">
        <v>50113001</v>
      </c>
      <c r="F553" s="732" t="s">
        <v>661</v>
      </c>
      <c r="G553" s="731" t="s">
        <v>662</v>
      </c>
      <c r="H553" s="731">
        <v>842161</v>
      </c>
      <c r="I553" s="731">
        <v>31950</v>
      </c>
      <c r="J553" s="731" t="s">
        <v>1574</v>
      </c>
      <c r="K553" s="731" t="s">
        <v>329</v>
      </c>
      <c r="L553" s="734">
        <v>52.45000000000001</v>
      </c>
      <c r="M553" s="734">
        <v>5</v>
      </c>
      <c r="N553" s="735">
        <v>262.25000000000006</v>
      </c>
    </row>
    <row r="554" spans="1:14" ht="14.45" customHeight="1" x14ac:dyDescent="0.2">
      <c r="A554" s="729" t="s">
        <v>575</v>
      </c>
      <c r="B554" s="730" t="s">
        <v>576</v>
      </c>
      <c r="C554" s="731" t="s">
        <v>619</v>
      </c>
      <c r="D554" s="732" t="s">
        <v>620</v>
      </c>
      <c r="E554" s="733">
        <v>50113001</v>
      </c>
      <c r="F554" s="732" t="s">
        <v>661</v>
      </c>
      <c r="G554" s="731" t="s">
        <v>673</v>
      </c>
      <c r="H554" s="731">
        <v>110253</v>
      </c>
      <c r="I554" s="731">
        <v>10253</v>
      </c>
      <c r="J554" s="731" t="s">
        <v>1575</v>
      </c>
      <c r="K554" s="731" t="s">
        <v>1576</v>
      </c>
      <c r="L554" s="734">
        <v>194.67999999999998</v>
      </c>
      <c r="M554" s="734">
        <v>1</v>
      </c>
      <c r="N554" s="735">
        <v>194.67999999999998</v>
      </c>
    </row>
    <row r="555" spans="1:14" ht="14.45" customHeight="1" x14ac:dyDescent="0.2">
      <c r="A555" s="729" t="s">
        <v>575</v>
      </c>
      <c r="B555" s="730" t="s">
        <v>576</v>
      </c>
      <c r="C555" s="731" t="s">
        <v>619</v>
      </c>
      <c r="D555" s="732" t="s">
        <v>620</v>
      </c>
      <c r="E555" s="733">
        <v>50113001</v>
      </c>
      <c r="F555" s="732" t="s">
        <v>661</v>
      </c>
      <c r="G555" s="731" t="s">
        <v>673</v>
      </c>
      <c r="H555" s="731">
        <v>110252</v>
      </c>
      <c r="I555" s="731">
        <v>10252</v>
      </c>
      <c r="J555" s="731" t="s">
        <v>1575</v>
      </c>
      <c r="K555" s="731" t="s">
        <v>723</v>
      </c>
      <c r="L555" s="734">
        <v>70.399999999999991</v>
      </c>
      <c r="M555" s="734">
        <v>14</v>
      </c>
      <c r="N555" s="735">
        <v>985.59999999999991</v>
      </c>
    </row>
    <row r="556" spans="1:14" ht="14.45" customHeight="1" x14ac:dyDescent="0.2">
      <c r="A556" s="729" t="s">
        <v>575</v>
      </c>
      <c r="B556" s="730" t="s">
        <v>576</v>
      </c>
      <c r="C556" s="731" t="s">
        <v>619</v>
      </c>
      <c r="D556" s="732" t="s">
        <v>620</v>
      </c>
      <c r="E556" s="733">
        <v>50113001</v>
      </c>
      <c r="F556" s="732" t="s">
        <v>661</v>
      </c>
      <c r="G556" s="731" t="s">
        <v>329</v>
      </c>
      <c r="H556" s="731">
        <v>132948</v>
      </c>
      <c r="I556" s="731">
        <v>132948</v>
      </c>
      <c r="J556" s="731" t="s">
        <v>1575</v>
      </c>
      <c r="K556" s="731" t="s">
        <v>1577</v>
      </c>
      <c r="L556" s="734">
        <v>239.33</v>
      </c>
      <c r="M556" s="734">
        <v>1</v>
      </c>
      <c r="N556" s="735">
        <v>239.33</v>
      </c>
    </row>
    <row r="557" spans="1:14" ht="14.45" customHeight="1" x14ac:dyDescent="0.2">
      <c r="A557" s="729" t="s">
        <v>575</v>
      </c>
      <c r="B557" s="730" t="s">
        <v>576</v>
      </c>
      <c r="C557" s="731" t="s">
        <v>619</v>
      </c>
      <c r="D557" s="732" t="s">
        <v>620</v>
      </c>
      <c r="E557" s="733">
        <v>50113001</v>
      </c>
      <c r="F557" s="732" t="s">
        <v>661</v>
      </c>
      <c r="G557" s="731" t="s">
        <v>662</v>
      </c>
      <c r="H557" s="731">
        <v>207967</v>
      </c>
      <c r="I557" s="731">
        <v>207967</v>
      </c>
      <c r="J557" s="731" t="s">
        <v>800</v>
      </c>
      <c r="K557" s="731" t="s">
        <v>1578</v>
      </c>
      <c r="L557" s="734">
        <v>89.17</v>
      </c>
      <c r="M557" s="734">
        <v>3</v>
      </c>
      <c r="N557" s="735">
        <v>267.51</v>
      </c>
    </row>
    <row r="558" spans="1:14" ht="14.45" customHeight="1" x14ac:dyDescent="0.2">
      <c r="A558" s="729" t="s">
        <v>575</v>
      </c>
      <c r="B558" s="730" t="s">
        <v>576</v>
      </c>
      <c r="C558" s="731" t="s">
        <v>619</v>
      </c>
      <c r="D558" s="732" t="s">
        <v>620</v>
      </c>
      <c r="E558" s="733">
        <v>50113001</v>
      </c>
      <c r="F558" s="732" t="s">
        <v>661</v>
      </c>
      <c r="G558" s="731" t="s">
        <v>662</v>
      </c>
      <c r="H558" s="731">
        <v>207968</v>
      </c>
      <c r="I558" s="731">
        <v>207968</v>
      </c>
      <c r="J558" s="731" t="s">
        <v>800</v>
      </c>
      <c r="K558" s="731" t="s">
        <v>801</v>
      </c>
      <c r="L558" s="734">
        <v>41.413333333333334</v>
      </c>
      <c r="M558" s="734">
        <v>6</v>
      </c>
      <c r="N558" s="735">
        <v>248.48000000000002</v>
      </c>
    </row>
    <row r="559" spans="1:14" ht="14.45" customHeight="1" x14ac:dyDescent="0.2">
      <c r="A559" s="729" t="s">
        <v>575</v>
      </c>
      <c r="B559" s="730" t="s">
        <v>576</v>
      </c>
      <c r="C559" s="731" t="s">
        <v>619</v>
      </c>
      <c r="D559" s="732" t="s">
        <v>620</v>
      </c>
      <c r="E559" s="733">
        <v>50113001</v>
      </c>
      <c r="F559" s="732" t="s">
        <v>661</v>
      </c>
      <c r="G559" s="731" t="s">
        <v>662</v>
      </c>
      <c r="H559" s="731">
        <v>229130</v>
      </c>
      <c r="I559" s="731">
        <v>229130</v>
      </c>
      <c r="J559" s="731" t="s">
        <v>800</v>
      </c>
      <c r="K559" s="731" t="s">
        <v>1579</v>
      </c>
      <c r="L559" s="734">
        <v>37.208571428571425</v>
      </c>
      <c r="M559" s="734">
        <v>7</v>
      </c>
      <c r="N559" s="735">
        <v>260.45999999999998</v>
      </c>
    </row>
    <row r="560" spans="1:14" ht="14.45" customHeight="1" x14ac:dyDescent="0.2">
      <c r="A560" s="729" t="s">
        <v>575</v>
      </c>
      <c r="B560" s="730" t="s">
        <v>576</v>
      </c>
      <c r="C560" s="731" t="s">
        <v>619</v>
      </c>
      <c r="D560" s="732" t="s">
        <v>620</v>
      </c>
      <c r="E560" s="733">
        <v>50113001</v>
      </c>
      <c r="F560" s="732" t="s">
        <v>661</v>
      </c>
      <c r="G560" s="731" t="s">
        <v>662</v>
      </c>
      <c r="H560" s="731">
        <v>230051</v>
      </c>
      <c r="I560" s="731">
        <v>230051</v>
      </c>
      <c r="J560" s="731" t="s">
        <v>806</v>
      </c>
      <c r="K560" s="731" t="s">
        <v>807</v>
      </c>
      <c r="L560" s="734">
        <v>53.110000000000014</v>
      </c>
      <c r="M560" s="734">
        <v>3</v>
      </c>
      <c r="N560" s="735">
        <v>159.33000000000004</v>
      </c>
    </row>
    <row r="561" spans="1:14" ht="14.45" customHeight="1" x14ac:dyDescent="0.2">
      <c r="A561" s="729" t="s">
        <v>575</v>
      </c>
      <c r="B561" s="730" t="s">
        <v>576</v>
      </c>
      <c r="C561" s="731" t="s">
        <v>619</v>
      </c>
      <c r="D561" s="732" t="s">
        <v>620</v>
      </c>
      <c r="E561" s="733">
        <v>50113001</v>
      </c>
      <c r="F561" s="732" t="s">
        <v>661</v>
      </c>
      <c r="G561" s="731" t="s">
        <v>662</v>
      </c>
      <c r="H561" s="731">
        <v>150660</v>
      </c>
      <c r="I561" s="731">
        <v>150660</v>
      </c>
      <c r="J561" s="731" t="s">
        <v>808</v>
      </c>
      <c r="K561" s="731" t="s">
        <v>809</v>
      </c>
      <c r="L561" s="734">
        <v>786.90999999999985</v>
      </c>
      <c r="M561" s="734">
        <v>11</v>
      </c>
      <c r="N561" s="735">
        <v>8656.0099999999984</v>
      </c>
    </row>
    <row r="562" spans="1:14" ht="14.45" customHeight="1" x14ac:dyDescent="0.2">
      <c r="A562" s="729" t="s">
        <v>575</v>
      </c>
      <c r="B562" s="730" t="s">
        <v>576</v>
      </c>
      <c r="C562" s="731" t="s">
        <v>619</v>
      </c>
      <c r="D562" s="732" t="s">
        <v>620</v>
      </c>
      <c r="E562" s="733">
        <v>50113001</v>
      </c>
      <c r="F562" s="732" t="s">
        <v>661</v>
      </c>
      <c r="G562" s="731" t="s">
        <v>662</v>
      </c>
      <c r="H562" s="731">
        <v>145981</v>
      </c>
      <c r="I562" s="731">
        <v>45981</v>
      </c>
      <c r="J562" s="731" t="s">
        <v>810</v>
      </c>
      <c r="K562" s="731" t="s">
        <v>811</v>
      </c>
      <c r="L562" s="734">
        <v>1540</v>
      </c>
      <c r="M562" s="734">
        <v>6</v>
      </c>
      <c r="N562" s="735">
        <v>9240</v>
      </c>
    </row>
    <row r="563" spans="1:14" ht="14.45" customHeight="1" x14ac:dyDescent="0.2">
      <c r="A563" s="729" t="s">
        <v>575</v>
      </c>
      <c r="B563" s="730" t="s">
        <v>576</v>
      </c>
      <c r="C563" s="731" t="s">
        <v>619</v>
      </c>
      <c r="D563" s="732" t="s">
        <v>620</v>
      </c>
      <c r="E563" s="733">
        <v>50113001</v>
      </c>
      <c r="F563" s="732" t="s">
        <v>661</v>
      </c>
      <c r="G563" s="731" t="s">
        <v>662</v>
      </c>
      <c r="H563" s="731">
        <v>196974</v>
      </c>
      <c r="I563" s="731">
        <v>187983</v>
      </c>
      <c r="J563" s="731" t="s">
        <v>1580</v>
      </c>
      <c r="K563" s="731" t="s">
        <v>1581</v>
      </c>
      <c r="L563" s="734">
        <v>49.800000000000011</v>
      </c>
      <c r="M563" s="734">
        <v>2</v>
      </c>
      <c r="N563" s="735">
        <v>99.600000000000023</v>
      </c>
    </row>
    <row r="564" spans="1:14" ht="14.45" customHeight="1" x14ac:dyDescent="0.2">
      <c r="A564" s="729" t="s">
        <v>575</v>
      </c>
      <c r="B564" s="730" t="s">
        <v>576</v>
      </c>
      <c r="C564" s="731" t="s">
        <v>619</v>
      </c>
      <c r="D564" s="732" t="s">
        <v>620</v>
      </c>
      <c r="E564" s="733">
        <v>50113001</v>
      </c>
      <c r="F564" s="732" t="s">
        <v>661</v>
      </c>
      <c r="G564" s="731" t="s">
        <v>662</v>
      </c>
      <c r="H564" s="731">
        <v>238142</v>
      </c>
      <c r="I564" s="731">
        <v>238142</v>
      </c>
      <c r="J564" s="731" t="s">
        <v>814</v>
      </c>
      <c r="K564" s="731" t="s">
        <v>815</v>
      </c>
      <c r="L564" s="734">
        <v>58.84</v>
      </c>
      <c r="M564" s="734">
        <v>4</v>
      </c>
      <c r="N564" s="735">
        <v>235.36</v>
      </c>
    </row>
    <row r="565" spans="1:14" ht="14.45" customHeight="1" x14ac:dyDescent="0.2">
      <c r="A565" s="729" t="s">
        <v>575</v>
      </c>
      <c r="B565" s="730" t="s">
        <v>576</v>
      </c>
      <c r="C565" s="731" t="s">
        <v>619</v>
      </c>
      <c r="D565" s="732" t="s">
        <v>620</v>
      </c>
      <c r="E565" s="733">
        <v>50113001</v>
      </c>
      <c r="F565" s="732" t="s">
        <v>661</v>
      </c>
      <c r="G565" s="731" t="s">
        <v>662</v>
      </c>
      <c r="H565" s="731">
        <v>230417</v>
      </c>
      <c r="I565" s="731">
        <v>230417</v>
      </c>
      <c r="J565" s="731" t="s">
        <v>818</v>
      </c>
      <c r="K565" s="731" t="s">
        <v>819</v>
      </c>
      <c r="L565" s="734">
        <v>53.929999999999971</v>
      </c>
      <c r="M565" s="734">
        <v>4</v>
      </c>
      <c r="N565" s="735">
        <v>215.71999999999989</v>
      </c>
    </row>
    <row r="566" spans="1:14" ht="14.45" customHeight="1" x14ac:dyDescent="0.2">
      <c r="A566" s="729" t="s">
        <v>575</v>
      </c>
      <c r="B566" s="730" t="s">
        <v>576</v>
      </c>
      <c r="C566" s="731" t="s">
        <v>619</v>
      </c>
      <c r="D566" s="732" t="s">
        <v>620</v>
      </c>
      <c r="E566" s="733">
        <v>50113001</v>
      </c>
      <c r="F566" s="732" t="s">
        <v>661</v>
      </c>
      <c r="G566" s="731" t="s">
        <v>662</v>
      </c>
      <c r="H566" s="731">
        <v>230409</v>
      </c>
      <c r="I566" s="731">
        <v>230409</v>
      </c>
      <c r="J566" s="731" t="s">
        <v>820</v>
      </c>
      <c r="K566" s="731" t="s">
        <v>780</v>
      </c>
      <c r="L566" s="734">
        <v>19.82</v>
      </c>
      <c r="M566" s="734">
        <v>4</v>
      </c>
      <c r="N566" s="735">
        <v>79.28</v>
      </c>
    </row>
    <row r="567" spans="1:14" ht="14.45" customHeight="1" x14ac:dyDescent="0.2">
      <c r="A567" s="729" t="s">
        <v>575</v>
      </c>
      <c r="B567" s="730" t="s">
        <v>576</v>
      </c>
      <c r="C567" s="731" t="s">
        <v>619</v>
      </c>
      <c r="D567" s="732" t="s">
        <v>620</v>
      </c>
      <c r="E567" s="733">
        <v>50113001</v>
      </c>
      <c r="F567" s="732" t="s">
        <v>661</v>
      </c>
      <c r="G567" s="731" t="s">
        <v>662</v>
      </c>
      <c r="H567" s="731">
        <v>230415</v>
      </c>
      <c r="I567" s="731">
        <v>230415</v>
      </c>
      <c r="J567" s="731" t="s">
        <v>1582</v>
      </c>
      <c r="K567" s="731" t="s">
        <v>1583</v>
      </c>
      <c r="L567" s="734">
        <v>27.059375000000003</v>
      </c>
      <c r="M567" s="734">
        <v>16</v>
      </c>
      <c r="N567" s="735">
        <v>432.95000000000005</v>
      </c>
    </row>
    <row r="568" spans="1:14" ht="14.45" customHeight="1" x14ac:dyDescent="0.2">
      <c r="A568" s="729" t="s">
        <v>575</v>
      </c>
      <c r="B568" s="730" t="s">
        <v>576</v>
      </c>
      <c r="C568" s="731" t="s">
        <v>619</v>
      </c>
      <c r="D568" s="732" t="s">
        <v>620</v>
      </c>
      <c r="E568" s="733">
        <v>50113001</v>
      </c>
      <c r="F568" s="732" t="s">
        <v>661</v>
      </c>
      <c r="G568" s="731" t="s">
        <v>662</v>
      </c>
      <c r="H568" s="731">
        <v>124010</v>
      </c>
      <c r="I568" s="731">
        <v>24010</v>
      </c>
      <c r="J568" s="731" t="s">
        <v>1584</v>
      </c>
      <c r="K568" s="731" t="s">
        <v>1585</v>
      </c>
      <c r="L568" s="734">
        <v>288.70999999999998</v>
      </c>
      <c r="M568" s="734">
        <v>1</v>
      </c>
      <c r="N568" s="735">
        <v>288.70999999999998</v>
      </c>
    </row>
    <row r="569" spans="1:14" ht="14.45" customHeight="1" x14ac:dyDescent="0.2">
      <c r="A569" s="729" t="s">
        <v>575</v>
      </c>
      <c r="B569" s="730" t="s">
        <v>576</v>
      </c>
      <c r="C569" s="731" t="s">
        <v>619</v>
      </c>
      <c r="D569" s="732" t="s">
        <v>620</v>
      </c>
      <c r="E569" s="733">
        <v>50113001</v>
      </c>
      <c r="F569" s="732" t="s">
        <v>661</v>
      </c>
      <c r="G569" s="731" t="s">
        <v>662</v>
      </c>
      <c r="H569" s="731">
        <v>114808</v>
      </c>
      <c r="I569" s="731">
        <v>14808</v>
      </c>
      <c r="J569" s="731" t="s">
        <v>1586</v>
      </c>
      <c r="K569" s="731" t="s">
        <v>1587</v>
      </c>
      <c r="L569" s="734">
        <v>53.46</v>
      </c>
      <c r="M569" s="734">
        <v>2</v>
      </c>
      <c r="N569" s="735">
        <v>106.92</v>
      </c>
    </row>
    <row r="570" spans="1:14" ht="14.45" customHeight="1" x14ac:dyDescent="0.2">
      <c r="A570" s="729" t="s">
        <v>575</v>
      </c>
      <c r="B570" s="730" t="s">
        <v>576</v>
      </c>
      <c r="C570" s="731" t="s">
        <v>619</v>
      </c>
      <c r="D570" s="732" t="s">
        <v>620</v>
      </c>
      <c r="E570" s="733">
        <v>50113001</v>
      </c>
      <c r="F570" s="732" t="s">
        <v>661</v>
      </c>
      <c r="G570" s="731" t="s">
        <v>673</v>
      </c>
      <c r="H570" s="731">
        <v>214435</v>
      </c>
      <c r="I570" s="731">
        <v>214435</v>
      </c>
      <c r="J570" s="731" t="s">
        <v>831</v>
      </c>
      <c r="K570" s="731" t="s">
        <v>833</v>
      </c>
      <c r="L570" s="734">
        <v>42.85</v>
      </c>
      <c r="M570" s="734">
        <v>5</v>
      </c>
      <c r="N570" s="735">
        <v>214.25</v>
      </c>
    </row>
    <row r="571" spans="1:14" ht="14.45" customHeight="1" x14ac:dyDescent="0.2">
      <c r="A571" s="729" t="s">
        <v>575</v>
      </c>
      <c r="B571" s="730" t="s">
        <v>576</v>
      </c>
      <c r="C571" s="731" t="s">
        <v>619</v>
      </c>
      <c r="D571" s="732" t="s">
        <v>620</v>
      </c>
      <c r="E571" s="733">
        <v>50113001</v>
      </c>
      <c r="F571" s="732" t="s">
        <v>661</v>
      </c>
      <c r="G571" s="731" t="s">
        <v>673</v>
      </c>
      <c r="H571" s="731">
        <v>214433</v>
      </c>
      <c r="I571" s="731">
        <v>214433</v>
      </c>
      <c r="J571" s="731" t="s">
        <v>831</v>
      </c>
      <c r="K571" s="731" t="s">
        <v>832</v>
      </c>
      <c r="L571" s="734">
        <v>12.20074074074074</v>
      </c>
      <c r="M571" s="734">
        <v>27</v>
      </c>
      <c r="N571" s="735">
        <v>329.41999999999996</v>
      </c>
    </row>
    <row r="572" spans="1:14" ht="14.45" customHeight="1" x14ac:dyDescent="0.2">
      <c r="A572" s="729" t="s">
        <v>575</v>
      </c>
      <c r="B572" s="730" t="s">
        <v>576</v>
      </c>
      <c r="C572" s="731" t="s">
        <v>619</v>
      </c>
      <c r="D572" s="732" t="s">
        <v>620</v>
      </c>
      <c r="E572" s="733">
        <v>50113001</v>
      </c>
      <c r="F572" s="732" t="s">
        <v>661</v>
      </c>
      <c r="G572" s="731" t="s">
        <v>662</v>
      </c>
      <c r="H572" s="731">
        <v>214525</v>
      </c>
      <c r="I572" s="731">
        <v>214525</v>
      </c>
      <c r="J572" s="731" t="s">
        <v>834</v>
      </c>
      <c r="K572" s="731" t="s">
        <v>835</v>
      </c>
      <c r="L572" s="734">
        <v>26.454000000000001</v>
      </c>
      <c r="M572" s="734">
        <v>10</v>
      </c>
      <c r="N572" s="735">
        <v>264.54000000000002</v>
      </c>
    </row>
    <row r="573" spans="1:14" ht="14.45" customHeight="1" x14ac:dyDescent="0.2">
      <c r="A573" s="729" t="s">
        <v>575</v>
      </c>
      <c r="B573" s="730" t="s">
        <v>576</v>
      </c>
      <c r="C573" s="731" t="s">
        <v>619</v>
      </c>
      <c r="D573" s="732" t="s">
        <v>620</v>
      </c>
      <c r="E573" s="733">
        <v>50113001</v>
      </c>
      <c r="F573" s="732" t="s">
        <v>661</v>
      </c>
      <c r="G573" s="731" t="s">
        <v>673</v>
      </c>
      <c r="H573" s="731">
        <v>214427</v>
      </c>
      <c r="I573" s="731">
        <v>214427</v>
      </c>
      <c r="J573" s="731" t="s">
        <v>836</v>
      </c>
      <c r="K573" s="731" t="s">
        <v>837</v>
      </c>
      <c r="L573" s="734">
        <v>16.585454545454546</v>
      </c>
      <c r="M573" s="734">
        <v>110</v>
      </c>
      <c r="N573" s="735">
        <v>1824.4</v>
      </c>
    </row>
    <row r="574" spans="1:14" ht="14.45" customHeight="1" x14ac:dyDescent="0.2">
      <c r="A574" s="729" t="s">
        <v>575</v>
      </c>
      <c r="B574" s="730" t="s">
        <v>576</v>
      </c>
      <c r="C574" s="731" t="s">
        <v>619</v>
      </c>
      <c r="D574" s="732" t="s">
        <v>620</v>
      </c>
      <c r="E574" s="733">
        <v>50113001</v>
      </c>
      <c r="F574" s="732" t="s">
        <v>661</v>
      </c>
      <c r="G574" s="731" t="s">
        <v>673</v>
      </c>
      <c r="H574" s="731">
        <v>113767</v>
      </c>
      <c r="I574" s="731">
        <v>13767</v>
      </c>
      <c r="J574" s="731" t="s">
        <v>838</v>
      </c>
      <c r="K574" s="731" t="s">
        <v>839</v>
      </c>
      <c r="L574" s="734">
        <v>44.905000000000001</v>
      </c>
      <c r="M574" s="734">
        <v>6</v>
      </c>
      <c r="N574" s="735">
        <v>269.43</v>
      </c>
    </row>
    <row r="575" spans="1:14" ht="14.45" customHeight="1" x14ac:dyDescent="0.2">
      <c r="A575" s="729" t="s">
        <v>575</v>
      </c>
      <c r="B575" s="730" t="s">
        <v>576</v>
      </c>
      <c r="C575" s="731" t="s">
        <v>619</v>
      </c>
      <c r="D575" s="732" t="s">
        <v>620</v>
      </c>
      <c r="E575" s="733">
        <v>50113001</v>
      </c>
      <c r="F575" s="732" t="s">
        <v>661</v>
      </c>
      <c r="G575" s="731" t="s">
        <v>673</v>
      </c>
      <c r="H575" s="731">
        <v>848765</v>
      </c>
      <c r="I575" s="731">
        <v>107938</v>
      </c>
      <c r="J575" s="731" t="s">
        <v>838</v>
      </c>
      <c r="K575" s="731" t="s">
        <v>840</v>
      </c>
      <c r="L575" s="734">
        <v>128.28000000000003</v>
      </c>
      <c r="M575" s="734">
        <v>1</v>
      </c>
      <c r="N575" s="735">
        <v>128.28000000000003</v>
      </c>
    </row>
    <row r="576" spans="1:14" ht="14.45" customHeight="1" x14ac:dyDescent="0.2">
      <c r="A576" s="729" t="s">
        <v>575</v>
      </c>
      <c r="B576" s="730" t="s">
        <v>576</v>
      </c>
      <c r="C576" s="731" t="s">
        <v>619</v>
      </c>
      <c r="D576" s="732" t="s">
        <v>620</v>
      </c>
      <c r="E576" s="733">
        <v>50113001</v>
      </c>
      <c r="F576" s="732" t="s">
        <v>661</v>
      </c>
      <c r="G576" s="731" t="s">
        <v>673</v>
      </c>
      <c r="H576" s="731">
        <v>113768</v>
      </c>
      <c r="I576" s="731">
        <v>13768</v>
      </c>
      <c r="J576" s="731" t="s">
        <v>838</v>
      </c>
      <c r="K576" s="731" t="s">
        <v>841</v>
      </c>
      <c r="L576" s="734">
        <v>89.65</v>
      </c>
      <c r="M576" s="734">
        <v>5</v>
      </c>
      <c r="N576" s="735">
        <v>448.25</v>
      </c>
    </row>
    <row r="577" spans="1:14" ht="14.45" customHeight="1" x14ac:dyDescent="0.2">
      <c r="A577" s="729" t="s">
        <v>575</v>
      </c>
      <c r="B577" s="730" t="s">
        <v>576</v>
      </c>
      <c r="C577" s="731" t="s">
        <v>619</v>
      </c>
      <c r="D577" s="732" t="s">
        <v>620</v>
      </c>
      <c r="E577" s="733">
        <v>50113001</v>
      </c>
      <c r="F577" s="732" t="s">
        <v>661</v>
      </c>
      <c r="G577" s="731" t="s">
        <v>662</v>
      </c>
      <c r="H577" s="731">
        <v>193105</v>
      </c>
      <c r="I577" s="731">
        <v>93105</v>
      </c>
      <c r="J577" s="731" t="s">
        <v>846</v>
      </c>
      <c r="K577" s="731" t="s">
        <v>848</v>
      </c>
      <c r="L577" s="734">
        <v>208.35</v>
      </c>
      <c r="M577" s="734">
        <v>5</v>
      </c>
      <c r="N577" s="735">
        <v>1041.75</v>
      </c>
    </row>
    <row r="578" spans="1:14" ht="14.45" customHeight="1" x14ac:dyDescent="0.2">
      <c r="A578" s="729" t="s">
        <v>575</v>
      </c>
      <c r="B578" s="730" t="s">
        <v>576</v>
      </c>
      <c r="C578" s="731" t="s">
        <v>619</v>
      </c>
      <c r="D578" s="732" t="s">
        <v>620</v>
      </c>
      <c r="E578" s="733">
        <v>50113001</v>
      </c>
      <c r="F578" s="732" t="s">
        <v>661</v>
      </c>
      <c r="G578" s="731" t="s">
        <v>662</v>
      </c>
      <c r="H578" s="731">
        <v>193104</v>
      </c>
      <c r="I578" s="731">
        <v>93104</v>
      </c>
      <c r="J578" s="731" t="s">
        <v>846</v>
      </c>
      <c r="K578" s="731" t="s">
        <v>847</v>
      </c>
      <c r="L578" s="734">
        <v>53.868571428571428</v>
      </c>
      <c r="M578" s="734">
        <v>7</v>
      </c>
      <c r="N578" s="735">
        <v>377.08</v>
      </c>
    </row>
    <row r="579" spans="1:14" ht="14.45" customHeight="1" x14ac:dyDescent="0.2">
      <c r="A579" s="729" t="s">
        <v>575</v>
      </c>
      <c r="B579" s="730" t="s">
        <v>576</v>
      </c>
      <c r="C579" s="731" t="s">
        <v>619</v>
      </c>
      <c r="D579" s="732" t="s">
        <v>620</v>
      </c>
      <c r="E579" s="733">
        <v>50113001</v>
      </c>
      <c r="F579" s="732" t="s">
        <v>661</v>
      </c>
      <c r="G579" s="731" t="s">
        <v>673</v>
      </c>
      <c r="H579" s="731">
        <v>192034</v>
      </c>
      <c r="I579" s="731">
        <v>92034</v>
      </c>
      <c r="J579" s="731" t="s">
        <v>849</v>
      </c>
      <c r="K579" s="731" t="s">
        <v>850</v>
      </c>
      <c r="L579" s="734">
        <v>125.85999999999997</v>
      </c>
      <c r="M579" s="734">
        <v>3</v>
      </c>
      <c r="N579" s="735">
        <v>377.57999999999993</v>
      </c>
    </row>
    <row r="580" spans="1:14" ht="14.45" customHeight="1" x14ac:dyDescent="0.2">
      <c r="A580" s="729" t="s">
        <v>575</v>
      </c>
      <c r="B580" s="730" t="s">
        <v>576</v>
      </c>
      <c r="C580" s="731" t="s">
        <v>619</v>
      </c>
      <c r="D580" s="732" t="s">
        <v>620</v>
      </c>
      <c r="E580" s="733">
        <v>50113001</v>
      </c>
      <c r="F580" s="732" t="s">
        <v>661</v>
      </c>
      <c r="G580" s="731" t="s">
        <v>673</v>
      </c>
      <c r="H580" s="731">
        <v>144997</v>
      </c>
      <c r="I580" s="731">
        <v>44997</v>
      </c>
      <c r="J580" s="731" t="s">
        <v>1588</v>
      </c>
      <c r="K580" s="731" t="s">
        <v>1589</v>
      </c>
      <c r="L580" s="734">
        <v>237.66</v>
      </c>
      <c r="M580" s="734">
        <v>7</v>
      </c>
      <c r="N580" s="735">
        <v>1663.62</v>
      </c>
    </row>
    <row r="581" spans="1:14" ht="14.45" customHeight="1" x14ac:dyDescent="0.2">
      <c r="A581" s="729" t="s">
        <v>575</v>
      </c>
      <c r="B581" s="730" t="s">
        <v>576</v>
      </c>
      <c r="C581" s="731" t="s">
        <v>619</v>
      </c>
      <c r="D581" s="732" t="s">
        <v>620</v>
      </c>
      <c r="E581" s="733">
        <v>50113001</v>
      </c>
      <c r="F581" s="732" t="s">
        <v>661</v>
      </c>
      <c r="G581" s="731" t="s">
        <v>673</v>
      </c>
      <c r="H581" s="731">
        <v>192587</v>
      </c>
      <c r="I581" s="731">
        <v>92587</v>
      </c>
      <c r="J581" s="731" t="s">
        <v>851</v>
      </c>
      <c r="K581" s="731" t="s">
        <v>852</v>
      </c>
      <c r="L581" s="734">
        <v>58.470000000000006</v>
      </c>
      <c r="M581" s="734">
        <v>5</v>
      </c>
      <c r="N581" s="735">
        <v>292.35000000000002</v>
      </c>
    </row>
    <row r="582" spans="1:14" ht="14.45" customHeight="1" x14ac:dyDescent="0.2">
      <c r="A582" s="729" t="s">
        <v>575</v>
      </c>
      <c r="B582" s="730" t="s">
        <v>576</v>
      </c>
      <c r="C582" s="731" t="s">
        <v>619</v>
      </c>
      <c r="D582" s="732" t="s">
        <v>620</v>
      </c>
      <c r="E582" s="733">
        <v>50113001</v>
      </c>
      <c r="F582" s="732" t="s">
        <v>661</v>
      </c>
      <c r="G582" s="731" t="s">
        <v>673</v>
      </c>
      <c r="H582" s="731">
        <v>237626</v>
      </c>
      <c r="I582" s="731">
        <v>237626</v>
      </c>
      <c r="J582" s="731" t="s">
        <v>853</v>
      </c>
      <c r="K582" s="731" t="s">
        <v>854</v>
      </c>
      <c r="L582" s="734">
        <v>239.38387096774193</v>
      </c>
      <c r="M582" s="734">
        <v>31</v>
      </c>
      <c r="N582" s="735">
        <v>7420.9</v>
      </c>
    </row>
    <row r="583" spans="1:14" ht="14.45" customHeight="1" x14ac:dyDescent="0.2">
      <c r="A583" s="729" t="s">
        <v>575</v>
      </c>
      <c r="B583" s="730" t="s">
        <v>576</v>
      </c>
      <c r="C583" s="731" t="s">
        <v>619</v>
      </c>
      <c r="D583" s="732" t="s">
        <v>620</v>
      </c>
      <c r="E583" s="733">
        <v>50113001</v>
      </c>
      <c r="F583" s="732" t="s">
        <v>661</v>
      </c>
      <c r="G583" s="731" t="s">
        <v>662</v>
      </c>
      <c r="H583" s="731">
        <v>184090</v>
      </c>
      <c r="I583" s="731">
        <v>84090</v>
      </c>
      <c r="J583" s="731" t="s">
        <v>676</v>
      </c>
      <c r="K583" s="731" t="s">
        <v>677</v>
      </c>
      <c r="L583" s="734">
        <v>59.613333333333323</v>
      </c>
      <c r="M583" s="734">
        <v>12</v>
      </c>
      <c r="N583" s="735">
        <v>715.3599999999999</v>
      </c>
    </row>
    <row r="584" spans="1:14" ht="14.45" customHeight="1" x14ac:dyDescent="0.2">
      <c r="A584" s="729" t="s">
        <v>575</v>
      </c>
      <c r="B584" s="730" t="s">
        <v>576</v>
      </c>
      <c r="C584" s="731" t="s">
        <v>619</v>
      </c>
      <c r="D584" s="732" t="s">
        <v>620</v>
      </c>
      <c r="E584" s="733">
        <v>50113001</v>
      </c>
      <c r="F584" s="732" t="s">
        <v>661</v>
      </c>
      <c r="G584" s="731" t="s">
        <v>662</v>
      </c>
      <c r="H584" s="731">
        <v>121698</v>
      </c>
      <c r="I584" s="731">
        <v>21698</v>
      </c>
      <c r="J584" s="731" t="s">
        <v>1590</v>
      </c>
      <c r="K584" s="731" t="s">
        <v>1591</v>
      </c>
      <c r="L584" s="734">
        <v>28.61000000000001</v>
      </c>
      <c r="M584" s="734">
        <v>1</v>
      </c>
      <c r="N584" s="735">
        <v>28.61000000000001</v>
      </c>
    </row>
    <row r="585" spans="1:14" ht="14.45" customHeight="1" x14ac:dyDescent="0.2">
      <c r="A585" s="729" t="s">
        <v>575</v>
      </c>
      <c r="B585" s="730" t="s">
        <v>576</v>
      </c>
      <c r="C585" s="731" t="s">
        <v>619</v>
      </c>
      <c r="D585" s="732" t="s">
        <v>620</v>
      </c>
      <c r="E585" s="733">
        <v>50113001</v>
      </c>
      <c r="F585" s="732" t="s">
        <v>661</v>
      </c>
      <c r="G585" s="731" t="s">
        <v>673</v>
      </c>
      <c r="H585" s="731">
        <v>136754</v>
      </c>
      <c r="I585" s="731">
        <v>136754</v>
      </c>
      <c r="J585" s="731" t="s">
        <v>855</v>
      </c>
      <c r="K585" s="731" t="s">
        <v>1592</v>
      </c>
      <c r="L585" s="734">
        <v>1122</v>
      </c>
      <c r="M585" s="734">
        <v>1</v>
      </c>
      <c r="N585" s="735">
        <v>1122</v>
      </c>
    </row>
    <row r="586" spans="1:14" ht="14.45" customHeight="1" x14ac:dyDescent="0.2">
      <c r="A586" s="729" t="s">
        <v>575</v>
      </c>
      <c r="B586" s="730" t="s">
        <v>576</v>
      </c>
      <c r="C586" s="731" t="s">
        <v>619</v>
      </c>
      <c r="D586" s="732" t="s">
        <v>620</v>
      </c>
      <c r="E586" s="733">
        <v>50113001</v>
      </c>
      <c r="F586" s="732" t="s">
        <v>661</v>
      </c>
      <c r="G586" s="731" t="s">
        <v>662</v>
      </c>
      <c r="H586" s="731">
        <v>221074</v>
      </c>
      <c r="I586" s="731">
        <v>221074</v>
      </c>
      <c r="J586" s="731" t="s">
        <v>857</v>
      </c>
      <c r="K586" s="731" t="s">
        <v>858</v>
      </c>
      <c r="L586" s="734">
        <v>76.33</v>
      </c>
      <c r="M586" s="734">
        <v>9</v>
      </c>
      <c r="N586" s="735">
        <v>686.97</v>
      </c>
    </row>
    <row r="587" spans="1:14" ht="14.45" customHeight="1" x14ac:dyDescent="0.2">
      <c r="A587" s="729" t="s">
        <v>575</v>
      </c>
      <c r="B587" s="730" t="s">
        <v>576</v>
      </c>
      <c r="C587" s="731" t="s">
        <v>619</v>
      </c>
      <c r="D587" s="732" t="s">
        <v>620</v>
      </c>
      <c r="E587" s="733">
        <v>50113001</v>
      </c>
      <c r="F587" s="732" t="s">
        <v>661</v>
      </c>
      <c r="G587" s="731" t="s">
        <v>662</v>
      </c>
      <c r="H587" s="731">
        <v>230423</v>
      </c>
      <c r="I587" s="731">
        <v>230423</v>
      </c>
      <c r="J587" s="731" t="s">
        <v>857</v>
      </c>
      <c r="K587" s="731" t="s">
        <v>859</v>
      </c>
      <c r="L587" s="734">
        <v>39.708333333333336</v>
      </c>
      <c r="M587" s="734">
        <v>12</v>
      </c>
      <c r="N587" s="735">
        <v>476.50000000000006</v>
      </c>
    </row>
    <row r="588" spans="1:14" ht="14.45" customHeight="1" x14ac:dyDescent="0.2">
      <c r="A588" s="729" t="s">
        <v>575</v>
      </c>
      <c r="B588" s="730" t="s">
        <v>576</v>
      </c>
      <c r="C588" s="731" t="s">
        <v>619</v>
      </c>
      <c r="D588" s="732" t="s">
        <v>620</v>
      </c>
      <c r="E588" s="733">
        <v>50113001</v>
      </c>
      <c r="F588" s="732" t="s">
        <v>661</v>
      </c>
      <c r="G588" s="731" t="s">
        <v>662</v>
      </c>
      <c r="H588" s="731">
        <v>230421</v>
      </c>
      <c r="I588" s="731">
        <v>230421</v>
      </c>
      <c r="J588" s="731" t="s">
        <v>857</v>
      </c>
      <c r="K588" s="731" t="s">
        <v>858</v>
      </c>
      <c r="L588" s="734">
        <v>76.763333333333335</v>
      </c>
      <c r="M588" s="734">
        <v>6</v>
      </c>
      <c r="N588" s="735">
        <v>460.58000000000004</v>
      </c>
    </row>
    <row r="589" spans="1:14" ht="14.45" customHeight="1" x14ac:dyDescent="0.2">
      <c r="A589" s="729" t="s">
        <v>575</v>
      </c>
      <c r="B589" s="730" t="s">
        <v>576</v>
      </c>
      <c r="C589" s="731" t="s">
        <v>619</v>
      </c>
      <c r="D589" s="732" t="s">
        <v>620</v>
      </c>
      <c r="E589" s="733">
        <v>50113001</v>
      </c>
      <c r="F589" s="732" t="s">
        <v>661</v>
      </c>
      <c r="G589" s="731" t="s">
        <v>662</v>
      </c>
      <c r="H589" s="731">
        <v>117011</v>
      </c>
      <c r="I589" s="731">
        <v>17011</v>
      </c>
      <c r="J589" s="731" t="s">
        <v>862</v>
      </c>
      <c r="K589" s="731" t="s">
        <v>863</v>
      </c>
      <c r="L589" s="734">
        <v>145.14896551724135</v>
      </c>
      <c r="M589" s="734">
        <v>29</v>
      </c>
      <c r="N589" s="735">
        <v>4209.3199999999988</v>
      </c>
    </row>
    <row r="590" spans="1:14" ht="14.45" customHeight="1" x14ac:dyDescent="0.2">
      <c r="A590" s="729" t="s">
        <v>575</v>
      </c>
      <c r="B590" s="730" t="s">
        <v>576</v>
      </c>
      <c r="C590" s="731" t="s">
        <v>619</v>
      </c>
      <c r="D590" s="732" t="s">
        <v>620</v>
      </c>
      <c r="E590" s="733">
        <v>50113001</v>
      </c>
      <c r="F590" s="732" t="s">
        <v>661</v>
      </c>
      <c r="G590" s="731" t="s">
        <v>662</v>
      </c>
      <c r="H590" s="731">
        <v>183318</v>
      </c>
      <c r="I590" s="731">
        <v>83318</v>
      </c>
      <c r="J590" s="731" t="s">
        <v>1593</v>
      </c>
      <c r="K590" s="731" t="s">
        <v>1594</v>
      </c>
      <c r="L590" s="734">
        <v>31.746666666666659</v>
      </c>
      <c r="M590" s="734">
        <v>12</v>
      </c>
      <c r="N590" s="735">
        <v>380.95999999999992</v>
      </c>
    </row>
    <row r="591" spans="1:14" ht="14.45" customHeight="1" x14ac:dyDescent="0.2">
      <c r="A591" s="729" t="s">
        <v>575</v>
      </c>
      <c r="B591" s="730" t="s">
        <v>576</v>
      </c>
      <c r="C591" s="731" t="s">
        <v>619</v>
      </c>
      <c r="D591" s="732" t="s">
        <v>620</v>
      </c>
      <c r="E591" s="733">
        <v>50113001</v>
      </c>
      <c r="F591" s="732" t="s">
        <v>661</v>
      </c>
      <c r="G591" s="731" t="s">
        <v>662</v>
      </c>
      <c r="H591" s="731">
        <v>103542</v>
      </c>
      <c r="I591" s="731">
        <v>3542</v>
      </c>
      <c r="J591" s="731" t="s">
        <v>864</v>
      </c>
      <c r="K591" s="731" t="s">
        <v>865</v>
      </c>
      <c r="L591" s="734">
        <v>35.217500000000001</v>
      </c>
      <c r="M591" s="734">
        <v>8</v>
      </c>
      <c r="N591" s="735">
        <v>281.74</v>
      </c>
    </row>
    <row r="592" spans="1:14" ht="14.45" customHeight="1" x14ac:dyDescent="0.2">
      <c r="A592" s="729" t="s">
        <v>575</v>
      </c>
      <c r="B592" s="730" t="s">
        <v>576</v>
      </c>
      <c r="C592" s="731" t="s">
        <v>619</v>
      </c>
      <c r="D592" s="732" t="s">
        <v>620</v>
      </c>
      <c r="E592" s="733">
        <v>50113001</v>
      </c>
      <c r="F592" s="732" t="s">
        <v>661</v>
      </c>
      <c r="G592" s="731" t="s">
        <v>662</v>
      </c>
      <c r="H592" s="731">
        <v>844831</v>
      </c>
      <c r="I592" s="731">
        <v>9999999</v>
      </c>
      <c r="J592" s="731" t="s">
        <v>866</v>
      </c>
      <c r="K592" s="731" t="s">
        <v>867</v>
      </c>
      <c r="L592" s="734">
        <v>2920.0099999999998</v>
      </c>
      <c r="M592" s="734">
        <v>2</v>
      </c>
      <c r="N592" s="735">
        <v>5840.0199999999995</v>
      </c>
    </row>
    <row r="593" spans="1:14" ht="14.45" customHeight="1" x14ac:dyDescent="0.2">
      <c r="A593" s="729" t="s">
        <v>575</v>
      </c>
      <c r="B593" s="730" t="s">
        <v>576</v>
      </c>
      <c r="C593" s="731" t="s">
        <v>619</v>
      </c>
      <c r="D593" s="732" t="s">
        <v>620</v>
      </c>
      <c r="E593" s="733">
        <v>50113001</v>
      </c>
      <c r="F593" s="732" t="s">
        <v>661</v>
      </c>
      <c r="G593" s="731" t="s">
        <v>662</v>
      </c>
      <c r="H593" s="731">
        <v>100113</v>
      </c>
      <c r="I593" s="731">
        <v>113</v>
      </c>
      <c r="J593" s="731" t="s">
        <v>872</v>
      </c>
      <c r="K593" s="731" t="s">
        <v>873</v>
      </c>
      <c r="L593" s="734">
        <v>45.889714285714291</v>
      </c>
      <c r="M593" s="734">
        <v>70</v>
      </c>
      <c r="N593" s="735">
        <v>3212.28</v>
      </c>
    </row>
    <row r="594" spans="1:14" ht="14.45" customHeight="1" x14ac:dyDescent="0.2">
      <c r="A594" s="729" t="s">
        <v>575</v>
      </c>
      <c r="B594" s="730" t="s">
        <v>576</v>
      </c>
      <c r="C594" s="731" t="s">
        <v>619</v>
      </c>
      <c r="D594" s="732" t="s">
        <v>620</v>
      </c>
      <c r="E594" s="733">
        <v>50113001</v>
      </c>
      <c r="F594" s="732" t="s">
        <v>661</v>
      </c>
      <c r="G594" s="731" t="s">
        <v>662</v>
      </c>
      <c r="H594" s="731">
        <v>241672</v>
      </c>
      <c r="I594" s="731">
        <v>241672</v>
      </c>
      <c r="J594" s="731" t="s">
        <v>874</v>
      </c>
      <c r="K594" s="731" t="s">
        <v>875</v>
      </c>
      <c r="L594" s="734">
        <v>111.41</v>
      </c>
      <c r="M594" s="734">
        <v>20</v>
      </c>
      <c r="N594" s="735">
        <v>2228.1999999999998</v>
      </c>
    </row>
    <row r="595" spans="1:14" ht="14.45" customHeight="1" x14ac:dyDescent="0.2">
      <c r="A595" s="729" t="s">
        <v>575</v>
      </c>
      <c r="B595" s="730" t="s">
        <v>576</v>
      </c>
      <c r="C595" s="731" t="s">
        <v>619</v>
      </c>
      <c r="D595" s="732" t="s">
        <v>620</v>
      </c>
      <c r="E595" s="733">
        <v>50113001</v>
      </c>
      <c r="F595" s="732" t="s">
        <v>661</v>
      </c>
      <c r="G595" s="731" t="s">
        <v>662</v>
      </c>
      <c r="H595" s="731">
        <v>104071</v>
      </c>
      <c r="I595" s="731">
        <v>4071</v>
      </c>
      <c r="J595" s="731" t="s">
        <v>876</v>
      </c>
      <c r="K595" s="731" t="s">
        <v>877</v>
      </c>
      <c r="L595" s="734">
        <v>224.10999999999999</v>
      </c>
      <c r="M595" s="734">
        <v>1</v>
      </c>
      <c r="N595" s="735">
        <v>224.10999999999999</v>
      </c>
    </row>
    <row r="596" spans="1:14" ht="14.45" customHeight="1" x14ac:dyDescent="0.2">
      <c r="A596" s="729" t="s">
        <v>575</v>
      </c>
      <c r="B596" s="730" t="s">
        <v>576</v>
      </c>
      <c r="C596" s="731" t="s">
        <v>619</v>
      </c>
      <c r="D596" s="732" t="s">
        <v>620</v>
      </c>
      <c r="E596" s="733">
        <v>50113001</v>
      </c>
      <c r="F596" s="732" t="s">
        <v>661</v>
      </c>
      <c r="G596" s="731" t="s">
        <v>662</v>
      </c>
      <c r="H596" s="731">
        <v>102479</v>
      </c>
      <c r="I596" s="731">
        <v>2479</v>
      </c>
      <c r="J596" s="731" t="s">
        <v>876</v>
      </c>
      <c r="K596" s="731" t="s">
        <v>878</v>
      </c>
      <c r="L596" s="734">
        <v>65.489999999999995</v>
      </c>
      <c r="M596" s="734">
        <v>2</v>
      </c>
      <c r="N596" s="735">
        <v>130.97999999999999</v>
      </c>
    </row>
    <row r="597" spans="1:14" ht="14.45" customHeight="1" x14ac:dyDescent="0.2">
      <c r="A597" s="729" t="s">
        <v>575</v>
      </c>
      <c r="B597" s="730" t="s">
        <v>576</v>
      </c>
      <c r="C597" s="731" t="s">
        <v>619</v>
      </c>
      <c r="D597" s="732" t="s">
        <v>620</v>
      </c>
      <c r="E597" s="733">
        <v>50113001</v>
      </c>
      <c r="F597" s="732" t="s">
        <v>661</v>
      </c>
      <c r="G597" s="731" t="s">
        <v>662</v>
      </c>
      <c r="H597" s="731">
        <v>179333</v>
      </c>
      <c r="I597" s="731">
        <v>179333</v>
      </c>
      <c r="J597" s="731" t="s">
        <v>884</v>
      </c>
      <c r="K597" s="731" t="s">
        <v>1081</v>
      </c>
      <c r="L597" s="734">
        <v>224.61000000000004</v>
      </c>
      <c r="M597" s="734">
        <v>1</v>
      </c>
      <c r="N597" s="735">
        <v>224.61000000000004</v>
      </c>
    </row>
    <row r="598" spans="1:14" ht="14.45" customHeight="1" x14ac:dyDescent="0.2">
      <c r="A598" s="729" t="s">
        <v>575</v>
      </c>
      <c r="B598" s="730" t="s">
        <v>576</v>
      </c>
      <c r="C598" s="731" t="s">
        <v>619</v>
      </c>
      <c r="D598" s="732" t="s">
        <v>620</v>
      </c>
      <c r="E598" s="733">
        <v>50113001</v>
      </c>
      <c r="F598" s="732" t="s">
        <v>661</v>
      </c>
      <c r="G598" s="731" t="s">
        <v>662</v>
      </c>
      <c r="H598" s="731">
        <v>179327</v>
      </c>
      <c r="I598" s="731">
        <v>179327</v>
      </c>
      <c r="J598" s="731" t="s">
        <v>884</v>
      </c>
      <c r="K598" s="731" t="s">
        <v>797</v>
      </c>
      <c r="L598" s="734">
        <v>74.10799999999999</v>
      </c>
      <c r="M598" s="734">
        <v>15</v>
      </c>
      <c r="N598" s="735">
        <v>1111.6199999999999</v>
      </c>
    </row>
    <row r="599" spans="1:14" ht="14.45" customHeight="1" x14ac:dyDescent="0.2">
      <c r="A599" s="729" t="s">
        <v>575</v>
      </c>
      <c r="B599" s="730" t="s">
        <v>576</v>
      </c>
      <c r="C599" s="731" t="s">
        <v>619</v>
      </c>
      <c r="D599" s="732" t="s">
        <v>620</v>
      </c>
      <c r="E599" s="733">
        <v>50113001</v>
      </c>
      <c r="F599" s="732" t="s">
        <v>661</v>
      </c>
      <c r="G599" s="731" t="s">
        <v>662</v>
      </c>
      <c r="H599" s="731">
        <v>175091</v>
      </c>
      <c r="I599" s="731">
        <v>175091</v>
      </c>
      <c r="J599" s="731" t="s">
        <v>1595</v>
      </c>
      <c r="K599" s="731" t="s">
        <v>1284</v>
      </c>
      <c r="L599" s="734">
        <v>717.01</v>
      </c>
      <c r="M599" s="734">
        <v>1</v>
      </c>
      <c r="N599" s="735">
        <v>717.01</v>
      </c>
    </row>
    <row r="600" spans="1:14" ht="14.45" customHeight="1" x14ac:dyDescent="0.2">
      <c r="A600" s="729" t="s">
        <v>575</v>
      </c>
      <c r="B600" s="730" t="s">
        <v>576</v>
      </c>
      <c r="C600" s="731" t="s">
        <v>619</v>
      </c>
      <c r="D600" s="732" t="s">
        <v>620</v>
      </c>
      <c r="E600" s="733">
        <v>50113001</v>
      </c>
      <c r="F600" s="732" t="s">
        <v>661</v>
      </c>
      <c r="G600" s="731" t="s">
        <v>662</v>
      </c>
      <c r="H600" s="731">
        <v>226523</v>
      </c>
      <c r="I600" s="731">
        <v>226523</v>
      </c>
      <c r="J600" s="731" t="s">
        <v>885</v>
      </c>
      <c r="K600" s="731" t="s">
        <v>886</v>
      </c>
      <c r="L600" s="734">
        <v>51.960000000000015</v>
      </c>
      <c r="M600" s="734">
        <v>57</v>
      </c>
      <c r="N600" s="735">
        <v>2961.7200000000007</v>
      </c>
    </row>
    <row r="601" spans="1:14" ht="14.45" customHeight="1" x14ac:dyDescent="0.2">
      <c r="A601" s="729" t="s">
        <v>575</v>
      </c>
      <c r="B601" s="730" t="s">
        <v>576</v>
      </c>
      <c r="C601" s="731" t="s">
        <v>619</v>
      </c>
      <c r="D601" s="732" t="s">
        <v>620</v>
      </c>
      <c r="E601" s="733">
        <v>50113001</v>
      </c>
      <c r="F601" s="732" t="s">
        <v>661</v>
      </c>
      <c r="G601" s="731" t="s">
        <v>673</v>
      </c>
      <c r="H601" s="731">
        <v>159448</v>
      </c>
      <c r="I601" s="731">
        <v>59448</v>
      </c>
      <c r="J601" s="731" t="s">
        <v>1596</v>
      </c>
      <c r="K601" s="731" t="s">
        <v>1597</v>
      </c>
      <c r="L601" s="734">
        <v>326.2713333333333</v>
      </c>
      <c r="M601" s="734">
        <v>15</v>
      </c>
      <c r="N601" s="735">
        <v>4894.07</v>
      </c>
    </row>
    <row r="602" spans="1:14" ht="14.45" customHeight="1" x14ac:dyDescent="0.2">
      <c r="A602" s="729" t="s">
        <v>575</v>
      </c>
      <c r="B602" s="730" t="s">
        <v>576</v>
      </c>
      <c r="C602" s="731" t="s">
        <v>619</v>
      </c>
      <c r="D602" s="732" t="s">
        <v>620</v>
      </c>
      <c r="E602" s="733">
        <v>50113001</v>
      </c>
      <c r="F602" s="732" t="s">
        <v>661</v>
      </c>
      <c r="G602" s="731" t="s">
        <v>673</v>
      </c>
      <c r="H602" s="731">
        <v>159449</v>
      </c>
      <c r="I602" s="731">
        <v>59449</v>
      </c>
      <c r="J602" s="731" t="s">
        <v>1598</v>
      </c>
      <c r="K602" s="731" t="s">
        <v>1599</v>
      </c>
      <c r="L602" s="734">
        <v>652.61857142857139</v>
      </c>
      <c r="M602" s="734">
        <v>14</v>
      </c>
      <c r="N602" s="735">
        <v>9136.66</v>
      </c>
    </row>
    <row r="603" spans="1:14" ht="14.45" customHeight="1" x14ac:dyDescent="0.2">
      <c r="A603" s="729" t="s">
        <v>575</v>
      </c>
      <c r="B603" s="730" t="s">
        <v>576</v>
      </c>
      <c r="C603" s="731" t="s">
        <v>619</v>
      </c>
      <c r="D603" s="732" t="s">
        <v>620</v>
      </c>
      <c r="E603" s="733">
        <v>50113001</v>
      </c>
      <c r="F603" s="732" t="s">
        <v>661</v>
      </c>
      <c r="G603" s="731" t="s">
        <v>662</v>
      </c>
      <c r="H603" s="731">
        <v>905097</v>
      </c>
      <c r="I603" s="731">
        <v>158767</v>
      </c>
      <c r="J603" s="731" t="s">
        <v>887</v>
      </c>
      <c r="K603" s="731" t="s">
        <v>888</v>
      </c>
      <c r="L603" s="734">
        <v>167.42000000000004</v>
      </c>
      <c r="M603" s="734">
        <v>12</v>
      </c>
      <c r="N603" s="735">
        <v>2009.0400000000004</v>
      </c>
    </row>
    <row r="604" spans="1:14" ht="14.45" customHeight="1" x14ac:dyDescent="0.2">
      <c r="A604" s="729" t="s">
        <v>575</v>
      </c>
      <c r="B604" s="730" t="s">
        <v>576</v>
      </c>
      <c r="C604" s="731" t="s">
        <v>619</v>
      </c>
      <c r="D604" s="732" t="s">
        <v>620</v>
      </c>
      <c r="E604" s="733">
        <v>50113001</v>
      </c>
      <c r="F604" s="732" t="s">
        <v>661</v>
      </c>
      <c r="G604" s="731" t="s">
        <v>662</v>
      </c>
      <c r="H604" s="731">
        <v>29468</v>
      </c>
      <c r="I604" s="731">
        <v>29468</v>
      </c>
      <c r="J604" s="731" t="s">
        <v>1600</v>
      </c>
      <c r="K604" s="731" t="s">
        <v>1601</v>
      </c>
      <c r="L604" s="734">
        <v>534.03</v>
      </c>
      <c r="M604" s="734">
        <v>2</v>
      </c>
      <c r="N604" s="735">
        <v>1068.06</v>
      </c>
    </row>
    <row r="605" spans="1:14" ht="14.45" customHeight="1" x14ac:dyDescent="0.2">
      <c r="A605" s="729" t="s">
        <v>575</v>
      </c>
      <c r="B605" s="730" t="s">
        <v>576</v>
      </c>
      <c r="C605" s="731" t="s">
        <v>619</v>
      </c>
      <c r="D605" s="732" t="s">
        <v>620</v>
      </c>
      <c r="E605" s="733">
        <v>50113001</v>
      </c>
      <c r="F605" s="732" t="s">
        <v>661</v>
      </c>
      <c r="G605" s="731" t="s">
        <v>662</v>
      </c>
      <c r="H605" s="731">
        <v>215474</v>
      </c>
      <c r="I605" s="731">
        <v>215474</v>
      </c>
      <c r="J605" s="731" t="s">
        <v>890</v>
      </c>
      <c r="K605" s="731" t="s">
        <v>891</v>
      </c>
      <c r="L605" s="734">
        <v>529.10500000000013</v>
      </c>
      <c r="M605" s="734">
        <v>2</v>
      </c>
      <c r="N605" s="735">
        <v>1058.2100000000003</v>
      </c>
    </row>
    <row r="606" spans="1:14" ht="14.45" customHeight="1" x14ac:dyDescent="0.2">
      <c r="A606" s="729" t="s">
        <v>575</v>
      </c>
      <c r="B606" s="730" t="s">
        <v>576</v>
      </c>
      <c r="C606" s="731" t="s">
        <v>619</v>
      </c>
      <c r="D606" s="732" t="s">
        <v>620</v>
      </c>
      <c r="E606" s="733">
        <v>50113001</v>
      </c>
      <c r="F606" s="732" t="s">
        <v>661</v>
      </c>
      <c r="G606" s="731" t="s">
        <v>329</v>
      </c>
      <c r="H606" s="731">
        <v>847627</v>
      </c>
      <c r="I606" s="731">
        <v>134502</v>
      </c>
      <c r="J606" s="731" t="s">
        <v>896</v>
      </c>
      <c r="K606" s="731" t="s">
        <v>1602</v>
      </c>
      <c r="L606" s="734">
        <v>50.413333333333334</v>
      </c>
      <c r="M606" s="734">
        <v>3</v>
      </c>
      <c r="N606" s="735">
        <v>151.24</v>
      </c>
    </row>
    <row r="607" spans="1:14" ht="14.45" customHeight="1" x14ac:dyDescent="0.2">
      <c r="A607" s="729" t="s">
        <v>575</v>
      </c>
      <c r="B607" s="730" t="s">
        <v>576</v>
      </c>
      <c r="C607" s="731" t="s">
        <v>619</v>
      </c>
      <c r="D607" s="732" t="s">
        <v>620</v>
      </c>
      <c r="E607" s="733">
        <v>50113001</v>
      </c>
      <c r="F607" s="732" t="s">
        <v>661</v>
      </c>
      <c r="G607" s="731" t="s">
        <v>329</v>
      </c>
      <c r="H607" s="731">
        <v>847425</v>
      </c>
      <c r="I607" s="731">
        <v>134513</v>
      </c>
      <c r="J607" s="731" t="s">
        <v>1603</v>
      </c>
      <c r="K607" s="731" t="s">
        <v>1604</v>
      </c>
      <c r="L607" s="734">
        <v>100.47749999999998</v>
      </c>
      <c r="M607" s="734">
        <v>4</v>
      </c>
      <c r="N607" s="735">
        <v>401.90999999999991</v>
      </c>
    </row>
    <row r="608" spans="1:14" ht="14.45" customHeight="1" x14ac:dyDescent="0.2">
      <c r="A608" s="729" t="s">
        <v>575</v>
      </c>
      <c r="B608" s="730" t="s">
        <v>576</v>
      </c>
      <c r="C608" s="731" t="s">
        <v>619</v>
      </c>
      <c r="D608" s="732" t="s">
        <v>620</v>
      </c>
      <c r="E608" s="733">
        <v>50113001</v>
      </c>
      <c r="F608" s="732" t="s">
        <v>661</v>
      </c>
      <c r="G608" s="731" t="s">
        <v>662</v>
      </c>
      <c r="H608" s="731">
        <v>192202</v>
      </c>
      <c r="I608" s="731">
        <v>192202</v>
      </c>
      <c r="J608" s="731" t="s">
        <v>1605</v>
      </c>
      <c r="K608" s="731" t="s">
        <v>1606</v>
      </c>
      <c r="L608" s="734">
        <v>87.769999999999982</v>
      </c>
      <c r="M608" s="734">
        <v>2</v>
      </c>
      <c r="N608" s="735">
        <v>175.53999999999996</v>
      </c>
    </row>
    <row r="609" spans="1:14" ht="14.45" customHeight="1" x14ac:dyDescent="0.2">
      <c r="A609" s="729" t="s">
        <v>575</v>
      </c>
      <c r="B609" s="730" t="s">
        <v>576</v>
      </c>
      <c r="C609" s="731" t="s">
        <v>619</v>
      </c>
      <c r="D609" s="732" t="s">
        <v>620</v>
      </c>
      <c r="E609" s="733">
        <v>50113001</v>
      </c>
      <c r="F609" s="732" t="s">
        <v>661</v>
      </c>
      <c r="G609" s="731" t="s">
        <v>662</v>
      </c>
      <c r="H609" s="731">
        <v>162597</v>
      </c>
      <c r="I609" s="731">
        <v>62597</v>
      </c>
      <c r="J609" s="731" t="s">
        <v>1607</v>
      </c>
      <c r="K609" s="731" t="s">
        <v>1608</v>
      </c>
      <c r="L609" s="734">
        <v>77.889999999999986</v>
      </c>
      <c r="M609" s="734">
        <v>1</v>
      </c>
      <c r="N609" s="735">
        <v>77.889999999999986</v>
      </c>
    </row>
    <row r="610" spans="1:14" ht="14.45" customHeight="1" x14ac:dyDescent="0.2">
      <c r="A610" s="729" t="s">
        <v>575</v>
      </c>
      <c r="B610" s="730" t="s">
        <v>576</v>
      </c>
      <c r="C610" s="731" t="s">
        <v>619</v>
      </c>
      <c r="D610" s="732" t="s">
        <v>620</v>
      </c>
      <c r="E610" s="733">
        <v>50113001</v>
      </c>
      <c r="F610" s="732" t="s">
        <v>661</v>
      </c>
      <c r="G610" s="731" t="s">
        <v>662</v>
      </c>
      <c r="H610" s="731">
        <v>229191</v>
      </c>
      <c r="I610" s="731">
        <v>229191</v>
      </c>
      <c r="J610" s="731" t="s">
        <v>1609</v>
      </c>
      <c r="K610" s="731" t="s">
        <v>1610</v>
      </c>
      <c r="L610" s="734">
        <v>141.20999999999998</v>
      </c>
      <c r="M610" s="734">
        <v>1</v>
      </c>
      <c r="N610" s="735">
        <v>141.20999999999998</v>
      </c>
    </row>
    <row r="611" spans="1:14" ht="14.45" customHeight="1" x14ac:dyDescent="0.2">
      <c r="A611" s="729" t="s">
        <v>575</v>
      </c>
      <c r="B611" s="730" t="s">
        <v>576</v>
      </c>
      <c r="C611" s="731" t="s">
        <v>619</v>
      </c>
      <c r="D611" s="732" t="s">
        <v>620</v>
      </c>
      <c r="E611" s="733">
        <v>50113001</v>
      </c>
      <c r="F611" s="732" t="s">
        <v>661</v>
      </c>
      <c r="G611" s="731" t="s">
        <v>662</v>
      </c>
      <c r="H611" s="731">
        <v>197026</v>
      </c>
      <c r="I611" s="731">
        <v>97026</v>
      </c>
      <c r="J611" s="731" t="s">
        <v>1611</v>
      </c>
      <c r="K611" s="731" t="s">
        <v>1612</v>
      </c>
      <c r="L611" s="734">
        <v>45.07</v>
      </c>
      <c r="M611" s="734">
        <v>4</v>
      </c>
      <c r="N611" s="735">
        <v>180.28</v>
      </c>
    </row>
    <row r="612" spans="1:14" ht="14.45" customHeight="1" x14ac:dyDescent="0.2">
      <c r="A612" s="729" t="s">
        <v>575</v>
      </c>
      <c r="B612" s="730" t="s">
        <v>576</v>
      </c>
      <c r="C612" s="731" t="s">
        <v>619</v>
      </c>
      <c r="D612" s="732" t="s">
        <v>620</v>
      </c>
      <c r="E612" s="733">
        <v>50113001</v>
      </c>
      <c r="F612" s="732" t="s">
        <v>661</v>
      </c>
      <c r="G612" s="731" t="s">
        <v>662</v>
      </c>
      <c r="H612" s="731">
        <v>846113</v>
      </c>
      <c r="I612" s="731">
        <v>107712</v>
      </c>
      <c r="J612" s="731" t="s">
        <v>908</v>
      </c>
      <c r="K612" s="731" t="s">
        <v>909</v>
      </c>
      <c r="L612" s="734">
        <v>240.49</v>
      </c>
      <c r="M612" s="734">
        <v>1</v>
      </c>
      <c r="N612" s="735">
        <v>240.49</v>
      </c>
    </row>
    <row r="613" spans="1:14" ht="14.45" customHeight="1" x14ac:dyDescent="0.2">
      <c r="A613" s="729" t="s">
        <v>575</v>
      </c>
      <c r="B613" s="730" t="s">
        <v>576</v>
      </c>
      <c r="C613" s="731" t="s">
        <v>619</v>
      </c>
      <c r="D613" s="732" t="s">
        <v>620</v>
      </c>
      <c r="E613" s="733">
        <v>50113001</v>
      </c>
      <c r="F613" s="732" t="s">
        <v>661</v>
      </c>
      <c r="G613" s="731" t="s">
        <v>662</v>
      </c>
      <c r="H613" s="731">
        <v>187073</v>
      </c>
      <c r="I613" s="731">
        <v>87073</v>
      </c>
      <c r="J613" s="731" t="s">
        <v>910</v>
      </c>
      <c r="K613" s="731" t="s">
        <v>1613</v>
      </c>
      <c r="L613" s="734">
        <v>190.08999999999997</v>
      </c>
      <c r="M613" s="734">
        <v>1</v>
      </c>
      <c r="N613" s="735">
        <v>190.08999999999997</v>
      </c>
    </row>
    <row r="614" spans="1:14" ht="14.45" customHeight="1" x14ac:dyDescent="0.2">
      <c r="A614" s="729" t="s">
        <v>575</v>
      </c>
      <c r="B614" s="730" t="s">
        <v>576</v>
      </c>
      <c r="C614" s="731" t="s">
        <v>619</v>
      </c>
      <c r="D614" s="732" t="s">
        <v>620</v>
      </c>
      <c r="E614" s="733">
        <v>50113001</v>
      </c>
      <c r="F614" s="732" t="s">
        <v>661</v>
      </c>
      <c r="G614" s="731" t="s">
        <v>662</v>
      </c>
      <c r="H614" s="731">
        <v>199680</v>
      </c>
      <c r="I614" s="731">
        <v>199680</v>
      </c>
      <c r="J614" s="731" t="s">
        <v>910</v>
      </c>
      <c r="K614" s="731" t="s">
        <v>911</v>
      </c>
      <c r="L614" s="734">
        <v>362.46000000000004</v>
      </c>
      <c r="M614" s="734">
        <v>19</v>
      </c>
      <c r="N614" s="735">
        <v>6886.7400000000007</v>
      </c>
    </row>
    <row r="615" spans="1:14" ht="14.45" customHeight="1" x14ac:dyDescent="0.2">
      <c r="A615" s="729" t="s">
        <v>575</v>
      </c>
      <c r="B615" s="730" t="s">
        <v>576</v>
      </c>
      <c r="C615" s="731" t="s">
        <v>619</v>
      </c>
      <c r="D615" s="732" t="s">
        <v>620</v>
      </c>
      <c r="E615" s="733">
        <v>50113001</v>
      </c>
      <c r="F615" s="732" t="s">
        <v>661</v>
      </c>
      <c r="G615" s="731" t="s">
        <v>662</v>
      </c>
      <c r="H615" s="731">
        <v>147033</v>
      </c>
      <c r="I615" s="731">
        <v>47033</v>
      </c>
      <c r="J615" s="731" t="s">
        <v>910</v>
      </c>
      <c r="K615" s="731" t="s">
        <v>1614</v>
      </c>
      <c r="L615" s="734">
        <v>107.58545454545457</v>
      </c>
      <c r="M615" s="734">
        <v>11</v>
      </c>
      <c r="N615" s="735">
        <v>1183.4400000000003</v>
      </c>
    </row>
    <row r="616" spans="1:14" ht="14.45" customHeight="1" x14ac:dyDescent="0.2">
      <c r="A616" s="729" t="s">
        <v>575</v>
      </c>
      <c r="B616" s="730" t="s">
        <v>576</v>
      </c>
      <c r="C616" s="731" t="s">
        <v>619</v>
      </c>
      <c r="D616" s="732" t="s">
        <v>620</v>
      </c>
      <c r="E616" s="733">
        <v>50113001</v>
      </c>
      <c r="F616" s="732" t="s">
        <v>661</v>
      </c>
      <c r="G616" s="731" t="s">
        <v>662</v>
      </c>
      <c r="H616" s="731">
        <v>187076</v>
      </c>
      <c r="I616" s="731">
        <v>87076</v>
      </c>
      <c r="J616" s="731" t="s">
        <v>912</v>
      </c>
      <c r="K616" s="731" t="s">
        <v>913</v>
      </c>
      <c r="L616" s="734">
        <v>135.01564102564103</v>
      </c>
      <c r="M616" s="734">
        <v>78</v>
      </c>
      <c r="N616" s="735">
        <v>10531.220000000001</v>
      </c>
    </row>
    <row r="617" spans="1:14" ht="14.45" customHeight="1" x14ac:dyDescent="0.2">
      <c r="A617" s="729" t="s">
        <v>575</v>
      </c>
      <c r="B617" s="730" t="s">
        <v>576</v>
      </c>
      <c r="C617" s="731" t="s">
        <v>619</v>
      </c>
      <c r="D617" s="732" t="s">
        <v>620</v>
      </c>
      <c r="E617" s="733">
        <v>50113001</v>
      </c>
      <c r="F617" s="732" t="s">
        <v>661</v>
      </c>
      <c r="G617" s="731" t="s">
        <v>662</v>
      </c>
      <c r="H617" s="731">
        <v>192757</v>
      </c>
      <c r="I617" s="731">
        <v>92757</v>
      </c>
      <c r="J617" s="731" t="s">
        <v>912</v>
      </c>
      <c r="K617" s="731" t="s">
        <v>914</v>
      </c>
      <c r="L617" s="734">
        <v>74.249999999999986</v>
      </c>
      <c r="M617" s="734">
        <v>2</v>
      </c>
      <c r="N617" s="735">
        <v>148.49999999999997</v>
      </c>
    </row>
    <row r="618" spans="1:14" ht="14.45" customHeight="1" x14ac:dyDescent="0.2">
      <c r="A618" s="729" t="s">
        <v>575</v>
      </c>
      <c r="B618" s="730" t="s">
        <v>576</v>
      </c>
      <c r="C618" s="731" t="s">
        <v>619</v>
      </c>
      <c r="D618" s="732" t="s">
        <v>620</v>
      </c>
      <c r="E618" s="733">
        <v>50113001</v>
      </c>
      <c r="F618" s="732" t="s">
        <v>661</v>
      </c>
      <c r="G618" s="731" t="s">
        <v>662</v>
      </c>
      <c r="H618" s="731">
        <v>157586</v>
      </c>
      <c r="I618" s="731">
        <v>57586</v>
      </c>
      <c r="J618" s="731" t="s">
        <v>1615</v>
      </c>
      <c r="K618" s="731" t="s">
        <v>1616</v>
      </c>
      <c r="L618" s="734">
        <v>73.620000000000019</v>
      </c>
      <c r="M618" s="734">
        <v>2</v>
      </c>
      <c r="N618" s="735">
        <v>147.24000000000004</v>
      </c>
    </row>
    <row r="619" spans="1:14" ht="14.45" customHeight="1" x14ac:dyDescent="0.2">
      <c r="A619" s="729" t="s">
        <v>575</v>
      </c>
      <c r="B619" s="730" t="s">
        <v>576</v>
      </c>
      <c r="C619" s="731" t="s">
        <v>619</v>
      </c>
      <c r="D619" s="732" t="s">
        <v>620</v>
      </c>
      <c r="E619" s="733">
        <v>50113001</v>
      </c>
      <c r="F619" s="732" t="s">
        <v>661</v>
      </c>
      <c r="G619" s="731" t="s">
        <v>662</v>
      </c>
      <c r="H619" s="731">
        <v>225508</v>
      </c>
      <c r="I619" s="731">
        <v>225508</v>
      </c>
      <c r="J619" s="731" t="s">
        <v>1617</v>
      </c>
      <c r="K619" s="731" t="s">
        <v>1618</v>
      </c>
      <c r="L619" s="734">
        <v>48.88</v>
      </c>
      <c r="M619" s="734">
        <v>3</v>
      </c>
      <c r="N619" s="735">
        <v>146.64000000000001</v>
      </c>
    </row>
    <row r="620" spans="1:14" ht="14.45" customHeight="1" x14ac:dyDescent="0.2">
      <c r="A620" s="729" t="s">
        <v>575</v>
      </c>
      <c r="B620" s="730" t="s">
        <v>576</v>
      </c>
      <c r="C620" s="731" t="s">
        <v>619</v>
      </c>
      <c r="D620" s="732" t="s">
        <v>620</v>
      </c>
      <c r="E620" s="733">
        <v>50113001</v>
      </c>
      <c r="F620" s="732" t="s">
        <v>661</v>
      </c>
      <c r="G620" s="731" t="s">
        <v>662</v>
      </c>
      <c r="H620" s="731">
        <v>225510</v>
      </c>
      <c r="I620" s="731">
        <v>225510</v>
      </c>
      <c r="J620" s="731" t="s">
        <v>921</v>
      </c>
      <c r="K620" s="731" t="s">
        <v>922</v>
      </c>
      <c r="L620" s="734">
        <v>64.72</v>
      </c>
      <c r="M620" s="734">
        <v>18</v>
      </c>
      <c r="N620" s="735">
        <v>1164.96</v>
      </c>
    </row>
    <row r="621" spans="1:14" ht="14.45" customHeight="1" x14ac:dyDescent="0.2">
      <c r="A621" s="729" t="s">
        <v>575</v>
      </c>
      <c r="B621" s="730" t="s">
        <v>576</v>
      </c>
      <c r="C621" s="731" t="s">
        <v>619</v>
      </c>
      <c r="D621" s="732" t="s">
        <v>620</v>
      </c>
      <c r="E621" s="733">
        <v>50113001</v>
      </c>
      <c r="F621" s="732" t="s">
        <v>661</v>
      </c>
      <c r="G621" s="731" t="s">
        <v>662</v>
      </c>
      <c r="H621" s="731">
        <v>225514</v>
      </c>
      <c r="I621" s="731">
        <v>225514</v>
      </c>
      <c r="J621" s="731" t="s">
        <v>1619</v>
      </c>
      <c r="K621" s="731" t="s">
        <v>1620</v>
      </c>
      <c r="L621" s="734">
        <v>113.8</v>
      </c>
      <c r="M621" s="734">
        <v>15</v>
      </c>
      <c r="N621" s="735">
        <v>1707</v>
      </c>
    </row>
    <row r="622" spans="1:14" ht="14.45" customHeight="1" x14ac:dyDescent="0.2">
      <c r="A622" s="729" t="s">
        <v>575</v>
      </c>
      <c r="B622" s="730" t="s">
        <v>576</v>
      </c>
      <c r="C622" s="731" t="s">
        <v>619</v>
      </c>
      <c r="D622" s="732" t="s">
        <v>620</v>
      </c>
      <c r="E622" s="733">
        <v>50113001</v>
      </c>
      <c r="F622" s="732" t="s">
        <v>661</v>
      </c>
      <c r="G622" s="731" t="s">
        <v>673</v>
      </c>
      <c r="H622" s="731">
        <v>243138</v>
      </c>
      <c r="I622" s="731">
        <v>243138</v>
      </c>
      <c r="J622" s="731" t="s">
        <v>927</v>
      </c>
      <c r="K622" s="731" t="s">
        <v>928</v>
      </c>
      <c r="L622" s="734">
        <v>61.129999999999995</v>
      </c>
      <c r="M622" s="734">
        <v>3</v>
      </c>
      <c r="N622" s="735">
        <v>183.39</v>
      </c>
    </row>
    <row r="623" spans="1:14" ht="14.45" customHeight="1" x14ac:dyDescent="0.2">
      <c r="A623" s="729" t="s">
        <v>575</v>
      </c>
      <c r="B623" s="730" t="s">
        <v>576</v>
      </c>
      <c r="C623" s="731" t="s">
        <v>619</v>
      </c>
      <c r="D623" s="732" t="s">
        <v>620</v>
      </c>
      <c r="E623" s="733">
        <v>50113001</v>
      </c>
      <c r="F623" s="732" t="s">
        <v>661</v>
      </c>
      <c r="G623" s="731" t="s">
        <v>662</v>
      </c>
      <c r="H623" s="731">
        <v>173500</v>
      </c>
      <c r="I623" s="731">
        <v>173500</v>
      </c>
      <c r="J623" s="731" t="s">
        <v>1621</v>
      </c>
      <c r="K623" s="731" t="s">
        <v>1622</v>
      </c>
      <c r="L623" s="734">
        <v>135.48999999999998</v>
      </c>
      <c r="M623" s="734">
        <v>1</v>
      </c>
      <c r="N623" s="735">
        <v>135.48999999999998</v>
      </c>
    </row>
    <row r="624" spans="1:14" ht="14.45" customHeight="1" x14ac:dyDescent="0.2">
      <c r="A624" s="729" t="s">
        <v>575</v>
      </c>
      <c r="B624" s="730" t="s">
        <v>576</v>
      </c>
      <c r="C624" s="731" t="s">
        <v>619</v>
      </c>
      <c r="D624" s="732" t="s">
        <v>620</v>
      </c>
      <c r="E624" s="733">
        <v>50113001</v>
      </c>
      <c r="F624" s="732" t="s">
        <v>661</v>
      </c>
      <c r="G624" s="731" t="s">
        <v>673</v>
      </c>
      <c r="H624" s="731">
        <v>848697</v>
      </c>
      <c r="I624" s="731">
        <v>122593</v>
      </c>
      <c r="J624" s="731" t="s">
        <v>1623</v>
      </c>
      <c r="K624" s="731" t="s">
        <v>1624</v>
      </c>
      <c r="L624" s="734">
        <v>368.52</v>
      </c>
      <c r="M624" s="734">
        <v>2</v>
      </c>
      <c r="N624" s="735">
        <v>737.04</v>
      </c>
    </row>
    <row r="625" spans="1:14" ht="14.45" customHeight="1" x14ac:dyDescent="0.2">
      <c r="A625" s="729" t="s">
        <v>575</v>
      </c>
      <c r="B625" s="730" t="s">
        <v>576</v>
      </c>
      <c r="C625" s="731" t="s">
        <v>619</v>
      </c>
      <c r="D625" s="732" t="s">
        <v>620</v>
      </c>
      <c r="E625" s="733">
        <v>50113001</v>
      </c>
      <c r="F625" s="732" t="s">
        <v>661</v>
      </c>
      <c r="G625" s="731" t="s">
        <v>673</v>
      </c>
      <c r="H625" s="731">
        <v>848612</v>
      </c>
      <c r="I625" s="731">
        <v>122600</v>
      </c>
      <c r="J625" s="731" t="s">
        <v>1625</v>
      </c>
      <c r="K625" s="731" t="s">
        <v>1626</v>
      </c>
      <c r="L625" s="734">
        <v>773.61199999999997</v>
      </c>
      <c r="M625" s="734">
        <v>10</v>
      </c>
      <c r="N625" s="735">
        <v>7736.12</v>
      </c>
    </row>
    <row r="626" spans="1:14" ht="14.45" customHeight="1" x14ac:dyDescent="0.2">
      <c r="A626" s="729" t="s">
        <v>575</v>
      </c>
      <c r="B626" s="730" t="s">
        <v>576</v>
      </c>
      <c r="C626" s="731" t="s">
        <v>619</v>
      </c>
      <c r="D626" s="732" t="s">
        <v>620</v>
      </c>
      <c r="E626" s="733">
        <v>50113001</v>
      </c>
      <c r="F626" s="732" t="s">
        <v>661</v>
      </c>
      <c r="G626" s="731" t="s">
        <v>662</v>
      </c>
      <c r="H626" s="731">
        <v>214598</v>
      </c>
      <c r="I626" s="731">
        <v>214598</v>
      </c>
      <c r="J626" s="731" t="s">
        <v>934</v>
      </c>
      <c r="K626" s="731" t="s">
        <v>935</v>
      </c>
      <c r="L626" s="734">
        <v>176.26222222222219</v>
      </c>
      <c r="M626" s="734">
        <v>18</v>
      </c>
      <c r="N626" s="735">
        <v>3172.7199999999993</v>
      </c>
    </row>
    <row r="627" spans="1:14" ht="14.45" customHeight="1" x14ac:dyDescent="0.2">
      <c r="A627" s="729" t="s">
        <v>575</v>
      </c>
      <c r="B627" s="730" t="s">
        <v>576</v>
      </c>
      <c r="C627" s="731" t="s">
        <v>619</v>
      </c>
      <c r="D627" s="732" t="s">
        <v>620</v>
      </c>
      <c r="E627" s="733">
        <v>50113001</v>
      </c>
      <c r="F627" s="732" t="s">
        <v>661</v>
      </c>
      <c r="G627" s="731" t="s">
        <v>662</v>
      </c>
      <c r="H627" s="731">
        <v>229132</v>
      </c>
      <c r="I627" s="731">
        <v>229132</v>
      </c>
      <c r="J627" s="731" t="s">
        <v>936</v>
      </c>
      <c r="K627" s="731" t="s">
        <v>937</v>
      </c>
      <c r="L627" s="734">
        <v>88.608666666666679</v>
      </c>
      <c r="M627" s="734">
        <v>45</v>
      </c>
      <c r="N627" s="735">
        <v>3987.3900000000003</v>
      </c>
    </row>
    <row r="628" spans="1:14" ht="14.45" customHeight="1" x14ac:dyDescent="0.2">
      <c r="A628" s="729" t="s">
        <v>575</v>
      </c>
      <c r="B628" s="730" t="s">
        <v>576</v>
      </c>
      <c r="C628" s="731" t="s">
        <v>619</v>
      </c>
      <c r="D628" s="732" t="s">
        <v>620</v>
      </c>
      <c r="E628" s="733">
        <v>50113001</v>
      </c>
      <c r="F628" s="732" t="s">
        <v>661</v>
      </c>
      <c r="G628" s="731" t="s">
        <v>662</v>
      </c>
      <c r="H628" s="731">
        <v>184035</v>
      </c>
      <c r="I628" s="731">
        <v>184035</v>
      </c>
      <c r="J628" s="731" t="s">
        <v>940</v>
      </c>
      <c r="K628" s="731" t="s">
        <v>941</v>
      </c>
      <c r="L628" s="734">
        <v>123.31800000000001</v>
      </c>
      <c r="M628" s="734">
        <v>5</v>
      </c>
      <c r="N628" s="735">
        <v>616.59</v>
      </c>
    </row>
    <row r="629" spans="1:14" ht="14.45" customHeight="1" x14ac:dyDescent="0.2">
      <c r="A629" s="729" t="s">
        <v>575</v>
      </c>
      <c r="B629" s="730" t="s">
        <v>576</v>
      </c>
      <c r="C629" s="731" t="s">
        <v>619</v>
      </c>
      <c r="D629" s="732" t="s">
        <v>620</v>
      </c>
      <c r="E629" s="733">
        <v>50113001</v>
      </c>
      <c r="F629" s="732" t="s">
        <v>661</v>
      </c>
      <c r="G629" s="731" t="s">
        <v>673</v>
      </c>
      <c r="H629" s="731">
        <v>213477</v>
      </c>
      <c r="I629" s="731">
        <v>213477</v>
      </c>
      <c r="J629" s="731" t="s">
        <v>943</v>
      </c>
      <c r="K629" s="731" t="s">
        <v>944</v>
      </c>
      <c r="L629" s="734">
        <v>3299.98</v>
      </c>
      <c r="M629" s="734">
        <v>22</v>
      </c>
      <c r="N629" s="735">
        <v>72599.56</v>
      </c>
    </row>
    <row r="630" spans="1:14" ht="14.45" customHeight="1" x14ac:dyDescent="0.2">
      <c r="A630" s="729" t="s">
        <v>575</v>
      </c>
      <c r="B630" s="730" t="s">
        <v>576</v>
      </c>
      <c r="C630" s="731" t="s">
        <v>619</v>
      </c>
      <c r="D630" s="732" t="s">
        <v>620</v>
      </c>
      <c r="E630" s="733">
        <v>50113001</v>
      </c>
      <c r="F630" s="732" t="s">
        <v>661</v>
      </c>
      <c r="G630" s="731" t="s">
        <v>673</v>
      </c>
      <c r="H630" s="731">
        <v>156805</v>
      </c>
      <c r="I630" s="731">
        <v>56805</v>
      </c>
      <c r="J630" s="731" t="s">
        <v>945</v>
      </c>
      <c r="K630" s="731" t="s">
        <v>946</v>
      </c>
      <c r="L630" s="734">
        <v>58.140000000000015</v>
      </c>
      <c r="M630" s="734">
        <v>3</v>
      </c>
      <c r="N630" s="735">
        <v>174.42000000000004</v>
      </c>
    </row>
    <row r="631" spans="1:14" ht="14.45" customHeight="1" x14ac:dyDescent="0.2">
      <c r="A631" s="729" t="s">
        <v>575</v>
      </c>
      <c r="B631" s="730" t="s">
        <v>576</v>
      </c>
      <c r="C631" s="731" t="s">
        <v>619</v>
      </c>
      <c r="D631" s="732" t="s">
        <v>620</v>
      </c>
      <c r="E631" s="733">
        <v>50113001</v>
      </c>
      <c r="F631" s="732" t="s">
        <v>661</v>
      </c>
      <c r="G631" s="731" t="s">
        <v>673</v>
      </c>
      <c r="H631" s="731">
        <v>156804</v>
      </c>
      <c r="I631" s="731">
        <v>56804</v>
      </c>
      <c r="J631" s="731" t="s">
        <v>945</v>
      </c>
      <c r="K631" s="731" t="s">
        <v>947</v>
      </c>
      <c r="L631" s="734">
        <v>31.733076923076922</v>
      </c>
      <c r="M631" s="734">
        <v>13</v>
      </c>
      <c r="N631" s="735">
        <v>412.53</v>
      </c>
    </row>
    <row r="632" spans="1:14" ht="14.45" customHeight="1" x14ac:dyDescent="0.2">
      <c r="A632" s="729" t="s">
        <v>575</v>
      </c>
      <c r="B632" s="730" t="s">
        <v>576</v>
      </c>
      <c r="C632" s="731" t="s">
        <v>619</v>
      </c>
      <c r="D632" s="732" t="s">
        <v>620</v>
      </c>
      <c r="E632" s="733">
        <v>50113001</v>
      </c>
      <c r="F632" s="732" t="s">
        <v>661</v>
      </c>
      <c r="G632" s="731" t="s">
        <v>673</v>
      </c>
      <c r="H632" s="731">
        <v>239807</v>
      </c>
      <c r="I632" s="731">
        <v>239807</v>
      </c>
      <c r="J632" s="731" t="s">
        <v>948</v>
      </c>
      <c r="K632" s="731" t="s">
        <v>949</v>
      </c>
      <c r="L632" s="734">
        <v>40.383684210526319</v>
      </c>
      <c r="M632" s="734">
        <v>19</v>
      </c>
      <c r="N632" s="735">
        <v>767.29000000000008</v>
      </c>
    </row>
    <row r="633" spans="1:14" ht="14.45" customHeight="1" x14ac:dyDescent="0.2">
      <c r="A633" s="729" t="s">
        <v>575</v>
      </c>
      <c r="B633" s="730" t="s">
        <v>576</v>
      </c>
      <c r="C633" s="731" t="s">
        <v>619</v>
      </c>
      <c r="D633" s="732" t="s">
        <v>620</v>
      </c>
      <c r="E633" s="733">
        <v>50113001</v>
      </c>
      <c r="F633" s="732" t="s">
        <v>661</v>
      </c>
      <c r="G633" s="731" t="s">
        <v>673</v>
      </c>
      <c r="H633" s="731">
        <v>214036</v>
      </c>
      <c r="I633" s="731">
        <v>214036</v>
      </c>
      <c r="J633" s="731" t="s">
        <v>948</v>
      </c>
      <c r="K633" s="731" t="s">
        <v>949</v>
      </c>
      <c r="L633" s="734">
        <v>40.349999999999994</v>
      </c>
      <c r="M633" s="734">
        <v>13</v>
      </c>
      <c r="N633" s="735">
        <v>524.54999999999995</v>
      </c>
    </row>
    <row r="634" spans="1:14" ht="14.45" customHeight="1" x14ac:dyDescent="0.2">
      <c r="A634" s="729" t="s">
        <v>575</v>
      </c>
      <c r="B634" s="730" t="s">
        <v>576</v>
      </c>
      <c r="C634" s="731" t="s">
        <v>619</v>
      </c>
      <c r="D634" s="732" t="s">
        <v>620</v>
      </c>
      <c r="E634" s="733">
        <v>50113001</v>
      </c>
      <c r="F634" s="732" t="s">
        <v>661</v>
      </c>
      <c r="G634" s="731" t="s">
        <v>662</v>
      </c>
      <c r="H634" s="731">
        <v>199333</v>
      </c>
      <c r="I634" s="731">
        <v>99333</v>
      </c>
      <c r="J634" s="731" t="s">
        <v>950</v>
      </c>
      <c r="K634" s="731" t="s">
        <v>951</v>
      </c>
      <c r="L634" s="734">
        <v>246.80500000000001</v>
      </c>
      <c r="M634" s="734">
        <v>4</v>
      </c>
      <c r="N634" s="735">
        <v>987.22</v>
      </c>
    </row>
    <row r="635" spans="1:14" ht="14.45" customHeight="1" x14ac:dyDescent="0.2">
      <c r="A635" s="729" t="s">
        <v>575</v>
      </c>
      <c r="B635" s="730" t="s">
        <v>576</v>
      </c>
      <c r="C635" s="731" t="s">
        <v>619</v>
      </c>
      <c r="D635" s="732" t="s">
        <v>620</v>
      </c>
      <c r="E635" s="733">
        <v>50113001</v>
      </c>
      <c r="F635" s="732" t="s">
        <v>661</v>
      </c>
      <c r="G635" s="731" t="s">
        <v>662</v>
      </c>
      <c r="H635" s="731">
        <v>221744</v>
      </c>
      <c r="I635" s="731">
        <v>221744</v>
      </c>
      <c r="J635" s="731" t="s">
        <v>952</v>
      </c>
      <c r="K635" s="731" t="s">
        <v>953</v>
      </c>
      <c r="L635" s="734">
        <v>50.94</v>
      </c>
      <c r="M635" s="734">
        <v>5</v>
      </c>
      <c r="N635" s="735">
        <v>254.7</v>
      </c>
    </row>
    <row r="636" spans="1:14" ht="14.45" customHeight="1" x14ac:dyDescent="0.2">
      <c r="A636" s="729" t="s">
        <v>575</v>
      </c>
      <c r="B636" s="730" t="s">
        <v>576</v>
      </c>
      <c r="C636" s="731" t="s">
        <v>619</v>
      </c>
      <c r="D636" s="732" t="s">
        <v>620</v>
      </c>
      <c r="E636" s="733">
        <v>50113001</v>
      </c>
      <c r="F636" s="732" t="s">
        <v>661</v>
      </c>
      <c r="G636" s="731" t="s">
        <v>662</v>
      </c>
      <c r="H636" s="731">
        <v>198864</v>
      </c>
      <c r="I636" s="731">
        <v>98864</v>
      </c>
      <c r="J636" s="731" t="s">
        <v>678</v>
      </c>
      <c r="K636" s="731" t="s">
        <v>679</v>
      </c>
      <c r="L636" s="734">
        <v>537.87</v>
      </c>
      <c r="M636" s="734">
        <v>54</v>
      </c>
      <c r="N636" s="735">
        <v>29044.98</v>
      </c>
    </row>
    <row r="637" spans="1:14" ht="14.45" customHeight="1" x14ac:dyDescent="0.2">
      <c r="A637" s="729" t="s">
        <v>575</v>
      </c>
      <c r="B637" s="730" t="s">
        <v>576</v>
      </c>
      <c r="C637" s="731" t="s">
        <v>619</v>
      </c>
      <c r="D637" s="732" t="s">
        <v>620</v>
      </c>
      <c r="E637" s="733">
        <v>50113001</v>
      </c>
      <c r="F637" s="732" t="s">
        <v>661</v>
      </c>
      <c r="G637" s="731" t="s">
        <v>662</v>
      </c>
      <c r="H637" s="731">
        <v>198872</v>
      </c>
      <c r="I637" s="731">
        <v>98872</v>
      </c>
      <c r="J637" s="731" t="s">
        <v>678</v>
      </c>
      <c r="K637" s="731" t="s">
        <v>680</v>
      </c>
      <c r="L637" s="734">
        <v>312.84000000000003</v>
      </c>
      <c r="M637" s="734">
        <v>35</v>
      </c>
      <c r="N637" s="735">
        <v>10949.400000000001</v>
      </c>
    </row>
    <row r="638" spans="1:14" ht="14.45" customHeight="1" x14ac:dyDescent="0.2">
      <c r="A638" s="729" t="s">
        <v>575</v>
      </c>
      <c r="B638" s="730" t="s">
        <v>576</v>
      </c>
      <c r="C638" s="731" t="s">
        <v>619</v>
      </c>
      <c r="D638" s="732" t="s">
        <v>620</v>
      </c>
      <c r="E638" s="733">
        <v>50113001</v>
      </c>
      <c r="F638" s="732" t="s">
        <v>661</v>
      </c>
      <c r="G638" s="731" t="s">
        <v>662</v>
      </c>
      <c r="H638" s="731">
        <v>111242</v>
      </c>
      <c r="I638" s="731">
        <v>11242</v>
      </c>
      <c r="J638" s="731" t="s">
        <v>960</v>
      </c>
      <c r="K638" s="731" t="s">
        <v>961</v>
      </c>
      <c r="L638" s="734">
        <v>145.84000000000003</v>
      </c>
      <c r="M638" s="734">
        <v>10</v>
      </c>
      <c r="N638" s="735">
        <v>1458.4000000000003</v>
      </c>
    </row>
    <row r="639" spans="1:14" ht="14.45" customHeight="1" x14ac:dyDescent="0.2">
      <c r="A639" s="729" t="s">
        <v>575</v>
      </c>
      <c r="B639" s="730" t="s">
        <v>576</v>
      </c>
      <c r="C639" s="731" t="s">
        <v>619</v>
      </c>
      <c r="D639" s="732" t="s">
        <v>620</v>
      </c>
      <c r="E639" s="733">
        <v>50113001</v>
      </c>
      <c r="F639" s="732" t="s">
        <v>661</v>
      </c>
      <c r="G639" s="731" t="s">
        <v>662</v>
      </c>
      <c r="H639" s="731">
        <v>111243</v>
      </c>
      <c r="I639" s="731">
        <v>11243</v>
      </c>
      <c r="J639" s="731" t="s">
        <v>960</v>
      </c>
      <c r="K639" s="731" t="s">
        <v>962</v>
      </c>
      <c r="L639" s="734">
        <v>241.17999999999998</v>
      </c>
      <c r="M639" s="734">
        <v>9</v>
      </c>
      <c r="N639" s="735">
        <v>2170.62</v>
      </c>
    </row>
    <row r="640" spans="1:14" ht="14.45" customHeight="1" x14ac:dyDescent="0.2">
      <c r="A640" s="729" t="s">
        <v>575</v>
      </c>
      <c r="B640" s="730" t="s">
        <v>576</v>
      </c>
      <c r="C640" s="731" t="s">
        <v>619</v>
      </c>
      <c r="D640" s="732" t="s">
        <v>620</v>
      </c>
      <c r="E640" s="733">
        <v>50113001</v>
      </c>
      <c r="F640" s="732" t="s">
        <v>661</v>
      </c>
      <c r="G640" s="731" t="s">
        <v>662</v>
      </c>
      <c r="H640" s="731">
        <v>31915</v>
      </c>
      <c r="I640" s="731">
        <v>31915</v>
      </c>
      <c r="J640" s="731" t="s">
        <v>965</v>
      </c>
      <c r="K640" s="731" t="s">
        <v>966</v>
      </c>
      <c r="L640" s="734">
        <v>173.69</v>
      </c>
      <c r="M640" s="734">
        <v>26</v>
      </c>
      <c r="N640" s="735">
        <v>4515.9399999999996</v>
      </c>
    </row>
    <row r="641" spans="1:14" ht="14.45" customHeight="1" x14ac:dyDescent="0.2">
      <c r="A641" s="729" t="s">
        <v>575</v>
      </c>
      <c r="B641" s="730" t="s">
        <v>576</v>
      </c>
      <c r="C641" s="731" t="s">
        <v>619</v>
      </c>
      <c r="D641" s="732" t="s">
        <v>620</v>
      </c>
      <c r="E641" s="733">
        <v>50113001</v>
      </c>
      <c r="F641" s="732" t="s">
        <v>661</v>
      </c>
      <c r="G641" s="731" t="s">
        <v>662</v>
      </c>
      <c r="H641" s="731">
        <v>47706</v>
      </c>
      <c r="I641" s="731">
        <v>47706</v>
      </c>
      <c r="J641" s="731" t="s">
        <v>967</v>
      </c>
      <c r="K641" s="731" t="s">
        <v>968</v>
      </c>
      <c r="L641" s="734">
        <v>288.52999999999997</v>
      </c>
      <c r="M641" s="734">
        <v>2</v>
      </c>
      <c r="N641" s="735">
        <v>577.05999999999995</v>
      </c>
    </row>
    <row r="642" spans="1:14" ht="14.45" customHeight="1" x14ac:dyDescent="0.2">
      <c r="A642" s="729" t="s">
        <v>575</v>
      </c>
      <c r="B642" s="730" t="s">
        <v>576</v>
      </c>
      <c r="C642" s="731" t="s">
        <v>619</v>
      </c>
      <c r="D642" s="732" t="s">
        <v>620</v>
      </c>
      <c r="E642" s="733">
        <v>50113001</v>
      </c>
      <c r="F642" s="732" t="s">
        <v>661</v>
      </c>
      <c r="G642" s="731" t="s">
        <v>662</v>
      </c>
      <c r="H642" s="731">
        <v>47256</v>
      </c>
      <c r="I642" s="731">
        <v>47256</v>
      </c>
      <c r="J642" s="731" t="s">
        <v>972</v>
      </c>
      <c r="K642" s="731" t="s">
        <v>974</v>
      </c>
      <c r="L642" s="734">
        <v>222.19999999999996</v>
      </c>
      <c r="M642" s="734">
        <v>24</v>
      </c>
      <c r="N642" s="735">
        <v>5332.7999999999993</v>
      </c>
    </row>
    <row r="643" spans="1:14" ht="14.45" customHeight="1" x14ac:dyDescent="0.2">
      <c r="A643" s="729" t="s">
        <v>575</v>
      </c>
      <c r="B643" s="730" t="s">
        <v>576</v>
      </c>
      <c r="C643" s="731" t="s">
        <v>619</v>
      </c>
      <c r="D643" s="732" t="s">
        <v>620</v>
      </c>
      <c r="E643" s="733">
        <v>50113001</v>
      </c>
      <c r="F643" s="732" t="s">
        <v>661</v>
      </c>
      <c r="G643" s="731" t="s">
        <v>662</v>
      </c>
      <c r="H643" s="731">
        <v>47244</v>
      </c>
      <c r="I643" s="731">
        <v>47244</v>
      </c>
      <c r="J643" s="731" t="s">
        <v>972</v>
      </c>
      <c r="K643" s="731" t="s">
        <v>966</v>
      </c>
      <c r="L643" s="734">
        <v>143</v>
      </c>
      <c r="M643" s="734">
        <v>58</v>
      </c>
      <c r="N643" s="735">
        <v>8294</v>
      </c>
    </row>
    <row r="644" spans="1:14" ht="14.45" customHeight="1" x14ac:dyDescent="0.2">
      <c r="A644" s="729" t="s">
        <v>575</v>
      </c>
      <c r="B644" s="730" t="s">
        <v>576</v>
      </c>
      <c r="C644" s="731" t="s">
        <v>619</v>
      </c>
      <c r="D644" s="732" t="s">
        <v>620</v>
      </c>
      <c r="E644" s="733">
        <v>50113001</v>
      </c>
      <c r="F644" s="732" t="s">
        <v>661</v>
      </c>
      <c r="G644" s="731" t="s">
        <v>662</v>
      </c>
      <c r="H644" s="731">
        <v>47249</v>
      </c>
      <c r="I644" s="731">
        <v>47249</v>
      </c>
      <c r="J644" s="731" t="s">
        <v>972</v>
      </c>
      <c r="K644" s="731" t="s">
        <v>973</v>
      </c>
      <c r="L644" s="734">
        <v>126.5</v>
      </c>
      <c r="M644" s="734">
        <v>9</v>
      </c>
      <c r="N644" s="735">
        <v>1138.5</v>
      </c>
    </row>
    <row r="645" spans="1:14" ht="14.45" customHeight="1" x14ac:dyDescent="0.2">
      <c r="A645" s="729" t="s">
        <v>575</v>
      </c>
      <c r="B645" s="730" t="s">
        <v>576</v>
      </c>
      <c r="C645" s="731" t="s">
        <v>619</v>
      </c>
      <c r="D645" s="732" t="s">
        <v>620</v>
      </c>
      <c r="E645" s="733">
        <v>50113001</v>
      </c>
      <c r="F645" s="732" t="s">
        <v>661</v>
      </c>
      <c r="G645" s="731" t="s">
        <v>662</v>
      </c>
      <c r="H645" s="731">
        <v>98901</v>
      </c>
      <c r="I645" s="731">
        <v>98901</v>
      </c>
      <c r="J645" s="731" t="s">
        <v>975</v>
      </c>
      <c r="K645" s="731" t="s">
        <v>955</v>
      </c>
      <c r="L645" s="734">
        <v>320.22000000000003</v>
      </c>
      <c r="M645" s="734">
        <v>1</v>
      </c>
      <c r="N645" s="735">
        <v>320.22000000000003</v>
      </c>
    </row>
    <row r="646" spans="1:14" ht="14.45" customHeight="1" x14ac:dyDescent="0.2">
      <c r="A646" s="729" t="s">
        <v>575</v>
      </c>
      <c r="B646" s="730" t="s">
        <v>576</v>
      </c>
      <c r="C646" s="731" t="s">
        <v>619</v>
      </c>
      <c r="D646" s="732" t="s">
        <v>620</v>
      </c>
      <c r="E646" s="733">
        <v>50113001</v>
      </c>
      <c r="F646" s="732" t="s">
        <v>661</v>
      </c>
      <c r="G646" s="731" t="s">
        <v>662</v>
      </c>
      <c r="H646" s="731">
        <v>106093</v>
      </c>
      <c r="I646" s="731">
        <v>6093</v>
      </c>
      <c r="J646" s="731" t="s">
        <v>1627</v>
      </c>
      <c r="K646" s="731" t="s">
        <v>1628</v>
      </c>
      <c r="L646" s="734">
        <v>171.44999999999993</v>
      </c>
      <c r="M646" s="734">
        <v>3</v>
      </c>
      <c r="N646" s="735">
        <v>514.3499999999998</v>
      </c>
    </row>
    <row r="647" spans="1:14" ht="14.45" customHeight="1" x14ac:dyDescent="0.2">
      <c r="A647" s="729" t="s">
        <v>575</v>
      </c>
      <c r="B647" s="730" t="s">
        <v>576</v>
      </c>
      <c r="C647" s="731" t="s">
        <v>619</v>
      </c>
      <c r="D647" s="732" t="s">
        <v>620</v>
      </c>
      <c r="E647" s="733">
        <v>50113001</v>
      </c>
      <c r="F647" s="732" t="s">
        <v>661</v>
      </c>
      <c r="G647" s="731" t="s">
        <v>662</v>
      </c>
      <c r="H647" s="731">
        <v>106091</v>
      </c>
      <c r="I647" s="731">
        <v>6091</v>
      </c>
      <c r="J647" s="731" t="s">
        <v>1627</v>
      </c>
      <c r="K647" s="731" t="s">
        <v>1629</v>
      </c>
      <c r="L647" s="734">
        <v>89.65</v>
      </c>
      <c r="M647" s="734">
        <v>5</v>
      </c>
      <c r="N647" s="735">
        <v>448.25</v>
      </c>
    </row>
    <row r="648" spans="1:14" ht="14.45" customHeight="1" x14ac:dyDescent="0.2">
      <c r="A648" s="729" t="s">
        <v>575</v>
      </c>
      <c r="B648" s="730" t="s">
        <v>576</v>
      </c>
      <c r="C648" s="731" t="s">
        <v>619</v>
      </c>
      <c r="D648" s="732" t="s">
        <v>620</v>
      </c>
      <c r="E648" s="733">
        <v>50113001</v>
      </c>
      <c r="F648" s="732" t="s">
        <v>661</v>
      </c>
      <c r="G648" s="731" t="s">
        <v>662</v>
      </c>
      <c r="H648" s="731">
        <v>106092</v>
      </c>
      <c r="I648" s="731">
        <v>6092</v>
      </c>
      <c r="J648" s="731" t="s">
        <v>1630</v>
      </c>
      <c r="K648" s="731" t="s">
        <v>1288</v>
      </c>
      <c r="L648" s="734">
        <v>279.96538461538461</v>
      </c>
      <c r="M648" s="734">
        <v>13</v>
      </c>
      <c r="N648" s="735">
        <v>3639.5499999999997</v>
      </c>
    </row>
    <row r="649" spans="1:14" ht="14.45" customHeight="1" x14ac:dyDescent="0.2">
      <c r="A649" s="729" t="s">
        <v>575</v>
      </c>
      <c r="B649" s="730" t="s">
        <v>576</v>
      </c>
      <c r="C649" s="731" t="s">
        <v>619</v>
      </c>
      <c r="D649" s="732" t="s">
        <v>620</v>
      </c>
      <c r="E649" s="733">
        <v>50113001</v>
      </c>
      <c r="F649" s="732" t="s">
        <v>661</v>
      </c>
      <c r="G649" s="731" t="s">
        <v>662</v>
      </c>
      <c r="H649" s="731">
        <v>102537</v>
      </c>
      <c r="I649" s="731">
        <v>2537</v>
      </c>
      <c r="J649" s="731" t="s">
        <v>1631</v>
      </c>
      <c r="K649" s="731" t="s">
        <v>1632</v>
      </c>
      <c r="L649" s="734">
        <v>38.299999999999997</v>
      </c>
      <c r="M649" s="734">
        <v>2</v>
      </c>
      <c r="N649" s="735">
        <v>76.599999999999994</v>
      </c>
    </row>
    <row r="650" spans="1:14" ht="14.45" customHeight="1" x14ac:dyDescent="0.2">
      <c r="A650" s="729" t="s">
        <v>575</v>
      </c>
      <c r="B650" s="730" t="s">
        <v>576</v>
      </c>
      <c r="C650" s="731" t="s">
        <v>619</v>
      </c>
      <c r="D650" s="732" t="s">
        <v>620</v>
      </c>
      <c r="E650" s="733">
        <v>50113001</v>
      </c>
      <c r="F650" s="732" t="s">
        <v>661</v>
      </c>
      <c r="G650" s="731" t="s">
        <v>662</v>
      </c>
      <c r="H650" s="731">
        <v>102539</v>
      </c>
      <c r="I650" s="731">
        <v>2539</v>
      </c>
      <c r="J650" s="731" t="s">
        <v>1631</v>
      </c>
      <c r="K650" s="731" t="s">
        <v>1633</v>
      </c>
      <c r="L650" s="734">
        <v>52.561086956521741</v>
      </c>
      <c r="M650" s="734">
        <v>92</v>
      </c>
      <c r="N650" s="735">
        <v>4835.62</v>
      </c>
    </row>
    <row r="651" spans="1:14" ht="14.45" customHeight="1" x14ac:dyDescent="0.2">
      <c r="A651" s="729" t="s">
        <v>575</v>
      </c>
      <c r="B651" s="730" t="s">
        <v>576</v>
      </c>
      <c r="C651" s="731" t="s">
        <v>619</v>
      </c>
      <c r="D651" s="732" t="s">
        <v>620</v>
      </c>
      <c r="E651" s="733">
        <v>50113001</v>
      </c>
      <c r="F651" s="732" t="s">
        <v>661</v>
      </c>
      <c r="G651" s="731" t="s">
        <v>662</v>
      </c>
      <c r="H651" s="731">
        <v>125366</v>
      </c>
      <c r="I651" s="731">
        <v>25366</v>
      </c>
      <c r="J651" s="731" t="s">
        <v>978</v>
      </c>
      <c r="K651" s="731" t="s">
        <v>980</v>
      </c>
      <c r="L651" s="734">
        <v>67.645454545454541</v>
      </c>
      <c r="M651" s="734">
        <v>11</v>
      </c>
      <c r="N651" s="735">
        <v>744.09999999999991</v>
      </c>
    </row>
    <row r="652" spans="1:14" ht="14.45" customHeight="1" x14ac:dyDescent="0.2">
      <c r="A652" s="729" t="s">
        <v>575</v>
      </c>
      <c r="B652" s="730" t="s">
        <v>576</v>
      </c>
      <c r="C652" s="731" t="s">
        <v>619</v>
      </c>
      <c r="D652" s="732" t="s">
        <v>620</v>
      </c>
      <c r="E652" s="733">
        <v>50113001</v>
      </c>
      <c r="F652" s="732" t="s">
        <v>661</v>
      </c>
      <c r="G652" s="731" t="s">
        <v>662</v>
      </c>
      <c r="H652" s="731">
        <v>215605</v>
      </c>
      <c r="I652" s="731">
        <v>215605</v>
      </c>
      <c r="J652" s="731" t="s">
        <v>978</v>
      </c>
      <c r="K652" s="731" t="s">
        <v>979</v>
      </c>
      <c r="L652" s="734">
        <v>28.270000000000007</v>
      </c>
      <c r="M652" s="734">
        <v>2</v>
      </c>
      <c r="N652" s="735">
        <v>56.540000000000013</v>
      </c>
    </row>
    <row r="653" spans="1:14" ht="14.45" customHeight="1" x14ac:dyDescent="0.2">
      <c r="A653" s="729" t="s">
        <v>575</v>
      </c>
      <c r="B653" s="730" t="s">
        <v>576</v>
      </c>
      <c r="C653" s="731" t="s">
        <v>619</v>
      </c>
      <c r="D653" s="732" t="s">
        <v>620</v>
      </c>
      <c r="E653" s="733">
        <v>50113001</v>
      </c>
      <c r="F653" s="732" t="s">
        <v>661</v>
      </c>
      <c r="G653" s="731" t="s">
        <v>662</v>
      </c>
      <c r="H653" s="731">
        <v>849143</v>
      </c>
      <c r="I653" s="731">
        <v>155940</v>
      </c>
      <c r="J653" s="731" t="s">
        <v>983</v>
      </c>
      <c r="K653" s="731" t="s">
        <v>329</v>
      </c>
      <c r="L653" s="734">
        <v>109.99</v>
      </c>
      <c r="M653" s="734">
        <v>1</v>
      </c>
      <c r="N653" s="735">
        <v>109.99</v>
      </c>
    </row>
    <row r="654" spans="1:14" ht="14.45" customHeight="1" x14ac:dyDescent="0.2">
      <c r="A654" s="729" t="s">
        <v>575</v>
      </c>
      <c r="B654" s="730" t="s">
        <v>576</v>
      </c>
      <c r="C654" s="731" t="s">
        <v>619</v>
      </c>
      <c r="D654" s="732" t="s">
        <v>620</v>
      </c>
      <c r="E654" s="733">
        <v>50113001</v>
      </c>
      <c r="F654" s="732" t="s">
        <v>661</v>
      </c>
      <c r="G654" s="731" t="s">
        <v>673</v>
      </c>
      <c r="H654" s="731">
        <v>845593</v>
      </c>
      <c r="I654" s="731">
        <v>100304</v>
      </c>
      <c r="J654" s="731" t="s">
        <v>1634</v>
      </c>
      <c r="K654" s="731" t="s">
        <v>985</v>
      </c>
      <c r="L654" s="734">
        <v>39.729999999999983</v>
      </c>
      <c r="M654" s="734">
        <v>1</v>
      </c>
      <c r="N654" s="735">
        <v>39.729999999999983</v>
      </c>
    </row>
    <row r="655" spans="1:14" ht="14.45" customHeight="1" x14ac:dyDescent="0.2">
      <c r="A655" s="729" t="s">
        <v>575</v>
      </c>
      <c r="B655" s="730" t="s">
        <v>576</v>
      </c>
      <c r="C655" s="731" t="s">
        <v>619</v>
      </c>
      <c r="D655" s="732" t="s">
        <v>620</v>
      </c>
      <c r="E655" s="733">
        <v>50113001</v>
      </c>
      <c r="F655" s="732" t="s">
        <v>661</v>
      </c>
      <c r="G655" s="731" t="s">
        <v>673</v>
      </c>
      <c r="H655" s="731">
        <v>100308</v>
      </c>
      <c r="I655" s="731">
        <v>100308</v>
      </c>
      <c r="J655" s="731" t="s">
        <v>1634</v>
      </c>
      <c r="K655" s="731" t="s">
        <v>986</v>
      </c>
      <c r="L655" s="734">
        <v>39.729999999999997</v>
      </c>
      <c r="M655" s="734">
        <v>1</v>
      </c>
      <c r="N655" s="735">
        <v>39.729999999999997</v>
      </c>
    </row>
    <row r="656" spans="1:14" ht="14.45" customHeight="1" x14ac:dyDescent="0.2">
      <c r="A656" s="729" t="s">
        <v>575</v>
      </c>
      <c r="B656" s="730" t="s">
        <v>576</v>
      </c>
      <c r="C656" s="731" t="s">
        <v>619</v>
      </c>
      <c r="D656" s="732" t="s">
        <v>620</v>
      </c>
      <c r="E656" s="733">
        <v>50113001</v>
      </c>
      <c r="F656" s="732" t="s">
        <v>661</v>
      </c>
      <c r="G656" s="731" t="s">
        <v>662</v>
      </c>
      <c r="H656" s="731">
        <v>214355</v>
      </c>
      <c r="I656" s="731">
        <v>214355</v>
      </c>
      <c r="J656" s="731" t="s">
        <v>1635</v>
      </c>
      <c r="K656" s="731" t="s">
        <v>1636</v>
      </c>
      <c r="L656" s="734">
        <v>227.82199999999997</v>
      </c>
      <c r="M656" s="734">
        <v>10</v>
      </c>
      <c r="N656" s="735">
        <v>2278.2199999999998</v>
      </c>
    </row>
    <row r="657" spans="1:14" ht="14.45" customHeight="1" x14ac:dyDescent="0.2">
      <c r="A657" s="729" t="s">
        <v>575</v>
      </c>
      <c r="B657" s="730" t="s">
        <v>576</v>
      </c>
      <c r="C657" s="731" t="s">
        <v>619</v>
      </c>
      <c r="D657" s="732" t="s">
        <v>620</v>
      </c>
      <c r="E657" s="733">
        <v>50113001</v>
      </c>
      <c r="F657" s="732" t="s">
        <v>661</v>
      </c>
      <c r="G657" s="731" t="s">
        <v>662</v>
      </c>
      <c r="H657" s="731">
        <v>216572</v>
      </c>
      <c r="I657" s="731">
        <v>216572</v>
      </c>
      <c r="J657" s="731" t="s">
        <v>987</v>
      </c>
      <c r="K657" s="731" t="s">
        <v>988</v>
      </c>
      <c r="L657" s="734">
        <v>36.321999999999996</v>
      </c>
      <c r="M657" s="734">
        <v>50</v>
      </c>
      <c r="N657" s="735">
        <v>1816.1</v>
      </c>
    </row>
    <row r="658" spans="1:14" ht="14.45" customHeight="1" x14ac:dyDescent="0.2">
      <c r="A658" s="729" t="s">
        <v>575</v>
      </c>
      <c r="B658" s="730" t="s">
        <v>576</v>
      </c>
      <c r="C658" s="731" t="s">
        <v>619</v>
      </c>
      <c r="D658" s="732" t="s">
        <v>620</v>
      </c>
      <c r="E658" s="733">
        <v>50113001</v>
      </c>
      <c r="F658" s="732" t="s">
        <v>661</v>
      </c>
      <c r="G658" s="731" t="s">
        <v>662</v>
      </c>
      <c r="H658" s="731">
        <v>100168</v>
      </c>
      <c r="I658" s="731">
        <v>168</v>
      </c>
      <c r="J658" s="731" t="s">
        <v>1637</v>
      </c>
      <c r="K658" s="731" t="s">
        <v>1638</v>
      </c>
      <c r="L658" s="734">
        <v>43.09</v>
      </c>
      <c r="M658" s="734">
        <v>2</v>
      </c>
      <c r="N658" s="735">
        <v>86.18</v>
      </c>
    </row>
    <row r="659" spans="1:14" ht="14.45" customHeight="1" x14ac:dyDescent="0.2">
      <c r="A659" s="729" t="s">
        <v>575</v>
      </c>
      <c r="B659" s="730" t="s">
        <v>576</v>
      </c>
      <c r="C659" s="731" t="s">
        <v>619</v>
      </c>
      <c r="D659" s="732" t="s">
        <v>620</v>
      </c>
      <c r="E659" s="733">
        <v>50113001</v>
      </c>
      <c r="F659" s="732" t="s">
        <v>661</v>
      </c>
      <c r="G659" s="731" t="s">
        <v>662</v>
      </c>
      <c r="H659" s="731">
        <v>224464</v>
      </c>
      <c r="I659" s="731">
        <v>224464</v>
      </c>
      <c r="J659" s="731" t="s">
        <v>1639</v>
      </c>
      <c r="K659" s="731" t="s">
        <v>1640</v>
      </c>
      <c r="L659" s="734">
        <v>20.49</v>
      </c>
      <c r="M659" s="734">
        <v>7</v>
      </c>
      <c r="N659" s="735">
        <v>143.42999999999998</v>
      </c>
    </row>
    <row r="660" spans="1:14" ht="14.45" customHeight="1" x14ac:dyDescent="0.2">
      <c r="A660" s="729" t="s">
        <v>575</v>
      </c>
      <c r="B660" s="730" t="s">
        <v>576</v>
      </c>
      <c r="C660" s="731" t="s">
        <v>619</v>
      </c>
      <c r="D660" s="732" t="s">
        <v>620</v>
      </c>
      <c r="E660" s="733">
        <v>50113001</v>
      </c>
      <c r="F660" s="732" t="s">
        <v>661</v>
      </c>
      <c r="G660" s="731" t="s">
        <v>662</v>
      </c>
      <c r="H660" s="731">
        <v>223200</v>
      </c>
      <c r="I660" s="731">
        <v>223200</v>
      </c>
      <c r="J660" s="731" t="s">
        <v>989</v>
      </c>
      <c r="K660" s="731" t="s">
        <v>990</v>
      </c>
      <c r="L660" s="734">
        <v>135.93699999999998</v>
      </c>
      <c r="M660" s="734">
        <v>75</v>
      </c>
      <c r="N660" s="735">
        <v>10195.275</v>
      </c>
    </row>
    <row r="661" spans="1:14" ht="14.45" customHeight="1" x14ac:dyDescent="0.2">
      <c r="A661" s="729" t="s">
        <v>575</v>
      </c>
      <c r="B661" s="730" t="s">
        <v>576</v>
      </c>
      <c r="C661" s="731" t="s">
        <v>619</v>
      </c>
      <c r="D661" s="732" t="s">
        <v>620</v>
      </c>
      <c r="E661" s="733">
        <v>50113001</v>
      </c>
      <c r="F661" s="732" t="s">
        <v>661</v>
      </c>
      <c r="G661" s="731" t="s">
        <v>662</v>
      </c>
      <c r="H661" s="731">
        <v>847630</v>
      </c>
      <c r="I661" s="731">
        <v>0</v>
      </c>
      <c r="J661" s="731" t="s">
        <v>1641</v>
      </c>
      <c r="K661" s="731" t="s">
        <v>329</v>
      </c>
      <c r="L661" s="734">
        <v>237.04</v>
      </c>
      <c r="M661" s="734">
        <v>4</v>
      </c>
      <c r="N661" s="735">
        <v>948.16</v>
      </c>
    </row>
    <row r="662" spans="1:14" ht="14.45" customHeight="1" x14ac:dyDescent="0.2">
      <c r="A662" s="729" t="s">
        <v>575</v>
      </c>
      <c r="B662" s="730" t="s">
        <v>576</v>
      </c>
      <c r="C662" s="731" t="s">
        <v>619</v>
      </c>
      <c r="D662" s="732" t="s">
        <v>620</v>
      </c>
      <c r="E662" s="733">
        <v>50113001</v>
      </c>
      <c r="F662" s="732" t="s">
        <v>661</v>
      </c>
      <c r="G662" s="731" t="s">
        <v>662</v>
      </c>
      <c r="H662" s="731">
        <v>229793</v>
      </c>
      <c r="I662" s="731">
        <v>229793</v>
      </c>
      <c r="J662" s="731" t="s">
        <v>1642</v>
      </c>
      <c r="K662" s="731" t="s">
        <v>1643</v>
      </c>
      <c r="L662" s="734">
        <v>126.39999999999998</v>
      </c>
      <c r="M662" s="734">
        <v>1</v>
      </c>
      <c r="N662" s="735">
        <v>126.39999999999998</v>
      </c>
    </row>
    <row r="663" spans="1:14" ht="14.45" customHeight="1" x14ac:dyDescent="0.2">
      <c r="A663" s="729" t="s">
        <v>575</v>
      </c>
      <c r="B663" s="730" t="s">
        <v>576</v>
      </c>
      <c r="C663" s="731" t="s">
        <v>619</v>
      </c>
      <c r="D663" s="732" t="s">
        <v>620</v>
      </c>
      <c r="E663" s="733">
        <v>50113001</v>
      </c>
      <c r="F663" s="732" t="s">
        <v>661</v>
      </c>
      <c r="G663" s="731" t="s">
        <v>662</v>
      </c>
      <c r="H663" s="731">
        <v>203760</v>
      </c>
      <c r="I663" s="731">
        <v>203760</v>
      </c>
      <c r="J663" s="731" t="s">
        <v>1644</v>
      </c>
      <c r="K663" s="731" t="s">
        <v>1645</v>
      </c>
      <c r="L663" s="734">
        <v>151.07499999999999</v>
      </c>
      <c r="M663" s="734">
        <v>2</v>
      </c>
      <c r="N663" s="735">
        <v>302.14999999999998</v>
      </c>
    </row>
    <row r="664" spans="1:14" ht="14.45" customHeight="1" x14ac:dyDescent="0.2">
      <c r="A664" s="729" t="s">
        <v>575</v>
      </c>
      <c r="B664" s="730" t="s">
        <v>576</v>
      </c>
      <c r="C664" s="731" t="s">
        <v>619</v>
      </c>
      <c r="D664" s="732" t="s">
        <v>620</v>
      </c>
      <c r="E664" s="733">
        <v>50113001</v>
      </c>
      <c r="F664" s="732" t="s">
        <v>661</v>
      </c>
      <c r="G664" s="731" t="s">
        <v>662</v>
      </c>
      <c r="H664" s="731">
        <v>157608</v>
      </c>
      <c r="I664" s="731">
        <v>57608</v>
      </c>
      <c r="J664" s="731" t="s">
        <v>996</v>
      </c>
      <c r="K664" s="731" t="s">
        <v>1646</v>
      </c>
      <c r="L664" s="734">
        <v>104.90249999999999</v>
      </c>
      <c r="M664" s="734">
        <v>4</v>
      </c>
      <c r="N664" s="735">
        <v>419.60999999999996</v>
      </c>
    </row>
    <row r="665" spans="1:14" ht="14.45" customHeight="1" x14ac:dyDescent="0.2">
      <c r="A665" s="729" t="s">
        <v>575</v>
      </c>
      <c r="B665" s="730" t="s">
        <v>576</v>
      </c>
      <c r="C665" s="731" t="s">
        <v>619</v>
      </c>
      <c r="D665" s="732" t="s">
        <v>620</v>
      </c>
      <c r="E665" s="733">
        <v>50113001</v>
      </c>
      <c r="F665" s="732" t="s">
        <v>661</v>
      </c>
      <c r="G665" s="731" t="s">
        <v>662</v>
      </c>
      <c r="H665" s="731">
        <v>224964</v>
      </c>
      <c r="I665" s="731">
        <v>224964</v>
      </c>
      <c r="J665" s="731" t="s">
        <v>1005</v>
      </c>
      <c r="K665" s="731" t="s">
        <v>1006</v>
      </c>
      <c r="L665" s="734">
        <v>107.75</v>
      </c>
      <c r="M665" s="734">
        <v>7</v>
      </c>
      <c r="N665" s="735">
        <v>754.25</v>
      </c>
    </row>
    <row r="666" spans="1:14" ht="14.45" customHeight="1" x14ac:dyDescent="0.2">
      <c r="A666" s="729" t="s">
        <v>575</v>
      </c>
      <c r="B666" s="730" t="s">
        <v>576</v>
      </c>
      <c r="C666" s="731" t="s">
        <v>619</v>
      </c>
      <c r="D666" s="732" t="s">
        <v>620</v>
      </c>
      <c r="E666" s="733">
        <v>50113001</v>
      </c>
      <c r="F666" s="732" t="s">
        <v>661</v>
      </c>
      <c r="G666" s="731" t="s">
        <v>662</v>
      </c>
      <c r="H666" s="731">
        <v>233899</v>
      </c>
      <c r="I666" s="731">
        <v>233899</v>
      </c>
      <c r="J666" s="731" t="s">
        <v>1007</v>
      </c>
      <c r="K666" s="731" t="s">
        <v>1008</v>
      </c>
      <c r="L666" s="734">
        <v>139.09999999999997</v>
      </c>
      <c r="M666" s="734">
        <v>14</v>
      </c>
      <c r="N666" s="735">
        <v>1947.3999999999996</v>
      </c>
    </row>
    <row r="667" spans="1:14" ht="14.45" customHeight="1" x14ac:dyDescent="0.2">
      <c r="A667" s="729" t="s">
        <v>575</v>
      </c>
      <c r="B667" s="730" t="s">
        <v>576</v>
      </c>
      <c r="C667" s="731" t="s">
        <v>619</v>
      </c>
      <c r="D667" s="732" t="s">
        <v>620</v>
      </c>
      <c r="E667" s="733">
        <v>50113001</v>
      </c>
      <c r="F667" s="732" t="s">
        <v>661</v>
      </c>
      <c r="G667" s="731" t="s">
        <v>662</v>
      </c>
      <c r="H667" s="731">
        <v>193724</v>
      </c>
      <c r="I667" s="731">
        <v>93724</v>
      </c>
      <c r="J667" s="731" t="s">
        <v>1011</v>
      </c>
      <c r="K667" s="731" t="s">
        <v>1012</v>
      </c>
      <c r="L667" s="734">
        <v>68.252857142857138</v>
      </c>
      <c r="M667" s="734">
        <v>7</v>
      </c>
      <c r="N667" s="735">
        <v>477.77</v>
      </c>
    </row>
    <row r="668" spans="1:14" ht="14.45" customHeight="1" x14ac:dyDescent="0.2">
      <c r="A668" s="729" t="s">
        <v>575</v>
      </c>
      <c r="B668" s="730" t="s">
        <v>576</v>
      </c>
      <c r="C668" s="731" t="s">
        <v>619</v>
      </c>
      <c r="D668" s="732" t="s">
        <v>620</v>
      </c>
      <c r="E668" s="733">
        <v>50113001</v>
      </c>
      <c r="F668" s="732" t="s">
        <v>661</v>
      </c>
      <c r="G668" s="731" t="s">
        <v>662</v>
      </c>
      <c r="H668" s="731">
        <v>193723</v>
      </c>
      <c r="I668" s="731">
        <v>93723</v>
      </c>
      <c r="J668" s="731" t="s">
        <v>1013</v>
      </c>
      <c r="K668" s="731" t="s">
        <v>1014</v>
      </c>
      <c r="L668" s="734">
        <v>40.234999999999999</v>
      </c>
      <c r="M668" s="734">
        <v>10</v>
      </c>
      <c r="N668" s="735">
        <v>402.35</v>
      </c>
    </row>
    <row r="669" spans="1:14" ht="14.45" customHeight="1" x14ac:dyDescent="0.2">
      <c r="A669" s="729" t="s">
        <v>575</v>
      </c>
      <c r="B669" s="730" t="s">
        <v>576</v>
      </c>
      <c r="C669" s="731" t="s">
        <v>619</v>
      </c>
      <c r="D669" s="732" t="s">
        <v>620</v>
      </c>
      <c r="E669" s="733">
        <v>50113001</v>
      </c>
      <c r="F669" s="732" t="s">
        <v>661</v>
      </c>
      <c r="G669" s="731" t="s">
        <v>662</v>
      </c>
      <c r="H669" s="731">
        <v>394712</v>
      </c>
      <c r="I669" s="731">
        <v>0</v>
      </c>
      <c r="J669" s="731" t="s">
        <v>1021</v>
      </c>
      <c r="K669" s="731" t="s">
        <v>1022</v>
      </c>
      <c r="L669" s="734">
        <v>28.75</v>
      </c>
      <c r="M669" s="734">
        <v>294</v>
      </c>
      <c r="N669" s="735">
        <v>8452.5</v>
      </c>
    </row>
    <row r="670" spans="1:14" ht="14.45" customHeight="1" x14ac:dyDescent="0.2">
      <c r="A670" s="729" t="s">
        <v>575</v>
      </c>
      <c r="B670" s="730" t="s">
        <v>576</v>
      </c>
      <c r="C670" s="731" t="s">
        <v>619</v>
      </c>
      <c r="D670" s="732" t="s">
        <v>620</v>
      </c>
      <c r="E670" s="733">
        <v>50113001</v>
      </c>
      <c r="F670" s="732" t="s">
        <v>661</v>
      </c>
      <c r="G670" s="731" t="s">
        <v>662</v>
      </c>
      <c r="H670" s="731">
        <v>397414</v>
      </c>
      <c r="I670" s="731">
        <v>0</v>
      </c>
      <c r="J670" s="731" t="s">
        <v>1647</v>
      </c>
      <c r="K670" s="731" t="s">
        <v>1648</v>
      </c>
      <c r="L670" s="734">
        <v>117.07541177641023</v>
      </c>
      <c r="M670" s="734">
        <v>34</v>
      </c>
      <c r="N670" s="735">
        <v>3980.5640003979479</v>
      </c>
    </row>
    <row r="671" spans="1:14" ht="14.45" customHeight="1" x14ac:dyDescent="0.2">
      <c r="A671" s="729" t="s">
        <v>575</v>
      </c>
      <c r="B671" s="730" t="s">
        <v>576</v>
      </c>
      <c r="C671" s="731" t="s">
        <v>619</v>
      </c>
      <c r="D671" s="732" t="s">
        <v>620</v>
      </c>
      <c r="E671" s="733">
        <v>50113001</v>
      </c>
      <c r="F671" s="732" t="s">
        <v>661</v>
      </c>
      <c r="G671" s="731" t="s">
        <v>662</v>
      </c>
      <c r="H671" s="731">
        <v>134822</v>
      </c>
      <c r="I671" s="731">
        <v>134822</v>
      </c>
      <c r="J671" s="731" t="s">
        <v>1649</v>
      </c>
      <c r="K671" s="731" t="s">
        <v>1338</v>
      </c>
      <c r="L671" s="734">
        <v>207.56</v>
      </c>
      <c r="M671" s="734">
        <v>10</v>
      </c>
      <c r="N671" s="735">
        <v>2075.6</v>
      </c>
    </row>
    <row r="672" spans="1:14" ht="14.45" customHeight="1" x14ac:dyDescent="0.2">
      <c r="A672" s="729" t="s">
        <v>575</v>
      </c>
      <c r="B672" s="730" t="s">
        <v>576</v>
      </c>
      <c r="C672" s="731" t="s">
        <v>619</v>
      </c>
      <c r="D672" s="732" t="s">
        <v>620</v>
      </c>
      <c r="E672" s="733">
        <v>50113001</v>
      </c>
      <c r="F672" s="732" t="s">
        <v>661</v>
      </c>
      <c r="G672" s="731" t="s">
        <v>662</v>
      </c>
      <c r="H672" s="731">
        <v>134824</v>
      </c>
      <c r="I672" s="731">
        <v>134824</v>
      </c>
      <c r="J672" s="731" t="s">
        <v>1039</v>
      </c>
      <c r="K672" s="731" t="s">
        <v>1040</v>
      </c>
      <c r="L672" s="734">
        <v>326.47115384615387</v>
      </c>
      <c r="M672" s="734">
        <v>26</v>
      </c>
      <c r="N672" s="735">
        <v>8488.25</v>
      </c>
    </row>
    <row r="673" spans="1:14" ht="14.45" customHeight="1" x14ac:dyDescent="0.2">
      <c r="A673" s="729" t="s">
        <v>575</v>
      </c>
      <c r="B673" s="730" t="s">
        <v>576</v>
      </c>
      <c r="C673" s="731" t="s">
        <v>619</v>
      </c>
      <c r="D673" s="732" t="s">
        <v>620</v>
      </c>
      <c r="E673" s="733">
        <v>50113001</v>
      </c>
      <c r="F673" s="732" t="s">
        <v>661</v>
      </c>
      <c r="G673" s="731" t="s">
        <v>329</v>
      </c>
      <c r="H673" s="731">
        <v>233484</v>
      </c>
      <c r="I673" s="731">
        <v>233484</v>
      </c>
      <c r="J673" s="731" t="s">
        <v>1043</v>
      </c>
      <c r="K673" s="731" t="s">
        <v>1044</v>
      </c>
      <c r="L673" s="734">
        <v>89.51</v>
      </c>
      <c r="M673" s="734">
        <v>1</v>
      </c>
      <c r="N673" s="735">
        <v>89.51</v>
      </c>
    </row>
    <row r="674" spans="1:14" ht="14.45" customHeight="1" x14ac:dyDescent="0.2">
      <c r="A674" s="729" t="s">
        <v>575</v>
      </c>
      <c r="B674" s="730" t="s">
        <v>576</v>
      </c>
      <c r="C674" s="731" t="s">
        <v>619</v>
      </c>
      <c r="D674" s="732" t="s">
        <v>620</v>
      </c>
      <c r="E674" s="733">
        <v>50113001</v>
      </c>
      <c r="F674" s="732" t="s">
        <v>661</v>
      </c>
      <c r="G674" s="731" t="s">
        <v>673</v>
      </c>
      <c r="H674" s="731">
        <v>215970</v>
      </c>
      <c r="I674" s="731">
        <v>215970</v>
      </c>
      <c r="J674" s="731" t="s">
        <v>1043</v>
      </c>
      <c r="K674" s="731" t="s">
        <v>1044</v>
      </c>
      <c r="L674" s="734">
        <v>89.530000000000015</v>
      </c>
      <c r="M674" s="734">
        <v>3</v>
      </c>
      <c r="N674" s="735">
        <v>268.59000000000003</v>
      </c>
    </row>
    <row r="675" spans="1:14" ht="14.45" customHeight="1" x14ac:dyDescent="0.2">
      <c r="A675" s="729" t="s">
        <v>575</v>
      </c>
      <c r="B675" s="730" t="s">
        <v>576</v>
      </c>
      <c r="C675" s="731" t="s">
        <v>619</v>
      </c>
      <c r="D675" s="732" t="s">
        <v>620</v>
      </c>
      <c r="E675" s="733">
        <v>50113001</v>
      </c>
      <c r="F675" s="732" t="s">
        <v>661</v>
      </c>
      <c r="G675" s="731" t="s">
        <v>673</v>
      </c>
      <c r="H675" s="731">
        <v>215964</v>
      </c>
      <c r="I675" s="731">
        <v>215964</v>
      </c>
      <c r="J675" s="731" t="s">
        <v>1650</v>
      </c>
      <c r="K675" s="731" t="s">
        <v>1651</v>
      </c>
      <c r="L675" s="734">
        <v>130.54499999999999</v>
      </c>
      <c r="M675" s="734">
        <v>6</v>
      </c>
      <c r="N675" s="735">
        <v>783.27</v>
      </c>
    </row>
    <row r="676" spans="1:14" ht="14.45" customHeight="1" x14ac:dyDescent="0.2">
      <c r="A676" s="729" t="s">
        <v>575</v>
      </c>
      <c r="B676" s="730" t="s">
        <v>576</v>
      </c>
      <c r="C676" s="731" t="s">
        <v>619</v>
      </c>
      <c r="D676" s="732" t="s">
        <v>620</v>
      </c>
      <c r="E676" s="733">
        <v>50113001</v>
      </c>
      <c r="F676" s="732" t="s">
        <v>661</v>
      </c>
      <c r="G676" s="731" t="s">
        <v>662</v>
      </c>
      <c r="H676" s="731">
        <v>117189</v>
      </c>
      <c r="I676" s="731">
        <v>17189</v>
      </c>
      <c r="J676" s="731" t="s">
        <v>1045</v>
      </c>
      <c r="K676" s="731" t="s">
        <v>1046</v>
      </c>
      <c r="L676" s="734">
        <v>55.812000000000005</v>
      </c>
      <c r="M676" s="734">
        <v>15</v>
      </c>
      <c r="N676" s="735">
        <v>837.18000000000006</v>
      </c>
    </row>
    <row r="677" spans="1:14" ht="14.45" customHeight="1" x14ac:dyDescent="0.2">
      <c r="A677" s="729" t="s">
        <v>575</v>
      </c>
      <c r="B677" s="730" t="s">
        <v>576</v>
      </c>
      <c r="C677" s="731" t="s">
        <v>619</v>
      </c>
      <c r="D677" s="732" t="s">
        <v>620</v>
      </c>
      <c r="E677" s="733">
        <v>50113001</v>
      </c>
      <c r="F677" s="732" t="s">
        <v>661</v>
      </c>
      <c r="G677" s="731" t="s">
        <v>662</v>
      </c>
      <c r="H677" s="731">
        <v>848725</v>
      </c>
      <c r="I677" s="731">
        <v>107677</v>
      </c>
      <c r="J677" s="731" t="s">
        <v>1049</v>
      </c>
      <c r="K677" s="731" t="s">
        <v>1050</v>
      </c>
      <c r="L677" s="734">
        <v>382.11</v>
      </c>
      <c r="M677" s="734">
        <v>9</v>
      </c>
      <c r="N677" s="735">
        <v>3438.9900000000002</v>
      </c>
    </row>
    <row r="678" spans="1:14" ht="14.45" customHeight="1" x14ac:dyDescent="0.2">
      <c r="A678" s="729" t="s">
        <v>575</v>
      </c>
      <c r="B678" s="730" t="s">
        <v>576</v>
      </c>
      <c r="C678" s="731" t="s">
        <v>619</v>
      </c>
      <c r="D678" s="732" t="s">
        <v>620</v>
      </c>
      <c r="E678" s="733">
        <v>50113001</v>
      </c>
      <c r="F678" s="732" t="s">
        <v>661</v>
      </c>
      <c r="G678" s="731" t="s">
        <v>662</v>
      </c>
      <c r="H678" s="731">
        <v>845697</v>
      </c>
      <c r="I678" s="731">
        <v>200935</v>
      </c>
      <c r="J678" s="731" t="s">
        <v>1051</v>
      </c>
      <c r="K678" s="731" t="s">
        <v>1052</v>
      </c>
      <c r="L678" s="734">
        <v>44.789999999999992</v>
      </c>
      <c r="M678" s="734">
        <v>131</v>
      </c>
      <c r="N678" s="735">
        <v>5867.4899999999989</v>
      </c>
    </row>
    <row r="679" spans="1:14" ht="14.45" customHeight="1" x14ac:dyDescent="0.2">
      <c r="A679" s="729" t="s">
        <v>575</v>
      </c>
      <c r="B679" s="730" t="s">
        <v>576</v>
      </c>
      <c r="C679" s="731" t="s">
        <v>619</v>
      </c>
      <c r="D679" s="732" t="s">
        <v>620</v>
      </c>
      <c r="E679" s="733">
        <v>50113001</v>
      </c>
      <c r="F679" s="732" t="s">
        <v>661</v>
      </c>
      <c r="G679" s="731" t="s">
        <v>662</v>
      </c>
      <c r="H679" s="731">
        <v>230426</v>
      </c>
      <c r="I679" s="731">
        <v>230426</v>
      </c>
      <c r="J679" s="731" t="s">
        <v>1053</v>
      </c>
      <c r="K679" s="731" t="s">
        <v>1652</v>
      </c>
      <c r="L679" s="734">
        <v>77.87</v>
      </c>
      <c r="M679" s="734">
        <v>3</v>
      </c>
      <c r="N679" s="735">
        <v>233.61</v>
      </c>
    </row>
    <row r="680" spans="1:14" ht="14.45" customHeight="1" x14ac:dyDescent="0.2">
      <c r="A680" s="729" t="s">
        <v>575</v>
      </c>
      <c r="B680" s="730" t="s">
        <v>576</v>
      </c>
      <c r="C680" s="731" t="s">
        <v>619</v>
      </c>
      <c r="D680" s="732" t="s">
        <v>620</v>
      </c>
      <c r="E680" s="733">
        <v>50113001</v>
      </c>
      <c r="F680" s="732" t="s">
        <v>661</v>
      </c>
      <c r="G680" s="731" t="s">
        <v>662</v>
      </c>
      <c r="H680" s="731">
        <v>100489</v>
      </c>
      <c r="I680" s="731">
        <v>489</v>
      </c>
      <c r="J680" s="731" t="s">
        <v>1053</v>
      </c>
      <c r="K680" s="731" t="s">
        <v>1054</v>
      </c>
      <c r="L680" s="734">
        <v>47.29</v>
      </c>
      <c r="M680" s="734">
        <v>3</v>
      </c>
      <c r="N680" s="735">
        <v>141.87</v>
      </c>
    </row>
    <row r="681" spans="1:14" ht="14.45" customHeight="1" x14ac:dyDescent="0.2">
      <c r="A681" s="729" t="s">
        <v>575</v>
      </c>
      <c r="B681" s="730" t="s">
        <v>576</v>
      </c>
      <c r="C681" s="731" t="s">
        <v>619</v>
      </c>
      <c r="D681" s="732" t="s">
        <v>620</v>
      </c>
      <c r="E681" s="733">
        <v>50113001</v>
      </c>
      <c r="F681" s="732" t="s">
        <v>661</v>
      </c>
      <c r="G681" s="731" t="s">
        <v>662</v>
      </c>
      <c r="H681" s="731">
        <v>29938</v>
      </c>
      <c r="I681" s="731">
        <v>29938</v>
      </c>
      <c r="J681" s="731" t="s">
        <v>1057</v>
      </c>
      <c r="K681" s="731" t="s">
        <v>1058</v>
      </c>
      <c r="L681" s="734">
        <v>2057.2800000000002</v>
      </c>
      <c r="M681" s="734">
        <v>1</v>
      </c>
      <c r="N681" s="735">
        <v>2057.2800000000002</v>
      </c>
    </row>
    <row r="682" spans="1:14" ht="14.45" customHeight="1" x14ac:dyDescent="0.2">
      <c r="A682" s="729" t="s">
        <v>575</v>
      </c>
      <c r="B682" s="730" t="s">
        <v>576</v>
      </c>
      <c r="C682" s="731" t="s">
        <v>619</v>
      </c>
      <c r="D682" s="732" t="s">
        <v>620</v>
      </c>
      <c r="E682" s="733">
        <v>50113001</v>
      </c>
      <c r="F682" s="732" t="s">
        <v>661</v>
      </c>
      <c r="G682" s="731" t="s">
        <v>673</v>
      </c>
      <c r="H682" s="731">
        <v>237595</v>
      </c>
      <c r="I682" s="731">
        <v>237595</v>
      </c>
      <c r="J682" s="731" t="s">
        <v>1059</v>
      </c>
      <c r="K682" s="731" t="s">
        <v>1060</v>
      </c>
      <c r="L682" s="734">
        <v>122.76230769230772</v>
      </c>
      <c r="M682" s="734">
        <v>13</v>
      </c>
      <c r="N682" s="735">
        <v>1595.9100000000003</v>
      </c>
    </row>
    <row r="683" spans="1:14" ht="14.45" customHeight="1" x14ac:dyDescent="0.2">
      <c r="A683" s="729" t="s">
        <v>575</v>
      </c>
      <c r="B683" s="730" t="s">
        <v>576</v>
      </c>
      <c r="C683" s="731" t="s">
        <v>619</v>
      </c>
      <c r="D683" s="732" t="s">
        <v>620</v>
      </c>
      <c r="E683" s="733">
        <v>50113001</v>
      </c>
      <c r="F683" s="732" t="s">
        <v>661</v>
      </c>
      <c r="G683" s="731" t="s">
        <v>673</v>
      </c>
      <c r="H683" s="731">
        <v>166759</v>
      </c>
      <c r="I683" s="731">
        <v>166759</v>
      </c>
      <c r="J683" s="731" t="s">
        <v>1059</v>
      </c>
      <c r="K683" s="731" t="s">
        <v>1060</v>
      </c>
      <c r="L683" s="734">
        <v>122.50750000000002</v>
      </c>
      <c r="M683" s="734">
        <v>8</v>
      </c>
      <c r="N683" s="735">
        <v>980.06000000000017</v>
      </c>
    </row>
    <row r="684" spans="1:14" ht="14.45" customHeight="1" x14ac:dyDescent="0.2">
      <c r="A684" s="729" t="s">
        <v>575</v>
      </c>
      <c r="B684" s="730" t="s">
        <v>576</v>
      </c>
      <c r="C684" s="731" t="s">
        <v>619</v>
      </c>
      <c r="D684" s="732" t="s">
        <v>620</v>
      </c>
      <c r="E684" s="733">
        <v>50113001</v>
      </c>
      <c r="F684" s="732" t="s">
        <v>661</v>
      </c>
      <c r="G684" s="731" t="s">
        <v>662</v>
      </c>
      <c r="H684" s="731">
        <v>900494</v>
      </c>
      <c r="I684" s="731">
        <v>0</v>
      </c>
      <c r="J684" s="731" t="s">
        <v>1061</v>
      </c>
      <c r="K684" s="731" t="s">
        <v>329</v>
      </c>
      <c r="L684" s="734">
        <v>828.27985234838434</v>
      </c>
      <c r="M684" s="734">
        <v>3</v>
      </c>
      <c r="N684" s="735">
        <v>2484.839557045153</v>
      </c>
    </row>
    <row r="685" spans="1:14" ht="14.45" customHeight="1" x14ac:dyDescent="0.2">
      <c r="A685" s="729" t="s">
        <v>575</v>
      </c>
      <c r="B685" s="730" t="s">
        <v>576</v>
      </c>
      <c r="C685" s="731" t="s">
        <v>619</v>
      </c>
      <c r="D685" s="732" t="s">
        <v>620</v>
      </c>
      <c r="E685" s="733">
        <v>50113001</v>
      </c>
      <c r="F685" s="732" t="s">
        <v>661</v>
      </c>
      <c r="G685" s="731" t="s">
        <v>662</v>
      </c>
      <c r="H685" s="731">
        <v>397238</v>
      </c>
      <c r="I685" s="731">
        <v>0</v>
      </c>
      <c r="J685" s="731" t="s">
        <v>1653</v>
      </c>
      <c r="K685" s="731" t="s">
        <v>329</v>
      </c>
      <c r="L685" s="734">
        <v>136.802414827875</v>
      </c>
      <c r="M685" s="734">
        <v>1</v>
      </c>
      <c r="N685" s="735">
        <v>136.802414827875</v>
      </c>
    </row>
    <row r="686" spans="1:14" ht="14.45" customHeight="1" x14ac:dyDescent="0.2">
      <c r="A686" s="729" t="s">
        <v>575</v>
      </c>
      <c r="B686" s="730" t="s">
        <v>576</v>
      </c>
      <c r="C686" s="731" t="s">
        <v>619</v>
      </c>
      <c r="D686" s="732" t="s">
        <v>620</v>
      </c>
      <c r="E686" s="733">
        <v>50113001</v>
      </c>
      <c r="F686" s="732" t="s">
        <v>661</v>
      </c>
      <c r="G686" s="731" t="s">
        <v>662</v>
      </c>
      <c r="H686" s="731">
        <v>395019</v>
      </c>
      <c r="I686" s="731">
        <v>0</v>
      </c>
      <c r="J686" s="731" t="s">
        <v>1654</v>
      </c>
      <c r="K686" s="731" t="s">
        <v>1655</v>
      </c>
      <c r="L686" s="734">
        <v>173.67499684836616</v>
      </c>
      <c r="M686" s="734">
        <v>3</v>
      </c>
      <c r="N686" s="735">
        <v>521.02499054509849</v>
      </c>
    </row>
    <row r="687" spans="1:14" ht="14.45" customHeight="1" x14ac:dyDescent="0.2">
      <c r="A687" s="729" t="s">
        <v>575</v>
      </c>
      <c r="B687" s="730" t="s">
        <v>576</v>
      </c>
      <c r="C687" s="731" t="s">
        <v>619</v>
      </c>
      <c r="D687" s="732" t="s">
        <v>620</v>
      </c>
      <c r="E687" s="733">
        <v>50113001</v>
      </c>
      <c r="F687" s="732" t="s">
        <v>661</v>
      </c>
      <c r="G687" s="731" t="s">
        <v>662</v>
      </c>
      <c r="H687" s="731">
        <v>900321</v>
      </c>
      <c r="I687" s="731">
        <v>0</v>
      </c>
      <c r="J687" s="731" t="s">
        <v>683</v>
      </c>
      <c r="K687" s="731" t="s">
        <v>329</v>
      </c>
      <c r="L687" s="734">
        <v>373.64141761642418</v>
      </c>
      <c r="M687" s="734">
        <v>2</v>
      </c>
      <c r="N687" s="735">
        <v>747.28283523284836</v>
      </c>
    </row>
    <row r="688" spans="1:14" ht="14.45" customHeight="1" x14ac:dyDescent="0.2">
      <c r="A688" s="729" t="s">
        <v>575</v>
      </c>
      <c r="B688" s="730" t="s">
        <v>576</v>
      </c>
      <c r="C688" s="731" t="s">
        <v>619</v>
      </c>
      <c r="D688" s="732" t="s">
        <v>620</v>
      </c>
      <c r="E688" s="733">
        <v>50113001</v>
      </c>
      <c r="F688" s="732" t="s">
        <v>661</v>
      </c>
      <c r="G688" s="731" t="s">
        <v>662</v>
      </c>
      <c r="H688" s="731">
        <v>501990</v>
      </c>
      <c r="I688" s="731">
        <v>0</v>
      </c>
      <c r="J688" s="731" t="s">
        <v>1656</v>
      </c>
      <c r="K688" s="731" t="s">
        <v>329</v>
      </c>
      <c r="L688" s="734">
        <v>257.10459819922175</v>
      </c>
      <c r="M688" s="734">
        <v>1</v>
      </c>
      <c r="N688" s="735">
        <v>257.10459819922175</v>
      </c>
    </row>
    <row r="689" spans="1:14" ht="14.45" customHeight="1" x14ac:dyDescent="0.2">
      <c r="A689" s="729" t="s">
        <v>575</v>
      </c>
      <c r="B689" s="730" t="s">
        <v>576</v>
      </c>
      <c r="C689" s="731" t="s">
        <v>619</v>
      </c>
      <c r="D689" s="732" t="s">
        <v>620</v>
      </c>
      <c r="E689" s="733">
        <v>50113001</v>
      </c>
      <c r="F689" s="732" t="s">
        <v>661</v>
      </c>
      <c r="G689" s="731" t="s">
        <v>662</v>
      </c>
      <c r="H689" s="731">
        <v>840522</v>
      </c>
      <c r="I689" s="731">
        <v>0</v>
      </c>
      <c r="J689" s="731" t="s">
        <v>1657</v>
      </c>
      <c r="K689" s="731" t="s">
        <v>329</v>
      </c>
      <c r="L689" s="734">
        <v>555.89801408451478</v>
      </c>
      <c r="M689" s="734">
        <v>6</v>
      </c>
      <c r="N689" s="735">
        <v>3335.3880845070889</v>
      </c>
    </row>
    <row r="690" spans="1:14" ht="14.45" customHeight="1" x14ac:dyDescent="0.2">
      <c r="A690" s="729" t="s">
        <v>575</v>
      </c>
      <c r="B690" s="730" t="s">
        <v>576</v>
      </c>
      <c r="C690" s="731" t="s">
        <v>619</v>
      </c>
      <c r="D690" s="732" t="s">
        <v>620</v>
      </c>
      <c r="E690" s="733">
        <v>50113001</v>
      </c>
      <c r="F690" s="732" t="s">
        <v>661</v>
      </c>
      <c r="G690" s="731" t="s">
        <v>662</v>
      </c>
      <c r="H690" s="731">
        <v>900071</v>
      </c>
      <c r="I690" s="731">
        <v>0</v>
      </c>
      <c r="J690" s="731" t="s">
        <v>1064</v>
      </c>
      <c r="K690" s="731" t="s">
        <v>329</v>
      </c>
      <c r="L690" s="734">
        <v>142.17314970899147</v>
      </c>
      <c r="M690" s="734">
        <v>9</v>
      </c>
      <c r="N690" s="735">
        <v>1279.5583473809234</v>
      </c>
    </row>
    <row r="691" spans="1:14" ht="14.45" customHeight="1" x14ac:dyDescent="0.2">
      <c r="A691" s="729" t="s">
        <v>575</v>
      </c>
      <c r="B691" s="730" t="s">
        <v>576</v>
      </c>
      <c r="C691" s="731" t="s">
        <v>619</v>
      </c>
      <c r="D691" s="732" t="s">
        <v>620</v>
      </c>
      <c r="E691" s="733">
        <v>50113001</v>
      </c>
      <c r="F691" s="732" t="s">
        <v>661</v>
      </c>
      <c r="G691" s="731" t="s">
        <v>662</v>
      </c>
      <c r="H691" s="731">
        <v>921064</v>
      </c>
      <c r="I691" s="731">
        <v>0</v>
      </c>
      <c r="J691" s="731" t="s">
        <v>1658</v>
      </c>
      <c r="K691" s="731" t="s">
        <v>329</v>
      </c>
      <c r="L691" s="734">
        <v>89.007749433055523</v>
      </c>
      <c r="M691" s="734">
        <v>4</v>
      </c>
      <c r="N691" s="735">
        <v>356.03099773222209</v>
      </c>
    </row>
    <row r="692" spans="1:14" ht="14.45" customHeight="1" x14ac:dyDescent="0.2">
      <c r="A692" s="729" t="s">
        <v>575</v>
      </c>
      <c r="B692" s="730" t="s">
        <v>576</v>
      </c>
      <c r="C692" s="731" t="s">
        <v>619</v>
      </c>
      <c r="D692" s="732" t="s">
        <v>620</v>
      </c>
      <c r="E692" s="733">
        <v>50113001</v>
      </c>
      <c r="F692" s="732" t="s">
        <v>661</v>
      </c>
      <c r="G692" s="731" t="s">
        <v>662</v>
      </c>
      <c r="H692" s="731">
        <v>921476</v>
      </c>
      <c r="I692" s="731">
        <v>0</v>
      </c>
      <c r="J692" s="731" t="s">
        <v>1659</v>
      </c>
      <c r="K692" s="731" t="s">
        <v>329</v>
      </c>
      <c r="L692" s="734">
        <v>167.82601244096486</v>
      </c>
      <c r="M692" s="734">
        <v>2</v>
      </c>
      <c r="N692" s="735">
        <v>335.65202488192972</v>
      </c>
    </row>
    <row r="693" spans="1:14" ht="14.45" customHeight="1" x14ac:dyDescent="0.2">
      <c r="A693" s="729" t="s">
        <v>575</v>
      </c>
      <c r="B693" s="730" t="s">
        <v>576</v>
      </c>
      <c r="C693" s="731" t="s">
        <v>619</v>
      </c>
      <c r="D693" s="732" t="s">
        <v>620</v>
      </c>
      <c r="E693" s="733">
        <v>50113001</v>
      </c>
      <c r="F693" s="732" t="s">
        <v>661</v>
      </c>
      <c r="G693" s="731" t="s">
        <v>662</v>
      </c>
      <c r="H693" s="731">
        <v>921089</v>
      </c>
      <c r="I693" s="731">
        <v>0</v>
      </c>
      <c r="J693" s="731" t="s">
        <v>1660</v>
      </c>
      <c r="K693" s="731" t="s">
        <v>329</v>
      </c>
      <c r="L693" s="734">
        <v>74.325801778012362</v>
      </c>
      <c r="M693" s="734">
        <v>2</v>
      </c>
      <c r="N693" s="735">
        <v>148.65160355602472</v>
      </c>
    </row>
    <row r="694" spans="1:14" ht="14.45" customHeight="1" x14ac:dyDescent="0.2">
      <c r="A694" s="729" t="s">
        <v>575</v>
      </c>
      <c r="B694" s="730" t="s">
        <v>576</v>
      </c>
      <c r="C694" s="731" t="s">
        <v>619</v>
      </c>
      <c r="D694" s="732" t="s">
        <v>620</v>
      </c>
      <c r="E694" s="733">
        <v>50113001</v>
      </c>
      <c r="F694" s="732" t="s">
        <v>661</v>
      </c>
      <c r="G694" s="731" t="s">
        <v>662</v>
      </c>
      <c r="H694" s="731">
        <v>900873</v>
      </c>
      <c r="I694" s="731">
        <v>0</v>
      </c>
      <c r="J694" s="731" t="s">
        <v>1661</v>
      </c>
      <c r="K694" s="731" t="s">
        <v>329</v>
      </c>
      <c r="L694" s="734">
        <v>62.692399236119464</v>
      </c>
      <c r="M694" s="734">
        <v>2</v>
      </c>
      <c r="N694" s="735">
        <v>125.38479847223893</v>
      </c>
    </row>
    <row r="695" spans="1:14" ht="14.45" customHeight="1" x14ac:dyDescent="0.2">
      <c r="A695" s="729" t="s">
        <v>575</v>
      </c>
      <c r="B695" s="730" t="s">
        <v>576</v>
      </c>
      <c r="C695" s="731" t="s">
        <v>619</v>
      </c>
      <c r="D695" s="732" t="s">
        <v>620</v>
      </c>
      <c r="E695" s="733">
        <v>50113001</v>
      </c>
      <c r="F695" s="732" t="s">
        <v>661</v>
      </c>
      <c r="G695" s="731" t="s">
        <v>662</v>
      </c>
      <c r="H695" s="731">
        <v>921403</v>
      </c>
      <c r="I695" s="731">
        <v>0</v>
      </c>
      <c r="J695" s="731" t="s">
        <v>1662</v>
      </c>
      <c r="K695" s="731" t="s">
        <v>329</v>
      </c>
      <c r="L695" s="734">
        <v>54.230837185069163</v>
      </c>
      <c r="M695" s="734">
        <v>3</v>
      </c>
      <c r="N695" s="735">
        <v>162.69251155520749</v>
      </c>
    </row>
    <row r="696" spans="1:14" ht="14.45" customHeight="1" x14ac:dyDescent="0.2">
      <c r="A696" s="729" t="s">
        <v>575</v>
      </c>
      <c r="B696" s="730" t="s">
        <v>576</v>
      </c>
      <c r="C696" s="731" t="s">
        <v>619</v>
      </c>
      <c r="D696" s="732" t="s">
        <v>620</v>
      </c>
      <c r="E696" s="733">
        <v>50113001</v>
      </c>
      <c r="F696" s="732" t="s">
        <v>661</v>
      </c>
      <c r="G696" s="731" t="s">
        <v>662</v>
      </c>
      <c r="H696" s="731">
        <v>921136</v>
      </c>
      <c r="I696" s="731">
        <v>0</v>
      </c>
      <c r="J696" s="731" t="s">
        <v>1663</v>
      </c>
      <c r="K696" s="731" t="s">
        <v>329</v>
      </c>
      <c r="L696" s="734">
        <v>117.96833920603348</v>
      </c>
      <c r="M696" s="734">
        <v>15</v>
      </c>
      <c r="N696" s="735">
        <v>1769.5250880905021</v>
      </c>
    </row>
    <row r="697" spans="1:14" ht="14.45" customHeight="1" x14ac:dyDescent="0.2">
      <c r="A697" s="729" t="s">
        <v>575</v>
      </c>
      <c r="B697" s="730" t="s">
        <v>576</v>
      </c>
      <c r="C697" s="731" t="s">
        <v>619</v>
      </c>
      <c r="D697" s="732" t="s">
        <v>620</v>
      </c>
      <c r="E697" s="733">
        <v>50113001</v>
      </c>
      <c r="F697" s="732" t="s">
        <v>661</v>
      </c>
      <c r="G697" s="731" t="s">
        <v>662</v>
      </c>
      <c r="H697" s="731">
        <v>990947</v>
      </c>
      <c r="I697" s="731">
        <v>0</v>
      </c>
      <c r="J697" s="731" t="s">
        <v>1067</v>
      </c>
      <c r="K697" s="731" t="s">
        <v>329</v>
      </c>
      <c r="L697" s="734">
        <v>1400.67</v>
      </c>
      <c r="M697" s="734">
        <v>7</v>
      </c>
      <c r="N697" s="735">
        <v>9804.69</v>
      </c>
    </row>
    <row r="698" spans="1:14" ht="14.45" customHeight="1" x14ac:dyDescent="0.2">
      <c r="A698" s="729" t="s">
        <v>575</v>
      </c>
      <c r="B698" s="730" t="s">
        <v>576</v>
      </c>
      <c r="C698" s="731" t="s">
        <v>619</v>
      </c>
      <c r="D698" s="732" t="s">
        <v>620</v>
      </c>
      <c r="E698" s="733">
        <v>50113001</v>
      </c>
      <c r="F698" s="732" t="s">
        <v>661</v>
      </c>
      <c r="G698" s="731" t="s">
        <v>662</v>
      </c>
      <c r="H698" s="731">
        <v>230614</v>
      </c>
      <c r="I698" s="731">
        <v>230614</v>
      </c>
      <c r="J698" s="731" t="s">
        <v>1068</v>
      </c>
      <c r="K698" s="731" t="s">
        <v>1069</v>
      </c>
      <c r="L698" s="734">
        <v>277.64000000000004</v>
      </c>
      <c r="M698" s="734">
        <v>1</v>
      </c>
      <c r="N698" s="735">
        <v>277.64000000000004</v>
      </c>
    </row>
    <row r="699" spans="1:14" ht="14.45" customHeight="1" x14ac:dyDescent="0.2">
      <c r="A699" s="729" t="s">
        <v>575</v>
      </c>
      <c r="B699" s="730" t="s">
        <v>576</v>
      </c>
      <c r="C699" s="731" t="s">
        <v>619</v>
      </c>
      <c r="D699" s="732" t="s">
        <v>620</v>
      </c>
      <c r="E699" s="733">
        <v>50113001</v>
      </c>
      <c r="F699" s="732" t="s">
        <v>661</v>
      </c>
      <c r="G699" s="731" t="s">
        <v>329</v>
      </c>
      <c r="H699" s="731">
        <v>234484</v>
      </c>
      <c r="I699" s="731">
        <v>234484</v>
      </c>
      <c r="J699" s="731" t="s">
        <v>1664</v>
      </c>
      <c r="K699" s="731" t="s">
        <v>1665</v>
      </c>
      <c r="L699" s="734">
        <v>71.09</v>
      </c>
      <c r="M699" s="734">
        <v>2</v>
      </c>
      <c r="N699" s="735">
        <v>142.18</v>
      </c>
    </row>
    <row r="700" spans="1:14" ht="14.45" customHeight="1" x14ac:dyDescent="0.2">
      <c r="A700" s="729" t="s">
        <v>575</v>
      </c>
      <c r="B700" s="730" t="s">
        <v>576</v>
      </c>
      <c r="C700" s="731" t="s">
        <v>619</v>
      </c>
      <c r="D700" s="732" t="s">
        <v>620</v>
      </c>
      <c r="E700" s="733">
        <v>50113001</v>
      </c>
      <c r="F700" s="732" t="s">
        <v>661</v>
      </c>
      <c r="G700" s="731" t="s">
        <v>662</v>
      </c>
      <c r="H700" s="731">
        <v>127953</v>
      </c>
      <c r="I700" s="731">
        <v>27953</v>
      </c>
      <c r="J700" s="731" t="s">
        <v>1666</v>
      </c>
      <c r="K700" s="731" t="s">
        <v>1667</v>
      </c>
      <c r="L700" s="734">
        <v>1083.6400000000001</v>
      </c>
      <c r="M700" s="734">
        <v>1</v>
      </c>
      <c r="N700" s="735">
        <v>1083.6400000000001</v>
      </c>
    </row>
    <row r="701" spans="1:14" ht="14.45" customHeight="1" x14ac:dyDescent="0.2">
      <c r="A701" s="729" t="s">
        <v>575</v>
      </c>
      <c r="B701" s="730" t="s">
        <v>576</v>
      </c>
      <c r="C701" s="731" t="s">
        <v>619</v>
      </c>
      <c r="D701" s="732" t="s">
        <v>620</v>
      </c>
      <c r="E701" s="733">
        <v>50113001</v>
      </c>
      <c r="F701" s="732" t="s">
        <v>661</v>
      </c>
      <c r="G701" s="731" t="s">
        <v>673</v>
      </c>
      <c r="H701" s="731">
        <v>187427</v>
      </c>
      <c r="I701" s="731">
        <v>187427</v>
      </c>
      <c r="J701" s="731" t="s">
        <v>1668</v>
      </c>
      <c r="K701" s="731" t="s">
        <v>1669</v>
      </c>
      <c r="L701" s="734">
        <v>62.61</v>
      </c>
      <c r="M701" s="734">
        <v>1</v>
      </c>
      <c r="N701" s="735">
        <v>62.61</v>
      </c>
    </row>
    <row r="702" spans="1:14" ht="14.45" customHeight="1" x14ac:dyDescent="0.2">
      <c r="A702" s="729" t="s">
        <v>575</v>
      </c>
      <c r="B702" s="730" t="s">
        <v>576</v>
      </c>
      <c r="C702" s="731" t="s">
        <v>619</v>
      </c>
      <c r="D702" s="732" t="s">
        <v>620</v>
      </c>
      <c r="E702" s="733">
        <v>50113001</v>
      </c>
      <c r="F702" s="732" t="s">
        <v>661</v>
      </c>
      <c r="G702" s="731" t="s">
        <v>673</v>
      </c>
      <c r="H702" s="731">
        <v>147133</v>
      </c>
      <c r="I702" s="731">
        <v>172044</v>
      </c>
      <c r="J702" s="731" t="s">
        <v>1070</v>
      </c>
      <c r="K702" s="731" t="s">
        <v>1071</v>
      </c>
      <c r="L702" s="734">
        <v>98.010000000000019</v>
      </c>
      <c r="M702" s="734">
        <v>4</v>
      </c>
      <c r="N702" s="735">
        <v>392.04000000000008</v>
      </c>
    </row>
    <row r="703" spans="1:14" ht="14.45" customHeight="1" x14ac:dyDescent="0.2">
      <c r="A703" s="729" t="s">
        <v>575</v>
      </c>
      <c r="B703" s="730" t="s">
        <v>576</v>
      </c>
      <c r="C703" s="731" t="s">
        <v>619</v>
      </c>
      <c r="D703" s="732" t="s">
        <v>620</v>
      </c>
      <c r="E703" s="733">
        <v>50113001</v>
      </c>
      <c r="F703" s="732" t="s">
        <v>661</v>
      </c>
      <c r="G703" s="731" t="s">
        <v>673</v>
      </c>
      <c r="H703" s="731">
        <v>187425</v>
      </c>
      <c r="I703" s="731">
        <v>187425</v>
      </c>
      <c r="J703" s="731" t="s">
        <v>1670</v>
      </c>
      <c r="K703" s="731" t="s">
        <v>1671</v>
      </c>
      <c r="L703" s="734">
        <v>49.82</v>
      </c>
      <c r="M703" s="734">
        <v>1</v>
      </c>
      <c r="N703" s="735">
        <v>49.82</v>
      </c>
    </row>
    <row r="704" spans="1:14" ht="14.45" customHeight="1" x14ac:dyDescent="0.2">
      <c r="A704" s="729" t="s">
        <v>575</v>
      </c>
      <c r="B704" s="730" t="s">
        <v>576</v>
      </c>
      <c r="C704" s="731" t="s">
        <v>619</v>
      </c>
      <c r="D704" s="732" t="s">
        <v>620</v>
      </c>
      <c r="E704" s="733">
        <v>50113001</v>
      </c>
      <c r="F704" s="732" t="s">
        <v>661</v>
      </c>
      <c r="G704" s="731" t="s">
        <v>662</v>
      </c>
      <c r="H704" s="731">
        <v>188217</v>
      </c>
      <c r="I704" s="731">
        <v>88217</v>
      </c>
      <c r="J704" s="731" t="s">
        <v>1072</v>
      </c>
      <c r="K704" s="731" t="s">
        <v>1073</v>
      </c>
      <c r="L704" s="734">
        <v>126.41000000000003</v>
      </c>
      <c r="M704" s="734">
        <v>2</v>
      </c>
      <c r="N704" s="735">
        <v>252.82000000000005</v>
      </c>
    </row>
    <row r="705" spans="1:14" ht="14.45" customHeight="1" x14ac:dyDescent="0.2">
      <c r="A705" s="729" t="s">
        <v>575</v>
      </c>
      <c r="B705" s="730" t="s">
        <v>576</v>
      </c>
      <c r="C705" s="731" t="s">
        <v>619</v>
      </c>
      <c r="D705" s="732" t="s">
        <v>620</v>
      </c>
      <c r="E705" s="733">
        <v>50113001</v>
      </c>
      <c r="F705" s="732" t="s">
        <v>661</v>
      </c>
      <c r="G705" s="731" t="s">
        <v>662</v>
      </c>
      <c r="H705" s="731">
        <v>216146</v>
      </c>
      <c r="I705" s="731">
        <v>216146</v>
      </c>
      <c r="J705" s="731" t="s">
        <v>1074</v>
      </c>
      <c r="K705" s="731" t="s">
        <v>1672</v>
      </c>
      <c r="L705" s="734">
        <v>138.72</v>
      </c>
      <c r="M705" s="734">
        <v>1</v>
      </c>
      <c r="N705" s="735">
        <v>138.72</v>
      </c>
    </row>
    <row r="706" spans="1:14" ht="14.45" customHeight="1" x14ac:dyDescent="0.2">
      <c r="A706" s="729" t="s">
        <v>575</v>
      </c>
      <c r="B706" s="730" t="s">
        <v>576</v>
      </c>
      <c r="C706" s="731" t="s">
        <v>619</v>
      </c>
      <c r="D706" s="732" t="s">
        <v>620</v>
      </c>
      <c r="E706" s="733">
        <v>50113001</v>
      </c>
      <c r="F706" s="732" t="s">
        <v>661</v>
      </c>
      <c r="G706" s="731" t="s">
        <v>662</v>
      </c>
      <c r="H706" s="731">
        <v>188219</v>
      </c>
      <c r="I706" s="731">
        <v>88219</v>
      </c>
      <c r="J706" s="731" t="s">
        <v>1074</v>
      </c>
      <c r="K706" s="731" t="s">
        <v>1075</v>
      </c>
      <c r="L706" s="734">
        <v>141.27999999999997</v>
      </c>
      <c r="M706" s="734">
        <v>1</v>
      </c>
      <c r="N706" s="735">
        <v>141.27999999999997</v>
      </c>
    </row>
    <row r="707" spans="1:14" ht="14.45" customHeight="1" x14ac:dyDescent="0.2">
      <c r="A707" s="729" t="s">
        <v>575</v>
      </c>
      <c r="B707" s="730" t="s">
        <v>576</v>
      </c>
      <c r="C707" s="731" t="s">
        <v>619</v>
      </c>
      <c r="D707" s="732" t="s">
        <v>620</v>
      </c>
      <c r="E707" s="733">
        <v>50113001</v>
      </c>
      <c r="F707" s="732" t="s">
        <v>661</v>
      </c>
      <c r="G707" s="731" t="s">
        <v>662</v>
      </c>
      <c r="H707" s="731">
        <v>118489</v>
      </c>
      <c r="I707" s="731">
        <v>18489</v>
      </c>
      <c r="J707" s="731" t="s">
        <v>1673</v>
      </c>
      <c r="K707" s="731" t="s">
        <v>1674</v>
      </c>
      <c r="L707" s="734">
        <v>359.76</v>
      </c>
      <c r="M707" s="734">
        <v>3</v>
      </c>
      <c r="N707" s="735">
        <v>1079.28</v>
      </c>
    </row>
    <row r="708" spans="1:14" ht="14.45" customHeight="1" x14ac:dyDescent="0.2">
      <c r="A708" s="729" t="s">
        <v>575</v>
      </c>
      <c r="B708" s="730" t="s">
        <v>576</v>
      </c>
      <c r="C708" s="731" t="s">
        <v>619</v>
      </c>
      <c r="D708" s="732" t="s">
        <v>620</v>
      </c>
      <c r="E708" s="733">
        <v>50113001</v>
      </c>
      <c r="F708" s="732" t="s">
        <v>661</v>
      </c>
      <c r="G708" s="731" t="s">
        <v>673</v>
      </c>
      <c r="H708" s="731">
        <v>149909</v>
      </c>
      <c r="I708" s="731">
        <v>49909</v>
      </c>
      <c r="J708" s="731" t="s">
        <v>1675</v>
      </c>
      <c r="K708" s="731" t="s">
        <v>1604</v>
      </c>
      <c r="L708" s="734">
        <v>27.900000000000006</v>
      </c>
      <c r="M708" s="734">
        <v>1</v>
      </c>
      <c r="N708" s="735">
        <v>27.900000000000006</v>
      </c>
    </row>
    <row r="709" spans="1:14" ht="14.45" customHeight="1" x14ac:dyDescent="0.2">
      <c r="A709" s="729" t="s">
        <v>575</v>
      </c>
      <c r="B709" s="730" t="s">
        <v>576</v>
      </c>
      <c r="C709" s="731" t="s">
        <v>619</v>
      </c>
      <c r="D709" s="732" t="s">
        <v>620</v>
      </c>
      <c r="E709" s="733">
        <v>50113001</v>
      </c>
      <c r="F709" s="732" t="s">
        <v>661</v>
      </c>
      <c r="G709" s="731" t="s">
        <v>673</v>
      </c>
      <c r="H709" s="731">
        <v>149910</v>
      </c>
      <c r="I709" s="731">
        <v>49910</v>
      </c>
      <c r="J709" s="731" t="s">
        <v>1675</v>
      </c>
      <c r="K709" s="731" t="s">
        <v>1676</v>
      </c>
      <c r="L709" s="734">
        <v>98.47</v>
      </c>
      <c r="M709" s="734">
        <v>2</v>
      </c>
      <c r="N709" s="735">
        <v>196.94</v>
      </c>
    </row>
    <row r="710" spans="1:14" ht="14.45" customHeight="1" x14ac:dyDescent="0.2">
      <c r="A710" s="729" t="s">
        <v>575</v>
      </c>
      <c r="B710" s="730" t="s">
        <v>576</v>
      </c>
      <c r="C710" s="731" t="s">
        <v>619</v>
      </c>
      <c r="D710" s="732" t="s">
        <v>620</v>
      </c>
      <c r="E710" s="733">
        <v>50113001</v>
      </c>
      <c r="F710" s="732" t="s">
        <v>661</v>
      </c>
      <c r="G710" s="731" t="s">
        <v>662</v>
      </c>
      <c r="H710" s="731">
        <v>128222</v>
      </c>
      <c r="I710" s="731">
        <v>28222</v>
      </c>
      <c r="J710" s="731" t="s">
        <v>1677</v>
      </c>
      <c r="K710" s="731" t="s">
        <v>1678</v>
      </c>
      <c r="L710" s="734">
        <v>89.774444444444427</v>
      </c>
      <c r="M710" s="734">
        <v>45</v>
      </c>
      <c r="N710" s="735">
        <v>4039.849999999999</v>
      </c>
    </row>
    <row r="711" spans="1:14" ht="14.45" customHeight="1" x14ac:dyDescent="0.2">
      <c r="A711" s="729" t="s">
        <v>575</v>
      </c>
      <c r="B711" s="730" t="s">
        <v>576</v>
      </c>
      <c r="C711" s="731" t="s">
        <v>619</v>
      </c>
      <c r="D711" s="732" t="s">
        <v>620</v>
      </c>
      <c r="E711" s="733">
        <v>50113001</v>
      </c>
      <c r="F711" s="732" t="s">
        <v>661</v>
      </c>
      <c r="G711" s="731" t="s">
        <v>329</v>
      </c>
      <c r="H711" s="731">
        <v>28230</v>
      </c>
      <c r="I711" s="731">
        <v>28230</v>
      </c>
      <c r="J711" s="731" t="s">
        <v>1679</v>
      </c>
      <c r="K711" s="731" t="s">
        <v>1680</v>
      </c>
      <c r="L711" s="734">
        <v>526.49</v>
      </c>
      <c r="M711" s="734">
        <v>2</v>
      </c>
      <c r="N711" s="735">
        <v>1052.98</v>
      </c>
    </row>
    <row r="712" spans="1:14" ht="14.45" customHeight="1" x14ac:dyDescent="0.2">
      <c r="A712" s="729" t="s">
        <v>575</v>
      </c>
      <c r="B712" s="730" t="s">
        <v>576</v>
      </c>
      <c r="C712" s="731" t="s">
        <v>619</v>
      </c>
      <c r="D712" s="732" t="s">
        <v>620</v>
      </c>
      <c r="E712" s="733">
        <v>50113001</v>
      </c>
      <c r="F712" s="732" t="s">
        <v>661</v>
      </c>
      <c r="G712" s="731" t="s">
        <v>662</v>
      </c>
      <c r="H712" s="731">
        <v>28213</v>
      </c>
      <c r="I712" s="731">
        <v>28213</v>
      </c>
      <c r="J712" s="731" t="s">
        <v>1681</v>
      </c>
      <c r="K712" s="731" t="s">
        <v>1682</v>
      </c>
      <c r="L712" s="734">
        <v>97.857272727272729</v>
      </c>
      <c r="M712" s="734">
        <v>11</v>
      </c>
      <c r="N712" s="735">
        <v>1076.43</v>
      </c>
    </row>
    <row r="713" spans="1:14" ht="14.45" customHeight="1" x14ac:dyDescent="0.2">
      <c r="A713" s="729" t="s">
        <v>575</v>
      </c>
      <c r="B713" s="730" t="s">
        <v>576</v>
      </c>
      <c r="C713" s="731" t="s">
        <v>619</v>
      </c>
      <c r="D713" s="732" t="s">
        <v>620</v>
      </c>
      <c r="E713" s="733">
        <v>50113001</v>
      </c>
      <c r="F713" s="732" t="s">
        <v>661</v>
      </c>
      <c r="G713" s="731" t="s">
        <v>662</v>
      </c>
      <c r="H713" s="731">
        <v>128216</v>
      </c>
      <c r="I713" s="731">
        <v>28216</v>
      </c>
      <c r="J713" s="731" t="s">
        <v>1683</v>
      </c>
      <c r="K713" s="731" t="s">
        <v>1684</v>
      </c>
      <c r="L713" s="734">
        <v>41.17</v>
      </c>
      <c r="M713" s="734">
        <v>18</v>
      </c>
      <c r="N713" s="735">
        <v>741.06000000000006</v>
      </c>
    </row>
    <row r="714" spans="1:14" ht="14.45" customHeight="1" x14ac:dyDescent="0.2">
      <c r="A714" s="729" t="s">
        <v>575</v>
      </c>
      <c r="B714" s="730" t="s">
        <v>576</v>
      </c>
      <c r="C714" s="731" t="s">
        <v>619</v>
      </c>
      <c r="D714" s="732" t="s">
        <v>620</v>
      </c>
      <c r="E714" s="733">
        <v>50113001</v>
      </c>
      <c r="F714" s="732" t="s">
        <v>661</v>
      </c>
      <c r="G714" s="731" t="s">
        <v>662</v>
      </c>
      <c r="H714" s="731">
        <v>117992</v>
      </c>
      <c r="I714" s="731">
        <v>17992</v>
      </c>
      <c r="J714" s="731" t="s">
        <v>1685</v>
      </c>
      <c r="K714" s="731" t="s">
        <v>1686</v>
      </c>
      <c r="L714" s="734">
        <v>86.77</v>
      </c>
      <c r="M714" s="734">
        <v>3</v>
      </c>
      <c r="N714" s="735">
        <v>260.31</v>
      </c>
    </row>
    <row r="715" spans="1:14" ht="14.45" customHeight="1" x14ac:dyDescent="0.2">
      <c r="A715" s="729" t="s">
        <v>575</v>
      </c>
      <c r="B715" s="730" t="s">
        <v>576</v>
      </c>
      <c r="C715" s="731" t="s">
        <v>619</v>
      </c>
      <c r="D715" s="732" t="s">
        <v>620</v>
      </c>
      <c r="E715" s="733">
        <v>50113001</v>
      </c>
      <c r="F715" s="732" t="s">
        <v>661</v>
      </c>
      <c r="G715" s="731" t="s">
        <v>662</v>
      </c>
      <c r="H715" s="731">
        <v>186393</v>
      </c>
      <c r="I715" s="731">
        <v>86393</v>
      </c>
      <c r="J715" s="731" t="s">
        <v>1685</v>
      </c>
      <c r="K715" s="731" t="s">
        <v>1687</v>
      </c>
      <c r="L715" s="734">
        <v>52.12560975609756</v>
      </c>
      <c r="M715" s="734">
        <v>41</v>
      </c>
      <c r="N715" s="735">
        <v>2137.15</v>
      </c>
    </row>
    <row r="716" spans="1:14" ht="14.45" customHeight="1" x14ac:dyDescent="0.2">
      <c r="A716" s="729" t="s">
        <v>575</v>
      </c>
      <c r="B716" s="730" t="s">
        <v>576</v>
      </c>
      <c r="C716" s="731" t="s">
        <v>619</v>
      </c>
      <c r="D716" s="732" t="s">
        <v>620</v>
      </c>
      <c r="E716" s="733">
        <v>50113001</v>
      </c>
      <c r="F716" s="732" t="s">
        <v>661</v>
      </c>
      <c r="G716" s="731" t="s">
        <v>662</v>
      </c>
      <c r="H716" s="731">
        <v>846813</v>
      </c>
      <c r="I716" s="731">
        <v>137120</v>
      </c>
      <c r="J716" s="731" t="s">
        <v>1688</v>
      </c>
      <c r="K716" s="731" t="s">
        <v>1689</v>
      </c>
      <c r="L716" s="734">
        <v>71.379999999999981</v>
      </c>
      <c r="M716" s="734">
        <v>2</v>
      </c>
      <c r="N716" s="735">
        <v>142.75999999999996</v>
      </c>
    </row>
    <row r="717" spans="1:14" ht="14.45" customHeight="1" x14ac:dyDescent="0.2">
      <c r="A717" s="729" t="s">
        <v>575</v>
      </c>
      <c r="B717" s="730" t="s">
        <v>576</v>
      </c>
      <c r="C717" s="731" t="s">
        <v>619</v>
      </c>
      <c r="D717" s="732" t="s">
        <v>620</v>
      </c>
      <c r="E717" s="733">
        <v>50113001</v>
      </c>
      <c r="F717" s="732" t="s">
        <v>661</v>
      </c>
      <c r="G717" s="731" t="s">
        <v>662</v>
      </c>
      <c r="H717" s="731">
        <v>237329</v>
      </c>
      <c r="I717" s="731">
        <v>237329</v>
      </c>
      <c r="J717" s="731" t="s">
        <v>688</v>
      </c>
      <c r="K717" s="731" t="s">
        <v>689</v>
      </c>
      <c r="L717" s="734">
        <v>109.27333333333334</v>
      </c>
      <c r="M717" s="734">
        <v>15</v>
      </c>
      <c r="N717" s="735">
        <v>1639.1000000000001</v>
      </c>
    </row>
    <row r="718" spans="1:14" ht="14.45" customHeight="1" x14ac:dyDescent="0.2">
      <c r="A718" s="729" t="s">
        <v>575</v>
      </c>
      <c r="B718" s="730" t="s">
        <v>576</v>
      </c>
      <c r="C718" s="731" t="s">
        <v>619</v>
      </c>
      <c r="D718" s="732" t="s">
        <v>620</v>
      </c>
      <c r="E718" s="733">
        <v>50113001</v>
      </c>
      <c r="F718" s="732" t="s">
        <v>661</v>
      </c>
      <c r="G718" s="731" t="s">
        <v>662</v>
      </c>
      <c r="H718" s="731">
        <v>116592</v>
      </c>
      <c r="I718" s="731">
        <v>16592</v>
      </c>
      <c r="J718" s="731" t="s">
        <v>1690</v>
      </c>
      <c r="K718" s="731" t="s">
        <v>1691</v>
      </c>
      <c r="L718" s="734">
        <v>96.032250000000062</v>
      </c>
      <c r="M718" s="734">
        <v>40</v>
      </c>
      <c r="N718" s="735">
        <v>3841.2900000000027</v>
      </c>
    </row>
    <row r="719" spans="1:14" ht="14.45" customHeight="1" x14ac:dyDescent="0.2">
      <c r="A719" s="729" t="s">
        <v>575</v>
      </c>
      <c r="B719" s="730" t="s">
        <v>576</v>
      </c>
      <c r="C719" s="731" t="s">
        <v>619</v>
      </c>
      <c r="D719" s="732" t="s">
        <v>620</v>
      </c>
      <c r="E719" s="733">
        <v>50113001</v>
      </c>
      <c r="F719" s="732" t="s">
        <v>661</v>
      </c>
      <c r="G719" s="731" t="s">
        <v>662</v>
      </c>
      <c r="H719" s="731">
        <v>116595</v>
      </c>
      <c r="I719" s="731">
        <v>16595</v>
      </c>
      <c r="J719" s="731" t="s">
        <v>1690</v>
      </c>
      <c r="K719" s="731" t="s">
        <v>1692</v>
      </c>
      <c r="L719" s="734">
        <v>93.29</v>
      </c>
      <c r="M719" s="734">
        <v>2</v>
      </c>
      <c r="N719" s="735">
        <v>186.58</v>
      </c>
    </row>
    <row r="720" spans="1:14" ht="14.45" customHeight="1" x14ac:dyDescent="0.2">
      <c r="A720" s="729" t="s">
        <v>575</v>
      </c>
      <c r="B720" s="730" t="s">
        <v>576</v>
      </c>
      <c r="C720" s="731" t="s">
        <v>619</v>
      </c>
      <c r="D720" s="732" t="s">
        <v>620</v>
      </c>
      <c r="E720" s="733">
        <v>50113001</v>
      </c>
      <c r="F720" s="732" t="s">
        <v>661</v>
      </c>
      <c r="G720" s="731" t="s">
        <v>662</v>
      </c>
      <c r="H720" s="731">
        <v>100502</v>
      </c>
      <c r="I720" s="731">
        <v>502</v>
      </c>
      <c r="J720" s="731" t="s">
        <v>690</v>
      </c>
      <c r="K720" s="731" t="s">
        <v>691</v>
      </c>
      <c r="L720" s="734">
        <v>268.65250000000003</v>
      </c>
      <c r="M720" s="734">
        <v>8</v>
      </c>
      <c r="N720" s="735">
        <v>2149.2200000000003</v>
      </c>
    </row>
    <row r="721" spans="1:14" ht="14.45" customHeight="1" x14ac:dyDescent="0.2">
      <c r="A721" s="729" t="s">
        <v>575</v>
      </c>
      <c r="B721" s="730" t="s">
        <v>576</v>
      </c>
      <c r="C721" s="731" t="s">
        <v>619</v>
      </c>
      <c r="D721" s="732" t="s">
        <v>620</v>
      </c>
      <c r="E721" s="733">
        <v>50113001</v>
      </c>
      <c r="F721" s="732" t="s">
        <v>661</v>
      </c>
      <c r="G721" s="731" t="s">
        <v>662</v>
      </c>
      <c r="H721" s="731">
        <v>102684</v>
      </c>
      <c r="I721" s="731">
        <v>2684</v>
      </c>
      <c r="J721" s="731" t="s">
        <v>690</v>
      </c>
      <c r="K721" s="731" t="s">
        <v>1094</v>
      </c>
      <c r="L721" s="734">
        <v>109.75</v>
      </c>
      <c r="M721" s="734">
        <v>4</v>
      </c>
      <c r="N721" s="735">
        <v>439</v>
      </c>
    </row>
    <row r="722" spans="1:14" ht="14.45" customHeight="1" x14ac:dyDescent="0.2">
      <c r="A722" s="729" t="s">
        <v>575</v>
      </c>
      <c r="B722" s="730" t="s">
        <v>576</v>
      </c>
      <c r="C722" s="731" t="s">
        <v>619</v>
      </c>
      <c r="D722" s="732" t="s">
        <v>620</v>
      </c>
      <c r="E722" s="733">
        <v>50113001</v>
      </c>
      <c r="F722" s="732" t="s">
        <v>661</v>
      </c>
      <c r="G722" s="731" t="s">
        <v>673</v>
      </c>
      <c r="H722" s="731">
        <v>184095</v>
      </c>
      <c r="I722" s="731">
        <v>184095</v>
      </c>
      <c r="J722" s="731" t="s">
        <v>694</v>
      </c>
      <c r="K722" s="731" t="s">
        <v>1095</v>
      </c>
      <c r="L722" s="734">
        <v>1555.57</v>
      </c>
      <c r="M722" s="734">
        <v>3</v>
      </c>
      <c r="N722" s="735">
        <v>4666.71</v>
      </c>
    </row>
    <row r="723" spans="1:14" ht="14.45" customHeight="1" x14ac:dyDescent="0.2">
      <c r="A723" s="729" t="s">
        <v>575</v>
      </c>
      <c r="B723" s="730" t="s">
        <v>576</v>
      </c>
      <c r="C723" s="731" t="s">
        <v>619</v>
      </c>
      <c r="D723" s="732" t="s">
        <v>620</v>
      </c>
      <c r="E723" s="733">
        <v>50113001</v>
      </c>
      <c r="F723" s="732" t="s">
        <v>661</v>
      </c>
      <c r="G723" s="731" t="s">
        <v>673</v>
      </c>
      <c r="H723" s="731">
        <v>127738</v>
      </c>
      <c r="I723" s="731">
        <v>127738</v>
      </c>
      <c r="J723" s="731" t="s">
        <v>694</v>
      </c>
      <c r="K723" s="731" t="s">
        <v>695</v>
      </c>
      <c r="L723" s="734">
        <v>466.68</v>
      </c>
      <c r="M723" s="734">
        <v>1</v>
      </c>
      <c r="N723" s="735">
        <v>466.68</v>
      </c>
    </row>
    <row r="724" spans="1:14" ht="14.45" customHeight="1" x14ac:dyDescent="0.2">
      <c r="A724" s="729" t="s">
        <v>575</v>
      </c>
      <c r="B724" s="730" t="s">
        <v>576</v>
      </c>
      <c r="C724" s="731" t="s">
        <v>619</v>
      </c>
      <c r="D724" s="732" t="s">
        <v>620</v>
      </c>
      <c r="E724" s="733">
        <v>50113001</v>
      </c>
      <c r="F724" s="732" t="s">
        <v>661</v>
      </c>
      <c r="G724" s="731" t="s">
        <v>673</v>
      </c>
      <c r="H724" s="731">
        <v>127737</v>
      </c>
      <c r="I724" s="731">
        <v>127737</v>
      </c>
      <c r="J724" s="731" t="s">
        <v>694</v>
      </c>
      <c r="K724" s="731" t="s">
        <v>696</v>
      </c>
      <c r="L724" s="734">
        <v>67.39</v>
      </c>
      <c r="M724" s="734">
        <v>1</v>
      </c>
      <c r="N724" s="735">
        <v>67.39</v>
      </c>
    </row>
    <row r="725" spans="1:14" ht="14.45" customHeight="1" x14ac:dyDescent="0.2">
      <c r="A725" s="729" t="s">
        <v>575</v>
      </c>
      <c r="B725" s="730" t="s">
        <v>576</v>
      </c>
      <c r="C725" s="731" t="s">
        <v>619</v>
      </c>
      <c r="D725" s="732" t="s">
        <v>620</v>
      </c>
      <c r="E725" s="733">
        <v>50113001</v>
      </c>
      <c r="F725" s="732" t="s">
        <v>661</v>
      </c>
      <c r="G725" s="731" t="s">
        <v>662</v>
      </c>
      <c r="H725" s="731">
        <v>845432</v>
      </c>
      <c r="I725" s="731">
        <v>107639</v>
      </c>
      <c r="J725" s="731" t="s">
        <v>1693</v>
      </c>
      <c r="K725" s="731" t="s">
        <v>1694</v>
      </c>
      <c r="L725" s="734">
        <v>52.13</v>
      </c>
      <c r="M725" s="734">
        <v>11</v>
      </c>
      <c r="N725" s="735">
        <v>573.43000000000006</v>
      </c>
    </row>
    <row r="726" spans="1:14" ht="14.45" customHeight="1" x14ac:dyDescent="0.2">
      <c r="A726" s="729" t="s">
        <v>575</v>
      </c>
      <c r="B726" s="730" t="s">
        <v>576</v>
      </c>
      <c r="C726" s="731" t="s">
        <v>619</v>
      </c>
      <c r="D726" s="732" t="s">
        <v>620</v>
      </c>
      <c r="E726" s="733">
        <v>50113001</v>
      </c>
      <c r="F726" s="732" t="s">
        <v>661</v>
      </c>
      <c r="G726" s="731" t="s">
        <v>662</v>
      </c>
      <c r="H726" s="731">
        <v>845376</v>
      </c>
      <c r="I726" s="731">
        <v>107641</v>
      </c>
      <c r="J726" s="731" t="s">
        <v>1693</v>
      </c>
      <c r="K726" s="731" t="s">
        <v>1695</v>
      </c>
      <c r="L726" s="734">
        <v>119.76000000000003</v>
      </c>
      <c r="M726" s="734">
        <v>10</v>
      </c>
      <c r="N726" s="735">
        <v>1197.6000000000004</v>
      </c>
    </row>
    <row r="727" spans="1:14" ht="14.45" customHeight="1" x14ac:dyDescent="0.2">
      <c r="A727" s="729" t="s">
        <v>575</v>
      </c>
      <c r="B727" s="730" t="s">
        <v>576</v>
      </c>
      <c r="C727" s="731" t="s">
        <v>619</v>
      </c>
      <c r="D727" s="732" t="s">
        <v>620</v>
      </c>
      <c r="E727" s="733">
        <v>50113001</v>
      </c>
      <c r="F727" s="732" t="s">
        <v>661</v>
      </c>
      <c r="G727" s="731" t="s">
        <v>662</v>
      </c>
      <c r="H727" s="731">
        <v>845594</v>
      </c>
      <c r="I727" s="731">
        <v>107643</v>
      </c>
      <c r="J727" s="731" t="s">
        <v>1693</v>
      </c>
      <c r="K727" s="731" t="s">
        <v>1696</v>
      </c>
      <c r="L727" s="734">
        <v>178.44999999999996</v>
      </c>
      <c r="M727" s="734">
        <v>3</v>
      </c>
      <c r="N727" s="735">
        <v>535.34999999999991</v>
      </c>
    </row>
    <row r="728" spans="1:14" ht="14.45" customHeight="1" x14ac:dyDescent="0.2">
      <c r="A728" s="729" t="s">
        <v>575</v>
      </c>
      <c r="B728" s="730" t="s">
        <v>576</v>
      </c>
      <c r="C728" s="731" t="s">
        <v>619</v>
      </c>
      <c r="D728" s="732" t="s">
        <v>620</v>
      </c>
      <c r="E728" s="733">
        <v>50113001</v>
      </c>
      <c r="F728" s="732" t="s">
        <v>661</v>
      </c>
      <c r="G728" s="731" t="s">
        <v>662</v>
      </c>
      <c r="H728" s="731">
        <v>194804</v>
      </c>
      <c r="I728" s="731">
        <v>94804</v>
      </c>
      <c r="J728" s="731" t="s">
        <v>1697</v>
      </c>
      <c r="K728" s="731" t="s">
        <v>1181</v>
      </c>
      <c r="L728" s="734">
        <v>58.47</v>
      </c>
      <c r="M728" s="734">
        <v>6</v>
      </c>
      <c r="N728" s="735">
        <v>350.82</v>
      </c>
    </row>
    <row r="729" spans="1:14" ht="14.45" customHeight="1" x14ac:dyDescent="0.2">
      <c r="A729" s="729" t="s">
        <v>575</v>
      </c>
      <c r="B729" s="730" t="s">
        <v>576</v>
      </c>
      <c r="C729" s="731" t="s">
        <v>619</v>
      </c>
      <c r="D729" s="732" t="s">
        <v>620</v>
      </c>
      <c r="E729" s="733">
        <v>50113001</v>
      </c>
      <c r="F729" s="732" t="s">
        <v>661</v>
      </c>
      <c r="G729" s="731" t="s">
        <v>662</v>
      </c>
      <c r="H729" s="731">
        <v>101125</v>
      </c>
      <c r="I729" s="731">
        <v>1125</v>
      </c>
      <c r="J729" s="731" t="s">
        <v>1100</v>
      </c>
      <c r="K729" s="731" t="s">
        <v>1698</v>
      </c>
      <c r="L729" s="734">
        <v>77.279999999999987</v>
      </c>
      <c r="M729" s="734">
        <v>215</v>
      </c>
      <c r="N729" s="735">
        <v>16615.199999999997</v>
      </c>
    </row>
    <row r="730" spans="1:14" ht="14.45" customHeight="1" x14ac:dyDescent="0.2">
      <c r="A730" s="729" t="s">
        <v>575</v>
      </c>
      <c r="B730" s="730" t="s">
        <v>576</v>
      </c>
      <c r="C730" s="731" t="s">
        <v>619</v>
      </c>
      <c r="D730" s="732" t="s">
        <v>620</v>
      </c>
      <c r="E730" s="733">
        <v>50113001</v>
      </c>
      <c r="F730" s="732" t="s">
        <v>661</v>
      </c>
      <c r="G730" s="731" t="s">
        <v>662</v>
      </c>
      <c r="H730" s="731">
        <v>101127</v>
      </c>
      <c r="I730" s="731">
        <v>1127</v>
      </c>
      <c r="J730" s="731" t="s">
        <v>1100</v>
      </c>
      <c r="K730" s="731" t="s">
        <v>1101</v>
      </c>
      <c r="L730" s="734">
        <v>100.48303341902316</v>
      </c>
      <c r="M730" s="734">
        <v>389</v>
      </c>
      <c r="N730" s="735">
        <v>39087.900000000009</v>
      </c>
    </row>
    <row r="731" spans="1:14" ht="14.45" customHeight="1" x14ac:dyDescent="0.2">
      <c r="A731" s="729" t="s">
        <v>575</v>
      </c>
      <c r="B731" s="730" t="s">
        <v>576</v>
      </c>
      <c r="C731" s="731" t="s">
        <v>619</v>
      </c>
      <c r="D731" s="732" t="s">
        <v>620</v>
      </c>
      <c r="E731" s="733">
        <v>50113001</v>
      </c>
      <c r="F731" s="732" t="s">
        <v>661</v>
      </c>
      <c r="G731" s="731" t="s">
        <v>662</v>
      </c>
      <c r="H731" s="731">
        <v>147271</v>
      </c>
      <c r="I731" s="731">
        <v>47271</v>
      </c>
      <c r="J731" s="731" t="s">
        <v>1699</v>
      </c>
      <c r="K731" s="731" t="s">
        <v>1317</v>
      </c>
      <c r="L731" s="734">
        <v>90.200001559175092</v>
      </c>
      <c r="M731" s="734">
        <v>10</v>
      </c>
      <c r="N731" s="735">
        <v>902.00001559175087</v>
      </c>
    </row>
    <row r="732" spans="1:14" ht="14.45" customHeight="1" x14ac:dyDescent="0.2">
      <c r="A732" s="729" t="s">
        <v>575</v>
      </c>
      <c r="B732" s="730" t="s">
        <v>576</v>
      </c>
      <c r="C732" s="731" t="s">
        <v>619</v>
      </c>
      <c r="D732" s="732" t="s">
        <v>620</v>
      </c>
      <c r="E732" s="733">
        <v>50113001</v>
      </c>
      <c r="F732" s="732" t="s">
        <v>661</v>
      </c>
      <c r="G732" s="731" t="s">
        <v>662</v>
      </c>
      <c r="H732" s="731">
        <v>223014</v>
      </c>
      <c r="I732" s="731">
        <v>223014</v>
      </c>
      <c r="J732" s="731" t="s">
        <v>1700</v>
      </c>
      <c r="K732" s="731" t="s">
        <v>1701</v>
      </c>
      <c r="L732" s="734">
        <v>1647.2400000000005</v>
      </c>
      <c r="M732" s="734">
        <v>1</v>
      </c>
      <c r="N732" s="735">
        <v>1647.2400000000005</v>
      </c>
    </row>
    <row r="733" spans="1:14" ht="14.45" customHeight="1" x14ac:dyDescent="0.2">
      <c r="A733" s="729" t="s">
        <v>575</v>
      </c>
      <c r="B733" s="730" t="s">
        <v>576</v>
      </c>
      <c r="C733" s="731" t="s">
        <v>619</v>
      </c>
      <c r="D733" s="732" t="s">
        <v>620</v>
      </c>
      <c r="E733" s="733">
        <v>50113001</v>
      </c>
      <c r="F733" s="732" t="s">
        <v>661</v>
      </c>
      <c r="G733" s="731" t="s">
        <v>662</v>
      </c>
      <c r="H733" s="731">
        <v>223159</v>
      </c>
      <c r="I733" s="731">
        <v>223159</v>
      </c>
      <c r="J733" s="731" t="s">
        <v>1702</v>
      </c>
      <c r="K733" s="731" t="s">
        <v>1703</v>
      </c>
      <c r="L733" s="734">
        <v>74.28</v>
      </c>
      <c r="M733" s="734">
        <v>16</v>
      </c>
      <c r="N733" s="735">
        <v>1188.48</v>
      </c>
    </row>
    <row r="734" spans="1:14" ht="14.45" customHeight="1" x14ac:dyDescent="0.2">
      <c r="A734" s="729" t="s">
        <v>575</v>
      </c>
      <c r="B734" s="730" t="s">
        <v>576</v>
      </c>
      <c r="C734" s="731" t="s">
        <v>619</v>
      </c>
      <c r="D734" s="732" t="s">
        <v>620</v>
      </c>
      <c r="E734" s="733">
        <v>50113001</v>
      </c>
      <c r="F734" s="732" t="s">
        <v>661</v>
      </c>
      <c r="G734" s="731" t="s">
        <v>329</v>
      </c>
      <c r="H734" s="731">
        <v>223148</v>
      </c>
      <c r="I734" s="731">
        <v>223148</v>
      </c>
      <c r="J734" s="731" t="s">
        <v>1704</v>
      </c>
      <c r="K734" s="731" t="s">
        <v>1705</v>
      </c>
      <c r="L734" s="734">
        <v>112.59000000000003</v>
      </c>
      <c r="M734" s="734">
        <v>1</v>
      </c>
      <c r="N734" s="735">
        <v>112.59000000000003</v>
      </c>
    </row>
    <row r="735" spans="1:14" ht="14.45" customHeight="1" x14ac:dyDescent="0.2">
      <c r="A735" s="729" t="s">
        <v>575</v>
      </c>
      <c r="B735" s="730" t="s">
        <v>576</v>
      </c>
      <c r="C735" s="731" t="s">
        <v>619</v>
      </c>
      <c r="D735" s="732" t="s">
        <v>620</v>
      </c>
      <c r="E735" s="733">
        <v>50113001</v>
      </c>
      <c r="F735" s="732" t="s">
        <v>661</v>
      </c>
      <c r="G735" s="731" t="s">
        <v>662</v>
      </c>
      <c r="H735" s="731">
        <v>100513</v>
      </c>
      <c r="I735" s="731">
        <v>513</v>
      </c>
      <c r="J735" s="731" t="s">
        <v>1109</v>
      </c>
      <c r="K735" s="731" t="s">
        <v>689</v>
      </c>
      <c r="L735" s="734">
        <v>56.73</v>
      </c>
      <c r="M735" s="734">
        <v>10</v>
      </c>
      <c r="N735" s="735">
        <v>567.29999999999995</v>
      </c>
    </row>
    <row r="736" spans="1:14" ht="14.45" customHeight="1" x14ac:dyDescent="0.2">
      <c r="A736" s="729" t="s">
        <v>575</v>
      </c>
      <c r="B736" s="730" t="s">
        <v>576</v>
      </c>
      <c r="C736" s="731" t="s">
        <v>619</v>
      </c>
      <c r="D736" s="732" t="s">
        <v>620</v>
      </c>
      <c r="E736" s="733">
        <v>50113001</v>
      </c>
      <c r="F736" s="732" t="s">
        <v>661</v>
      </c>
      <c r="G736" s="731" t="s">
        <v>662</v>
      </c>
      <c r="H736" s="731">
        <v>230352</v>
      </c>
      <c r="I736" s="731">
        <v>230352</v>
      </c>
      <c r="J736" s="731" t="s">
        <v>697</v>
      </c>
      <c r="K736" s="731" t="s">
        <v>1110</v>
      </c>
      <c r="L736" s="734">
        <v>159.28</v>
      </c>
      <c r="M736" s="734">
        <v>10</v>
      </c>
      <c r="N736" s="735">
        <v>1592.8</v>
      </c>
    </row>
    <row r="737" spans="1:14" ht="14.45" customHeight="1" x14ac:dyDescent="0.2">
      <c r="A737" s="729" t="s">
        <v>575</v>
      </c>
      <c r="B737" s="730" t="s">
        <v>576</v>
      </c>
      <c r="C737" s="731" t="s">
        <v>619</v>
      </c>
      <c r="D737" s="732" t="s">
        <v>620</v>
      </c>
      <c r="E737" s="733">
        <v>50113001</v>
      </c>
      <c r="F737" s="732" t="s">
        <v>661</v>
      </c>
      <c r="G737" s="731" t="s">
        <v>662</v>
      </c>
      <c r="H737" s="731">
        <v>230353</v>
      </c>
      <c r="I737" s="731">
        <v>230353</v>
      </c>
      <c r="J737" s="731" t="s">
        <v>697</v>
      </c>
      <c r="K737" s="731" t="s">
        <v>698</v>
      </c>
      <c r="L737" s="734">
        <v>1616.447142857143</v>
      </c>
      <c r="M737" s="734">
        <v>14</v>
      </c>
      <c r="N737" s="735">
        <v>22630.260000000002</v>
      </c>
    </row>
    <row r="738" spans="1:14" ht="14.45" customHeight="1" x14ac:dyDescent="0.2">
      <c r="A738" s="729" t="s">
        <v>575</v>
      </c>
      <c r="B738" s="730" t="s">
        <v>576</v>
      </c>
      <c r="C738" s="731" t="s">
        <v>619</v>
      </c>
      <c r="D738" s="732" t="s">
        <v>620</v>
      </c>
      <c r="E738" s="733">
        <v>50113001</v>
      </c>
      <c r="F738" s="732" t="s">
        <v>661</v>
      </c>
      <c r="G738" s="731" t="s">
        <v>673</v>
      </c>
      <c r="H738" s="731">
        <v>191788</v>
      </c>
      <c r="I738" s="731">
        <v>91788</v>
      </c>
      <c r="J738" s="731" t="s">
        <v>1111</v>
      </c>
      <c r="K738" s="731" t="s">
        <v>865</v>
      </c>
      <c r="L738" s="734">
        <v>9.1199999999999992</v>
      </c>
      <c r="M738" s="734">
        <v>12</v>
      </c>
      <c r="N738" s="735">
        <v>109.44</v>
      </c>
    </row>
    <row r="739" spans="1:14" ht="14.45" customHeight="1" x14ac:dyDescent="0.2">
      <c r="A739" s="729" t="s">
        <v>575</v>
      </c>
      <c r="B739" s="730" t="s">
        <v>576</v>
      </c>
      <c r="C739" s="731" t="s">
        <v>619</v>
      </c>
      <c r="D739" s="732" t="s">
        <v>620</v>
      </c>
      <c r="E739" s="733">
        <v>50113001</v>
      </c>
      <c r="F739" s="732" t="s">
        <v>661</v>
      </c>
      <c r="G739" s="731" t="s">
        <v>673</v>
      </c>
      <c r="H739" s="731">
        <v>106618</v>
      </c>
      <c r="I739" s="731">
        <v>6618</v>
      </c>
      <c r="J739" s="731" t="s">
        <v>1112</v>
      </c>
      <c r="K739" s="731" t="s">
        <v>1113</v>
      </c>
      <c r="L739" s="734">
        <v>19.579999999999998</v>
      </c>
      <c r="M739" s="734">
        <v>27</v>
      </c>
      <c r="N739" s="735">
        <v>528.66</v>
      </c>
    </row>
    <row r="740" spans="1:14" ht="14.45" customHeight="1" x14ac:dyDescent="0.2">
      <c r="A740" s="729" t="s">
        <v>575</v>
      </c>
      <c r="B740" s="730" t="s">
        <v>576</v>
      </c>
      <c r="C740" s="731" t="s">
        <v>619</v>
      </c>
      <c r="D740" s="732" t="s">
        <v>620</v>
      </c>
      <c r="E740" s="733">
        <v>50113001</v>
      </c>
      <c r="F740" s="732" t="s">
        <v>661</v>
      </c>
      <c r="G740" s="731" t="s">
        <v>673</v>
      </c>
      <c r="H740" s="731">
        <v>186656</v>
      </c>
      <c r="I740" s="731">
        <v>86656</v>
      </c>
      <c r="J740" s="731" t="s">
        <v>1706</v>
      </c>
      <c r="K740" s="731" t="s">
        <v>1707</v>
      </c>
      <c r="L740" s="734">
        <v>29.275714285714287</v>
      </c>
      <c r="M740" s="734">
        <v>7</v>
      </c>
      <c r="N740" s="735">
        <v>204.93</v>
      </c>
    </row>
    <row r="741" spans="1:14" ht="14.45" customHeight="1" x14ac:dyDescent="0.2">
      <c r="A741" s="729" t="s">
        <v>575</v>
      </c>
      <c r="B741" s="730" t="s">
        <v>576</v>
      </c>
      <c r="C741" s="731" t="s">
        <v>619</v>
      </c>
      <c r="D741" s="732" t="s">
        <v>620</v>
      </c>
      <c r="E741" s="733">
        <v>50113001</v>
      </c>
      <c r="F741" s="732" t="s">
        <v>661</v>
      </c>
      <c r="G741" s="731" t="s">
        <v>673</v>
      </c>
      <c r="H741" s="731">
        <v>184398</v>
      </c>
      <c r="I741" s="731">
        <v>84398</v>
      </c>
      <c r="J741" s="731" t="s">
        <v>1708</v>
      </c>
      <c r="K741" s="731" t="s">
        <v>1709</v>
      </c>
      <c r="L741" s="734">
        <v>114.03000000000002</v>
      </c>
      <c r="M741" s="734">
        <v>4</v>
      </c>
      <c r="N741" s="735">
        <v>456.12000000000006</v>
      </c>
    </row>
    <row r="742" spans="1:14" ht="14.45" customHeight="1" x14ac:dyDescent="0.2">
      <c r="A742" s="729" t="s">
        <v>575</v>
      </c>
      <c r="B742" s="730" t="s">
        <v>576</v>
      </c>
      <c r="C742" s="731" t="s">
        <v>619</v>
      </c>
      <c r="D742" s="732" t="s">
        <v>620</v>
      </c>
      <c r="E742" s="733">
        <v>50113001</v>
      </c>
      <c r="F742" s="732" t="s">
        <v>661</v>
      </c>
      <c r="G742" s="731" t="s">
        <v>673</v>
      </c>
      <c r="H742" s="731">
        <v>184400</v>
      </c>
      <c r="I742" s="731">
        <v>84400</v>
      </c>
      <c r="J742" s="731" t="s">
        <v>1114</v>
      </c>
      <c r="K742" s="731" t="s">
        <v>1115</v>
      </c>
      <c r="L742" s="734">
        <v>254.95000000000002</v>
      </c>
      <c r="M742" s="734">
        <v>4</v>
      </c>
      <c r="N742" s="735">
        <v>1019.8000000000001</v>
      </c>
    </row>
    <row r="743" spans="1:14" ht="14.45" customHeight="1" x14ac:dyDescent="0.2">
      <c r="A743" s="729" t="s">
        <v>575</v>
      </c>
      <c r="B743" s="730" t="s">
        <v>576</v>
      </c>
      <c r="C743" s="731" t="s">
        <v>619</v>
      </c>
      <c r="D743" s="732" t="s">
        <v>620</v>
      </c>
      <c r="E743" s="733">
        <v>50113001</v>
      </c>
      <c r="F743" s="732" t="s">
        <v>661</v>
      </c>
      <c r="G743" s="731" t="s">
        <v>673</v>
      </c>
      <c r="H743" s="731">
        <v>184399</v>
      </c>
      <c r="I743" s="731">
        <v>84399</v>
      </c>
      <c r="J743" s="731" t="s">
        <v>1116</v>
      </c>
      <c r="K743" s="731" t="s">
        <v>1117</v>
      </c>
      <c r="L743" s="734">
        <v>126.19999999999999</v>
      </c>
      <c r="M743" s="734">
        <v>21</v>
      </c>
      <c r="N743" s="735">
        <v>2650.2</v>
      </c>
    </row>
    <row r="744" spans="1:14" ht="14.45" customHeight="1" x14ac:dyDescent="0.2">
      <c r="A744" s="729" t="s">
        <v>575</v>
      </c>
      <c r="B744" s="730" t="s">
        <v>576</v>
      </c>
      <c r="C744" s="731" t="s">
        <v>619</v>
      </c>
      <c r="D744" s="732" t="s">
        <v>620</v>
      </c>
      <c r="E744" s="733">
        <v>50113001</v>
      </c>
      <c r="F744" s="732" t="s">
        <v>661</v>
      </c>
      <c r="G744" s="731" t="s">
        <v>662</v>
      </c>
      <c r="H744" s="731">
        <v>224732</v>
      </c>
      <c r="I744" s="731">
        <v>224732</v>
      </c>
      <c r="J744" s="731" t="s">
        <v>1125</v>
      </c>
      <c r="K744" s="731" t="s">
        <v>1126</v>
      </c>
      <c r="L744" s="734">
        <v>832.6500000000002</v>
      </c>
      <c r="M744" s="734">
        <v>1</v>
      </c>
      <c r="N744" s="735">
        <v>832.6500000000002</v>
      </c>
    </row>
    <row r="745" spans="1:14" ht="14.45" customHeight="1" x14ac:dyDescent="0.2">
      <c r="A745" s="729" t="s">
        <v>575</v>
      </c>
      <c r="B745" s="730" t="s">
        <v>576</v>
      </c>
      <c r="C745" s="731" t="s">
        <v>619</v>
      </c>
      <c r="D745" s="732" t="s">
        <v>620</v>
      </c>
      <c r="E745" s="733">
        <v>50113001</v>
      </c>
      <c r="F745" s="732" t="s">
        <v>661</v>
      </c>
      <c r="G745" s="731" t="s">
        <v>673</v>
      </c>
      <c r="H745" s="731">
        <v>100536</v>
      </c>
      <c r="I745" s="731">
        <v>536</v>
      </c>
      <c r="J745" s="731" t="s">
        <v>699</v>
      </c>
      <c r="K745" s="731" t="s">
        <v>664</v>
      </c>
      <c r="L745" s="734">
        <v>49.320000000000014</v>
      </c>
      <c r="M745" s="734">
        <v>3</v>
      </c>
      <c r="N745" s="735">
        <v>147.96000000000004</v>
      </c>
    </row>
    <row r="746" spans="1:14" ht="14.45" customHeight="1" x14ac:dyDescent="0.2">
      <c r="A746" s="729" t="s">
        <v>575</v>
      </c>
      <c r="B746" s="730" t="s">
        <v>576</v>
      </c>
      <c r="C746" s="731" t="s">
        <v>619</v>
      </c>
      <c r="D746" s="732" t="s">
        <v>620</v>
      </c>
      <c r="E746" s="733">
        <v>50113001</v>
      </c>
      <c r="F746" s="732" t="s">
        <v>661</v>
      </c>
      <c r="G746" s="731" t="s">
        <v>673</v>
      </c>
      <c r="H746" s="731">
        <v>216900</v>
      </c>
      <c r="I746" s="731">
        <v>216900</v>
      </c>
      <c r="J746" s="731" t="s">
        <v>1131</v>
      </c>
      <c r="K746" s="731" t="s">
        <v>1132</v>
      </c>
      <c r="L746" s="734">
        <v>246.60000115656914</v>
      </c>
      <c r="M746" s="734">
        <v>10</v>
      </c>
      <c r="N746" s="735">
        <v>2466.0000115656912</v>
      </c>
    </row>
    <row r="747" spans="1:14" ht="14.45" customHeight="1" x14ac:dyDescent="0.2">
      <c r="A747" s="729" t="s">
        <v>575</v>
      </c>
      <c r="B747" s="730" t="s">
        <v>576</v>
      </c>
      <c r="C747" s="731" t="s">
        <v>619</v>
      </c>
      <c r="D747" s="732" t="s">
        <v>620</v>
      </c>
      <c r="E747" s="733">
        <v>50113001</v>
      </c>
      <c r="F747" s="732" t="s">
        <v>661</v>
      </c>
      <c r="G747" s="731" t="s">
        <v>673</v>
      </c>
      <c r="H747" s="731">
        <v>155823</v>
      </c>
      <c r="I747" s="731">
        <v>55823</v>
      </c>
      <c r="J747" s="731" t="s">
        <v>700</v>
      </c>
      <c r="K747" s="731" t="s">
        <v>1133</v>
      </c>
      <c r="L747" s="734">
        <v>33.107357093093611</v>
      </c>
      <c r="M747" s="734">
        <v>70</v>
      </c>
      <c r="N747" s="735">
        <v>2317.5149965165529</v>
      </c>
    </row>
    <row r="748" spans="1:14" ht="14.45" customHeight="1" x14ac:dyDescent="0.2">
      <c r="A748" s="729" t="s">
        <v>575</v>
      </c>
      <c r="B748" s="730" t="s">
        <v>576</v>
      </c>
      <c r="C748" s="731" t="s">
        <v>619</v>
      </c>
      <c r="D748" s="732" t="s">
        <v>620</v>
      </c>
      <c r="E748" s="733">
        <v>50113001</v>
      </c>
      <c r="F748" s="732" t="s">
        <v>661</v>
      </c>
      <c r="G748" s="731" t="s">
        <v>673</v>
      </c>
      <c r="H748" s="731">
        <v>155824</v>
      </c>
      <c r="I748" s="731">
        <v>55824</v>
      </c>
      <c r="J748" s="731" t="s">
        <v>700</v>
      </c>
      <c r="K748" s="731" t="s">
        <v>1710</v>
      </c>
      <c r="L748" s="734">
        <v>50.64</v>
      </c>
      <c r="M748" s="734">
        <v>5</v>
      </c>
      <c r="N748" s="735">
        <v>253.2</v>
      </c>
    </row>
    <row r="749" spans="1:14" ht="14.45" customHeight="1" x14ac:dyDescent="0.2">
      <c r="A749" s="729" t="s">
        <v>575</v>
      </c>
      <c r="B749" s="730" t="s">
        <v>576</v>
      </c>
      <c r="C749" s="731" t="s">
        <v>619</v>
      </c>
      <c r="D749" s="732" t="s">
        <v>620</v>
      </c>
      <c r="E749" s="733">
        <v>50113001</v>
      </c>
      <c r="F749" s="732" t="s">
        <v>661</v>
      </c>
      <c r="G749" s="731" t="s">
        <v>673</v>
      </c>
      <c r="H749" s="731">
        <v>107981</v>
      </c>
      <c r="I749" s="731">
        <v>7981</v>
      </c>
      <c r="J749" s="731" t="s">
        <v>700</v>
      </c>
      <c r="K749" s="731" t="s">
        <v>701</v>
      </c>
      <c r="L749" s="734">
        <v>41.269999999999996</v>
      </c>
      <c r="M749" s="734">
        <v>16</v>
      </c>
      <c r="N749" s="735">
        <v>660.31999999999994</v>
      </c>
    </row>
    <row r="750" spans="1:14" ht="14.45" customHeight="1" x14ac:dyDescent="0.2">
      <c r="A750" s="729" t="s">
        <v>575</v>
      </c>
      <c r="B750" s="730" t="s">
        <v>576</v>
      </c>
      <c r="C750" s="731" t="s">
        <v>619</v>
      </c>
      <c r="D750" s="732" t="s">
        <v>620</v>
      </c>
      <c r="E750" s="733">
        <v>50113001</v>
      </c>
      <c r="F750" s="732" t="s">
        <v>661</v>
      </c>
      <c r="G750" s="731" t="s">
        <v>673</v>
      </c>
      <c r="H750" s="731">
        <v>126786</v>
      </c>
      <c r="I750" s="731">
        <v>26786</v>
      </c>
      <c r="J750" s="731" t="s">
        <v>1134</v>
      </c>
      <c r="K750" s="731" t="s">
        <v>1135</v>
      </c>
      <c r="L750" s="734">
        <v>406.26250000000005</v>
      </c>
      <c r="M750" s="734">
        <v>8</v>
      </c>
      <c r="N750" s="735">
        <v>3250.1000000000004</v>
      </c>
    </row>
    <row r="751" spans="1:14" ht="14.45" customHeight="1" x14ac:dyDescent="0.2">
      <c r="A751" s="729" t="s">
        <v>575</v>
      </c>
      <c r="B751" s="730" t="s">
        <v>576</v>
      </c>
      <c r="C751" s="731" t="s">
        <v>619</v>
      </c>
      <c r="D751" s="732" t="s">
        <v>620</v>
      </c>
      <c r="E751" s="733">
        <v>50113001</v>
      </c>
      <c r="F751" s="732" t="s">
        <v>661</v>
      </c>
      <c r="G751" s="731" t="s">
        <v>662</v>
      </c>
      <c r="H751" s="731">
        <v>125907</v>
      </c>
      <c r="I751" s="731">
        <v>125907</v>
      </c>
      <c r="J751" s="731" t="s">
        <v>1136</v>
      </c>
      <c r="K751" s="731" t="s">
        <v>1137</v>
      </c>
      <c r="L751" s="734">
        <v>682</v>
      </c>
      <c r="M751" s="734">
        <v>4</v>
      </c>
      <c r="N751" s="735">
        <v>2728</v>
      </c>
    </row>
    <row r="752" spans="1:14" ht="14.45" customHeight="1" x14ac:dyDescent="0.2">
      <c r="A752" s="729" t="s">
        <v>575</v>
      </c>
      <c r="B752" s="730" t="s">
        <v>576</v>
      </c>
      <c r="C752" s="731" t="s">
        <v>619</v>
      </c>
      <c r="D752" s="732" t="s">
        <v>620</v>
      </c>
      <c r="E752" s="733">
        <v>50113001</v>
      </c>
      <c r="F752" s="732" t="s">
        <v>661</v>
      </c>
      <c r="G752" s="731" t="s">
        <v>673</v>
      </c>
      <c r="H752" s="731">
        <v>187607</v>
      </c>
      <c r="I752" s="731">
        <v>187607</v>
      </c>
      <c r="J752" s="731" t="s">
        <v>1140</v>
      </c>
      <c r="K752" s="731" t="s">
        <v>1141</v>
      </c>
      <c r="L752" s="734">
        <v>273.89998761312506</v>
      </c>
      <c r="M752" s="734">
        <v>5</v>
      </c>
      <c r="N752" s="735">
        <v>1369.4999380656254</v>
      </c>
    </row>
    <row r="753" spans="1:14" ht="14.45" customHeight="1" x14ac:dyDescent="0.2">
      <c r="A753" s="729" t="s">
        <v>575</v>
      </c>
      <c r="B753" s="730" t="s">
        <v>576</v>
      </c>
      <c r="C753" s="731" t="s">
        <v>619</v>
      </c>
      <c r="D753" s="732" t="s">
        <v>620</v>
      </c>
      <c r="E753" s="733">
        <v>50113001</v>
      </c>
      <c r="F753" s="732" t="s">
        <v>661</v>
      </c>
      <c r="G753" s="731" t="s">
        <v>662</v>
      </c>
      <c r="H753" s="731">
        <v>100874</v>
      </c>
      <c r="I753" s="731">
        <v>874</v>
      </c>
      <c r="J753" s="731" t="s">
        <v>1143</v>
      </c>
      <c r="K753" s="731" t="s">
        <v>1144</v>
      </c>
      <c r="L753" s="734">
        <v>88.48</v>
      </c>
      <c r="M753" s="734">
        <v>3</v>
      </c>
      <c r="N753" s="735">
        <v>265.44</v>
      </c>
    </row>
    <row r="754" spans="1:14" ht="14.45" customHeight="1" x14ac:dyDescent="0.2">
      <c r="A754" s="729" t="s">
        <v>575</v>
      </c>
      <c r="B754" s="730" t="s">
        <v>576</v>
      </c>
      <c r="C754" s="731" t="s">
        <v>619</v>
      </c>
      <c r="D754" s="732" t="s">
        <v>620</v>
      </c>
      <c r="E754" s="733">
        <v>50113001</v>
      </c>
      <c r="F754" s="732" t="s">
        <v>661</v>
      </c>
      <c r="G754" s="731" t="s">
        <v>662</v>
      </c>
      <c r="H754" s="731">
        <v>200863</v>
      </c>
      <c r="I754" s="731">
        <v>200863</v>
      </c>
      <c r="J754" s="731" t="s">
        <v>1145</v>
      </c>
      <c r="K754" s="731" t="s">
        <v>1146</v>
      </c>
      <c r="L754" s="734">
        <v>84.047916666666666</v>
      </c>
      <c r="M754" s="734">
        <v>24</v>
      </c>
      <c r="N754" s="735">
        <v>2017.15</v>
      </c>
    </row>
    <row r="755" spans="1:14" ht="14.45" customHeight="1" x14ac:dyDescent="0.2">
      <c r="A755" s="729" t="s">
        <v>575</v>
      </c>
      <c r="B755" s="730" t="s">
        <v>576</v>
      </c>
      <c r="C755" s="731" t="s">
        <v>619</v>
      </c>
      <c r="D755" s="732" t="s">
        <v>620</v>
      </c>
      <c r="E755" s="733">
        <v>50113001</v>
      </c>
      <c r="F755" s="732" t="s">
        <v>661</v>
      </c>
      <c r="G755" s="731" t="s">
        <v>662</v>
      </c>
      <c r="H755" s="731">
        <v>100876</v>
      </c>
      <c r="I755" s="731">
        <v>876</v>
      </c>
      <c r="J755" s="731" t="s">
        <v>1145</v>
      </c>
      <c r="K755" s="731" t="s">
        <v>1144</v>
      </c>
      <c r="L755" s="734">
        <v>73.764615384615382</v>
      </c>
      <c r="M755" s="734">
        <v>52</v>
      </c>
      <c r="N755" s="735">
        <v>3835.76</v>
      </c>
    </row>
    <row r="756" spans="1:14" ht="14.45" customHeight="1" x14ac:dyDescent="0.2">
      <c r="A756" s="729" t="s">
        <v>575</v>
      </c>
      <c r="B756" s="730" t="s">
        <v>576</v>
      </c>
      <c r="C756" s="731" t="s">
        <v>619</v>
      </c>
      <c r="D756" s="732" t="s">
        <v>620</v>
      </c>
      <c r="E756" s="733">
        <v>50113001</v>
      </c>
      <c r="F756" s="732" t="s">
        <v>661</v>
      </c>
      <c r="G756" s="731" t="s">
        <v>662</v>
      </c>
      <c r="H756" s="731">
        <v>197863</v>
      </c>
      <c r="I756" s="731">
        <v>197863</v>
      </c>
      <c r="J756" s="731" t="s">
        <v>1711</v>
      </c>
      <c r="K756" s="731" t="s">
        <v>797</v>
      </c>
      <c r="L756" s="734">
        <v>74.11666666666666</v>
      </c>
      <c r="M756" s="734">
        <v>12</v>
      </c>
      <c r="N756" s="735">
        <v>889.39999999999986</v>
      </c>
    </row>
    <row r="757" spans="1:14" ht="14.45" customHeight="1" x14ac:dyDescent="0.2">
      <c r="A757" s="729" t="s">
        <v>575</v>
      </c>
      <c r="B757" s="730" t="s">
        <v>576</v>
      </c>
      <c r="C757" s="731" t="s">
        <v>619</v>
      </c>
      <c r="D757" s="732" t="s">
        <v>620</v>
      </c>
      <c r="E757" s="733">
        <v>50113001</v>
      </c>
      <c r="F757" s="732" t="s">
        <v>661</v>
      </c>
      <c r="G757" s="731" t="s">
        <v>662</v>
      </c>
      <c r="H757" s="731">
        <v>150699</v>
      </c>
      <c r="I757" s="731">
        <v>50699</v>
      </c>
      <c r="J757" s="731" t="s">
        <v>1712</v>
      </c>
      <c r="K757" s="731" t="s">
        <v>1713</v>
      </c>
      <c r="L757" s="734">
        <v>857.57</v>
      </c>
      <c r="M757" s="734">
        <v>1</v>
      </c>
      <c r="N757" s="735">
        <v>857.57</v>
      </c>
    </row>
    <row r="758" spans="1:14" ht="14.45" customHeight="1" x14ac:dyDescent="0.2">
      <c r="A758" s="729" t="s">
        <v>575</v>
      </c>
      <c r="B758" s="730" t="s">
        <v>576</v>
      </c>
      <c r="C758" s="731" t="s">
        <v>619</v>
      </c>
      <c r="D758" s="732" t="s">
        <v>620</v>
      </c>
      <c r="E758" s="733">
        <v>50113001</v>
      </c>
      <c r="F758" s="732" t="s">
        <v>661</v>
      </c>
      <c r="G758" s="731" t="s">
        <v>662</v>
      </c>
      <c r="H758" s="731">
        <v>230358</v>
      </c>
      <c r="I758" s="731">
        <v>230358</v>
      </c>
      <c r="J758" s="731" t="s">
        <v>1151</v>
      </c>
      <c r="K758" s="731" t="s">
        <v>1152</v>
      </c>
      <c r="L758" s="734">
        <v>118.80928571428574</v>
      </c>
      <c r="M758" s="734">
        <v>14</v>
      </c>
      <c r="N758" s="735">
        <v>1663.3300000000004</v>
      </c>
    </row>
    <row r="759" spans="1:14" ht="14.45" customHeight="1" x14ac:dyDescent="0.2">
      <c r="A759" s="729" t="s">
        <v>575</v>
      </c>
      <c r="B759" s="730" t="s">
        <v>576</v>
      </c>
      <c r="C759" s="731" t="s">
        <v>619</v>
      </c>
      <c r="D759" s="732" t="s">
        <v>620</v>
      </c>
      <c r="E759" s="733">
        <v>50113001</v>
      </c>
      <c r="F759" s="732" t="s">
        <v>661</v>
      </c>
      <c r="G759" s="731" t="s">
        <v>662</v>
      </c>
      <c r="H759" s="731">
        <v>230359</v>
      </c>
      <c r="I759" s="731">
        <v>230359</v>
      </c>
      <c r="J759" s="731" t="s">
        <v>1151</v>
      </c>
      <c r="K759" s="731" t="s">
        <v>1153</v>
      </c>
      <c r="L759" s="734">
        <v>173.68</v>
      </c>
      <c r="M759" s="734">
        <v>7</v>
      </c>
      <c r="N759" s="735">
        <v>1215.76</v>
      </c>
    </row>
    <row r="760" spans="1:14" ht="14.45" customHeight="1" x14ac:dyDescent="0.2">
      <c r="A760" s="729" t="s">
        <v>575</v>
      </c>
      <c r="B760" s="730" t="s">
        <v>576</v>
      </c>
      <c r="C760" s="731" t="s">
        <v>619</v>
      </c>
      <c r="D760" s="732" t="s">
        <v>620</v>
      </c>
      <c r="E760" s="733">
        <v>50113001</v>
      </c>
      <c r="F760" s="732" t="s">
        <v>661</v>
      </c>
      <c r="G760" s="731" t="s">
        <v>662</v>
      </c>
      <c r="H760" s="731">
        <v>224053</v>
      </c>
      <c r="I760" s="731">
        <v>224053</v>
      </c>
      <c r="J760" s="731" t="s">
        <v>1156</v>
      </c>
      <c r="K760" s="731" t="s">
        <v>1157</v>
      </c>
      <c r="L760" s="734">
        <v>1437.57</v>
      </c>
      <c r="M760" s="734">
        <v>2</v>
      </c>
      <c r="N760" s="735">
        <v>2875.14</v>
      </c>
    </row>
    <row r="761" spans="1:14" ht="14.45" customHeight="1" x14ac:dyDescent="0.2">
      <c r="A761" s="729" t="s">
        <v>575</v>
      </c>
      <c r="B761" s="730" t="s">
        <v>576</v>
      </c>
      <c r="C761" s="731" t="s">
        <v>619</v>
      </c>
      <c r="D761" s="732" t="s">
        <v>620</v>
      </c>
      <c r="E761" s="733">
        <v>50113001</v>
      </c>
      <c r="F761" s="732" t="s">
        <v>661</v>
      </c>
      <c r="G761" s="731" t="s">
        <v>673</v>
      </c>
      <c r="H761" s="731">
        <v>850729</v>
      </c>
      <c r="I761" s="731">
        <v>157875</v>
      </c>
      <c r="J761" s="731" t="s">
        <v>1158</v>
      </c>
      <c r="K761" s="731" t="s">
        <v>1159</v>
      </c>
      <c r="L761" s="734">
        <v>212.90940000000001</v>
      </c>
      <c r="M761" s="734">
        <v>20</v>
      </c>
      <c r="N761" s="735">
        <v>4258.1880000000001</v>
      </c>
    </row>
    <row r="762" spans="1:14" ht="14.45" customHeight="1" x14ac:dyDescent="0.2">
      <c r="A762" s="729" t="s">
        <v>575</v>
      </c>
      <c r="B762" s="730" t="s">
        <v>576</v>
      </c>
      <c r="C762" s="731" t="s">
        <v>619</v>
      </c>
      <c r="D762" s="732" t="s">
        <v>620</v>
      </c>
      <c r="E762" s="733">
        <v>50113001</v>
      </c>
      <c r="F762" s="732" t="s">
        <v>661</v>
      </c>
      <c r="G762" s="731" t="s">
        <v>662</v>
      </c>
      <c r="H762" s="731">
        <v>207820</v>
      </c>
      <c r="I762" s="731">
        <v>207820</v>
      </c>
      <c r="J762" s="731" t="s">
        <v>1160</v>
      </c>
      <c r="K762" s="731" t="s">
        <v>1161</v>
      </c>
      <c r="L762" s="734">
        <v>31.317887323943658</v>
      </c>
      <c r="M762" s="734">
        <v>71</v>
      </c>
      <c r="N762" s="735">
        <v>2223.5699999999997</v>
      </c>
    </row>
    <row r="763" spans="1:14" ht="14.45" customHeight="1" x14ac:dyDescent="0.2">
      <c r="A763" s="729" t="s">
        <v>575</v>
      </c>
      <c r="B763" s="730" t="s">
        <v>576</v>
      </c>
      <c r="C763" s="731" t="s">
        <v>619</v>
      </c>
      <c r="D763" s="732" t="s">
        <v>620</v>
      </c>
      <c r="E763" s="733">
        <v>50113001</v>
      </c>
      <c r="F763" s="732" t="s">
        <v>661</v>
      </c>
      <c r="G763" s="731" t="s">
        <v>662</v>
      </c>
      <c r="H763" s="731">
        <v>207819</v>
      </c>
      <c r="I763" s="731">
        <v>207819</v>
      </c>
      <c r="J763" s="731" t="s">
        <v>1714</v>
      </c>
      <c r="K763" s="731" t="s">
        <v>1715</v>
      </c>
      <c r="L763" s="734">
        <v>22.414999999999999</v>
      </c>
      <c r="M763" s="734">
        <v>20</v>
      </c>
      <c r="N763" s="735">
        <v>448.3</v>
      </c>
    </row>
    <row r="764" spans="1:14" ht="14.45" customHeight="1" x14ac:dyDescent="0.2">
      <c r="A764" s="729" t="s">
        <v>575</v>
      </c>
      <c r="B764" s="730" t="s">
        <v>576</v>
      </c>
      <c r="C764" s="731" t="s">
        <v>619</v>
      </c>
      <c r="D764" s="732" t="s">
        <v>620</v>
      </c>
      <c r="E764" s="733">
        <v>50113001</v>
      </c>
      <c r="F764" s="732" t="s">
        <v>661</v>
      </c>
      <c r="G764" s="731" t="s">
        <v>662</v>
      </c>
      <c r="H764" s="731">
        <v>207974</v>
      </c>
      <c r="I764" s="731">
        <v>207974</v>
      </c>
      <c r="J764" s="731" t="s">
        <v>1716</v>
      </c>
      <c r="K764" s="731" t="s">
        <v>1717</v>
      </c>
      <c r="L764" s="734">
        <v>111.46</v>
      </c>
      <c r="M764" s="734">
        <v>1</v>
      </c>
      <c r="N764" s="735">
        <v>111.46</v>
      </c>
    </row>
    <row r="765" spans="1:14" ht="14.45" customHeight="1" x14ac:dyDescent="0.2">
      <c r="A765" s="729" t="s">
        <v>575</v>
      </c>
      <c r="B765" s="730" t="s">
        <v>576</v>
      </c>
      <c r="C765" s="731" t="s">
        <v>619</v>
      </c>
      <c r="D765" s="732" t="s">
        <v>620</v>
      </c>
      <c r="E765" s="733">
        <v>50113001</v>
      </c>
      <c r="F765" s="732" t="s">
        <v>661</v>
      </c>
      <c r="G765" s="731" t="s">
        <v>662</v>
      </c>
      <c r="H765" s="731">
        <v>154424</v>
      </c>
      <c r="I765" s="731">
        <v>54424</v>
      </c>
      <c r="J765" s="731" t="s">
        <v>1172</v>
      </c>
      <c r="K765" s="731" t="s">
        <v>1173</v>
      </c>
      <c r="L765" s="734">
        <v>174.06</v>
      </c>
      <c r="M765" s="734">
        <v>1</v>
      </c>
      <c r="N765" s="735">
        <v>174.06</v>
      </c>
    </row>
    <row r="766" spans="1:14" ht="14.45" customHeight="1" x14ac:dyDescent="0.2">
      <c r="A766" s="729" t="s">
        <v>575</v>
      </c>
      <c r="B766" s="730" t="s">
        <v>576</v>
      </c>
      <c r="C766" s="731" t="s">
        <v>619</v>
      </c>
      <c r="D766" s="732" t="s">
        <v>620</v>
      </c>
      <c r="E766" s="733">
        <v>50113001</v>
      </c>
      <c r="F766" s="732" t="s">
        <v>661</v>
      </c>
      <c r="G766" s="731" t="s">
        <v>662</v>
      </c>
      <c r="H766" s="731">
        <v>111671</v>
      </c>
      <c r="I766" s="731">
        <v>11671</v>
      </c>
      <c r="J766" s="731" t="s">
        <v>1718</v>
      </c>
      <c r="K766" s="731" t="s">
        <v>954</v>
      </c>
      <c r="L766" s="734">
        <v>209.00000000000003</v>
      </c>
      <c r="M766" s="734">
        <v>6</v>
      </c>
      <c r="N766" s="735">
        <v>1254.0000000000002</v>
      </c>
    </row>
    <row r="767" spans="1:14" ht="14.45" customHeight="1" x14ac:dyDescent="0.2">
      <c r="A767" s="729" t="s">
        <v>575</v>
      </c>
      <c r="B767" s="730" t="s">
        <v>576</v>
      </c>
      <c r="C767" s="731" t="s">
        <v>619</v>
      </c>
      <c r="D767" s="732" t="s">
        <v>620</v>
      </c>
      <c r="E767" s="733">
        <v>50113001</v>
      </c>
      <c r="F767" s="732" t="s">
        <v>661</v>
      </c>
      <c r="G767" s="731" t="s">
        <v>662</v>
      </c>
      <c r="H767" s="731">
        <v>501383</v>
      </c>
      <c r="I767" s="731">
        <v>11693</v>
      </c>
      <c r="J767" s="731" t="s">
        <v>1719</v>
      </c>
      <c r="K767" s="731" t="s">
        <v>1720</v>
      </c>
      <c r="L767" s="734">
        <v>447.7</v>
      </c>
      <c r="M767" s="734">
        <v>5</v>
      </c>
      <c r="N767" s="735">
        <v>2238.5</v>
      </c>
    </row>
    <row r="768" spans="1:14" ht="14.45" customHeight="1" x14ac:dyDescent="0.2">
      <c r="A768" s="729" t="s">
        <v>575</v>
      </c>
      <c r="B768" s="730" t="s">
        <v>576</v>
      </c>
      <c r="C768" s="731" t="s">
        <v>619</v>
      </c>
      <c r="D768" s="732" t="s">
        <v>620</v>
      </c>
      <c r="E768" s="733">
        <v>50113001</v>
      </c>
      <c r="F768" s="732" t="s">
        <v>661</v>
      </c>
      <c r="G768" s="731" t="s">
        <v>662</v>
      </c>
      <c r="H768" s="731">
        <v>111696</v>
      </c>
      <c r="I768" s="731">
        <v>11696</v>
      </c>
      <c r="J768" s="731" t="s">
        <v>1719</v>
      </c>
      <c r="K768" s="731" t="s">
        <v>954</v>
      </c>
      <c r="L768" s="734">
        <v>324.82979326039765</v>
      </c>
      <c r="M768" s="734">
        <v>1</v>
      </c>
      <c r="N768" s="735">
        <v>324.82979326039765</v>
      </c>
    </row>
    <row r="769" spans="1:14" ht="14.45" customHeight="1" x14ac:dyDescent="0.2">
      <c r="A769" s="729" t="s">
        <v>575</v>
      </c>
      <c r="B769" s="730" t="s">
        <v>576</v>
      </c>
      <c r="C769" s="731" t="s">
        <v>619</v>
      </c>
      <c r="D769" s="732" t="s">
        <v>620</v>
      </c>
      <c r="E769" s="733">
        <v>50113001</v>
      </c>
      <c r="F769" s="732" t="s">
        <v>661</v>
      </c>
      <c r="G769" s="731" t="s">
        <v>329</v>
      </c>
      <c r="H769" s="731">
        <v>211501</v>
      </c>
      <c r="I769" s="731">
        <v>211501</v>
      </c>
      <c r="J769" s="731" t="s">
        <v>1721</v>
      </c>
      <c r="K769" s="731" t="s">
        <v>1722</v>
      </c>
      <c r="L769" s="734">
        <v>31.344999999999999</v>
      </c>
      <c r="M769" s="734">
        <v>4</v>
      </c>
      <c r="N769" s="735">
        <v>125.38</v>
      </c>
    </row>
    <row r="770" spans="1:14" ht="14.45" customHeight="1" x14ac:dyDescent="0.2">
      <c r="A770" s="729" t="s">
        <v>575</v>
      </c>
      <c r="B770" s="730" t="s">
        <v>576</v>
      </c>
      <c r="C770" s="731" t="s">
        <v>619</v>
      </c>
      <c r="D770" s="732" t="s">
        <v>620</v>
      </c>
      <c r="E770" s="733">
        <v>50113001</v>
      </c>
      <c r="F770" s="732" t="s">
        <v>661</v>
      </c>
      <c r="G770" s="731" t="s">
        <v>662</v>
      </c>
      <c r="H770" s="731">
        <v>102963</v>
      </c>
      <c r="I770" s="731">
        <v>2963</v>
      </c>
      <c r="J770" s="731" t="s">
        <v>1723</v>
      </c>
      <c r="K770" s="731" t="s">
        <v>1724</v>
      </c>
      <c r="L770" s="734">
        <v>121.83000000000003</v>
      </c>
      <c r="M770" s="734">
        <v>8</v>
      </c>
      <c r="N770" s="735">
        <v>974.64000000000021</v>
      </c>
    </row>
    <row r="771" spans="1:14" ht="14.45" customHeight="1" x14ac:dyDescent="0.2">
      <c r="A771" s="729" t="s">
        <v>575</v>
      </c>
      <c r="B771" s="730" t="s">
        <v>576</v>
      </c>
      <c r="C771" s="731" t="s">
        <v>619</v>
      </c>
      <c r="D771" s="732" t="s">
        <v>620</v>
      </c>
      <c r="E771" s="733">
        <v>50113001</v>
      </c>
      <c r="F771" s="732" t="s">
        <v>661</v>
      </c>
      <c r="G771" s="731" t="s">
        <v>662</v>
      </c>
      <c r="H771" s="731">
        <v>100269</v>
      </c>
      <c r="I771" s="731">
        <v>269</v>
      </c>
      <c r="J771" s="731" t="s">
        <v>1178</v>
      </c>
      <c r="K771" s="731" t="s">
        <v>1179</v>
      </c>
      <c r="L771" s="734">
        <v>50.680000000000007</v>
      </c>
      <c r="M771" s="734">
        <v>2</v>
      </c>
      <c r="N771" s="735">
        <v>101.36000000000001</v>
      </c>
    </row>
    <row r="772" spans="1:14" ht="14.45" customHeight="1" x14ac:dyDescent="0.2">
      <c r="A772" s="729" t="s">
        <v>575</v>
      </c>
      <c r="B772" s="730" t="s">
        <v>576</v>
      </c>
      <c r="C772" s="731" t="s">
        <v>619</v>
      </c>
      <c r="D772" s="732" t="s">
        <v>620</v>
      </c>
      <c r="E772" s="733">
        <v>50113001</v>
      </c>
      <c r="F772" s="732" t="s">
        <v>661</v>
      </c>
      <c r="G772" s="731" t="s">
        <v>673</v>
      </c>
      <c r="H772" s="731">
        <v>398010</v>
      </c>
      <c r="I772" s="731">
        <v>210546</v>
      </c>
      <c r="J772" s="731" t="s">
        <v>1725</v>
      </c>
      <c r="K772" s="731" t="s">
        <v>1726</v>
      </c>
      <c r="L772" s="734">
        <v>1033.8499999999999</v>
      </c>
      <c r="M772" s="734">
        <v>1</v>
      </c>
      <c r="N772" s="735">
        <v>1033.8499999999999</v>
      </c>
    </row>
    <row r="773" spans="1:14" ht="14.45" customHeight="1" x14ac:dyDescent="0.2">
      <c r="A773" s="729" t="s">
        <v>575</v>
      </c>
      <c r="B773" s="730" t="s">
        <v>576</v>
      </c>
      <c r="C773" s="731" t="s">
        <v>619</v>
      </c>
      <c r="D773" s="732" t="s">
        <v>620</v>
      </c>
      <c r="E773" s="733">
        <v>50113001</v>
      </c>
      <c r="F773" s="732" t="s">
        <v>661</v>
      </c>
      <c r="G773" s="731" t="s">
        <v>673</v>
      </c>
      <c r="H773" s="731">
        <v>210536</v>
      </c>
      <c r="I773" s="731">
        <v>210536</v>
      </c>
      <c r="J773" s="731" t="s">
        <v>1725</v>
      </c>
      <c r="K773" s="731" t="s">
        <v>1727</v>
      </c>
      <c r="L773" s="734">
        <v>97.57</v>
      </c>
      <c r="M773" s="734">
        <v>2</v>
      </c>
      <c r="N773" s="735">
        <v>195.14</v>
      </c>
    </row>
    <row r="774" spans="1:14" ht="14.45" customHeight="1" x14ac:dyDescent="0.2">
      <c r="A774" s="729" t="s">
        <v>575</v>
      </c>
      <c r="B774" s="730" t="s">
        <v>576</v>
      </c>
      <c r="C774" s="731" t="s">
        <v>619</v>
      </c>
      <c r="D774" s="732" t="s">
        <v>620</v>
      </c>
      <c r="E774" s="733">
        <v>50113001</v>
      </c>
      <c r="F774" s="732" t="s">
        <v>661</v>
      </c>
      <c r="G774" s="731" t="s">
        <v>673</v>
      </c>
      <c r="H774" s="731">
        <v>210570</v>
      </c>
      <c r="I774" s="731">
        <v>210570</v>
      </c>
      <c r="J774" s="731" t="s">
        <v>1725</v>
      </c>
      <c r="K774" s="731" t="s">
        <v>1728</v>
      </c>
      <c r="L774" s="734">
        <v>2160.9600000000005</v>
      </c>
      <c r="M774" s="734">
        <v>1</v>
      </c>
      <c r="N774" s="735">
        <v>2160.9600000000005</v>
      </c>
    </row>
    <row r="775" spans="1:14" ht="14.45" customHeight="1" x14ac:dyDescent="0.2">
      <c r="A775" s="729" t="s">
        <v>575</v>
      </c>
      <c r="B775" s="730" t="s">
        <v>576</v>
      </c>
      <c r="C775" s="731" t="s">
        <v>619</v>
      </c>
      <c r="D775" s="732" t="s">
        <v>620</v>
      </c>
      <c r="E775" s="733">
        <v>50113001</v>
      </c>
      <c r="F775" s="732" t="s">
        <v>661</v>
      </c>
      <c r="G775" s="731" t="s">
        <v>673</v>
      </c>
      <c r="H775" s="731">
        <v>210595</v>
      </c>
      <c r="I775" s="731">
        <v>210595</v>
      </c>
      <c r="J775" s="731" t="s">
        <v>1729</v>
      </c>
      <c r="K775" s="731" t="s">
        <v>1680</v>
      </c>
      <c r="L775" s="734">
        <v>529.16500000000008</v>
      </c>
      <c r="M775" s="734">
        <v>2</v>
      </c>
      <c r="N775" s="735">
        <v>1058.3300000000002</v>
      </c>
    </row>
    <row r="776" spans="1:14" ht="14.45" customHeight="1" x14ac:dyDescent="0.2">
      <c r="A776" s="729" t="s">
        <v>575</v>
      </c>
      <c r="B776" s="730" t="s">
        <v>576</v>
      </c>
      <c r="C776" s="731" t="s">
        <v>619</v>
      </c>
      <c r="D776" s="732" t="s">
        <v>620</v>
      </c>
      <c r="E776" s="733">
        <v>50113001</v>
      </c>
      <c r="F776" s="732" t="s">
        <v>661</v>
      </c>
      <c r="G776" s="731" t="s">
        <v>329</v>
      </c>
      <c r="H776" s="731">
        <v>211475</v>
      </c>
      <c r="I776" s="731">
        <v>211475</v>
      </c>
      <c r="J776" s="731" t="s">
        <v>1730</v>
      </c>
      <c r="K776" s="731" t="s">
        <v>1731</v>
      </c>
      <c r="L776" s="734">
        <v>254.28000000000006</v>
      </c>
      <c r="M776" s="734">
        <v>3</v>
      </c>
      <c r="N776" s="735">
        <v>762.84000000000015</v>
      </c>
    </row>
    <row r="777" spans="1:14" ht="14.45" customHeight="1" x14ac:dyDescent="0.2">
      <c r="A777" s="729" t="s">
        <v>575</v>
      </c>
      <c r="B777" s="730" t="s">
        <v>576</v>
      </c>
      <c r="C777" s="731" t="s">
        <v>619</v>
      </c>
      <c r="D777" s="732" t="s">
        <v>620</v>
      </c>
      <c r="E777" s="733">
        <v>50113001</v>
      </c>
      <c r="F777" s="732" t="s">
        <v>661</v>
      </c>
      <c r="G777" s="731" t="s">
        <v>673</v>
      </c>
      <c r="H777" s="731">
        <v>846824</v>
      </c>
      <c r="I777" s="731">
        <v>124087</v>
      </c>
      <c r="J777" s="731" t="s">
        <v>1732</v>
      </c>
      <c r="K777" s="731" t="s">
        <v>1181</v>
      </c>
      <c r="L777" s="734">
        <v>158.98000000000002</v>
      </c>
      <c r="M777" s="734">
        <v>4</v>
      </c>
      <c r="N777" s="735">
        <v>635.92000000000007</v>
      </c>
    </row>
    <row r="778" spans="1:14" ht="14.45" customHeight="1" x14ac:dyDescent="0.2">
      <c r="A778" s="729" t="s">
        <v>575</v>
      </c>
      <c r="B778" s="730" t="s">
        <v>576</v>
      </c>
      <c r="C778" s="731" t="s">
        <v>619</v>
      </c>
      <c r="D778" s="732" t="s">
        <v>620</v>
      </c>
      <c r="E778" s="733">
        <v>50113001</v>
      </c>
      <c r="F778" s="732" t="s">
        <v>661</v>
      </c>
      <c r="G778" s="731" t="s">
        <v>673</v>
      </c>
      <c r="H778" s="731">
        <v>844651</v>
      </c>
      <c r="I778" s="731">
        <v>101205</v>
      </c>
      <c r="J778" s="731" t="s">
        <v>1182</v>
      </c>
      <c r="K778" s="731" t="s">
        <v>1733</v>
      </c>
      <c r="L778" s="734">
        <v>76.45</v>
      </c>
      <c r="M778" s="734">
        <v>3</v>
      </c>
      <c r="N778" s="735">
        <v>229.35000000000002</v>
      </c>
    </row>
    <row r="779" spans="1:14" ht="14.45" customHeight="1" x14ac:dyDescent="0.2">
      <c r="A779" s="729" t="s">
        <v>575</v>
      </c>
      <c r="B779" s="730" t="s">
        <v>576</v>
      </c>
      <c r="C779" s="731" t="s">
        <v>619</v>
      </c>
      <c r="D779" s="732" t="s">
        <v>620</v>
      </c>
      <c r="E779" s="733">
        <v>50113001</v>
      </c>
      <c r="F779" s="732" t="s">
        <v>661</v>
      </c>
      <c r="G779" s="731" t="s">
        <v>662</v>
      </c>
      <c r="H779" s="731">
        <v>846340</v>
      </c>
      <c r="I779" s="731">
        <v>122690</v>
      </c>
      <c r="J779" s="731" t="s">
        <v>1734</v>
      </c>
      <c r="K779" s="731" t="s">
        <v>1081</v>
      </c>
      <c r="L779" s="734">
        <v>277.33000000000004</v>
      </c>
      <c r="M779" s="734">
        <v>1</v>
      </c>
      <c r="N779" s="735">
        <v>277.33000000000004</v>
      </c>
    </row>
    <row r="780" spans="1:14" ht="14.45" customHeight="1" x14ac:dyDescent="0.2">
      <c r="A780" s="729" t="s">
        <v>575</v>
      </c>
      <c r="B780" s="730" t="s">
        <v>576</v>
      </c>
      <c r="C780" s="731" t="s">
        <v>619</v>
      </c>
      <c r="D780" s="732" t="s">
        <v>620</v>
      </c>
      <c r="E780" s="733">
        <v>50113001</v>
      </c>
      <c r="F780" s="732" t="s">
        <v>661</v>
      </c>
      <c r="G780" s="731" t="s">
        <v>673</v>
      </c>
      <c r="H780" s="731">
        <v>118167</v>
      </c>
      <c r="I780" s="731">
        <v>18167</v>
      </c>
      <c r="J780" s="731" t="s">
        <v>1183</v>
      </c>
      <c r="K780" s="731" t="s">
        <v>1185</v>
      </c>
      <c r="L780" s="734">
        <v>65.78</v>
      </c>
      <c r="M780" s="734">
        <v>2</v>
      </c>
      <c r="N780" s="735">
        <v>131.56</v>
      </c>
    </row>
    <row r="781" spans="1:14" ht="14.45" customHeight="1" x14ac:dyDescent="0.2">
      <c r="A781" s="729" t="s">
        <v>575</v>
      </c>
      <c r="B781" s="730" t="s">
        <v>576</v>
      </c>
      <c r="C781" s="731" t="s">
        <v>619</v>
      </c>
      <c r="D781" s="732" t="s">
        <v>620</v>
      </c>
      <c r="E781" s="733">
        <v>50113001</v>
      </c>
      <c r="F781" s="732" t="s">
        <v>661</v>
      </c>
      <c r="G781" s="731" t="s">
        <v>673</v>
      </c>
      <c r="H781" s="731">
        <v>118175</v>
      </c>
      <c r="I781" s="731">
        <v>18175</v>
      </c>
      <c r="J781" s="731" t="s">
        <v>1183</v>
      </c>
      <c r="K781" s="731" t="s">
        <v>1184</v>
      </c>
      <c r="L781" s="734">
        <v>627</v>
      </c>
      <c r="M781" s="734">
        <v>4</v>
      </c>
      <c r="N781" s="735">
        <v>2508</v>
      </c>
    </row>
    <row r="782" spans="1:14" ht="14.45" customHeight="1" x14ac:dyDescent="0.2">
      <c r="A782" s="729" t="s">
        <v>575</v>
      </c>
      <c r="B782" s="730" t="s">
        <v>576</v>
      </c>
      <c r="C782" s="731" t="s">
        <v>619</v>
      </c>
      <c r="D782" s="732" t="s">
        <v>620</v>
      </c>
      <c r="E782" s="733">
        <v>50113001</v>
      </c>
      <c r="F782" s="732" t="s">
        <v>661</v>
      </c>
      <c r="G782" s="731" t="s">
        <v>673</v>
      </c>
      <c r="H782" s="731">
        <v>118172</v>
      </c>
      <c r="I782" s="731">
        <v>18172</v>
      </c>
      <c r="J782" s="731" t="s">
        <v>1183</v>
      </c>
      <c r="K782" s="731" t="s">
        <v>1735</v>
      </c>
      <c r="L782" s="734">
        <v>390.5</v>
      </c>
      <c r="M782" s="734">
        <v>3</v>
      </c>
      <c r="N782" s="735">
        <v>1171.5</v>
      </c>
    </row>
    <row r="783" spans="1:14" ht="14.45" customHeight="1" x14ac:dyDescent="0.2">
      <c r="A783" s="729" t="s">
        <v>575</v>
      </c>
      <c r="B783" s="730" t="s">
        <v>576</v>
      </c>
      <c r="C783" s="731" t="s">
        <v>619</v>
      </c>
      <c r="D783" s="732" t="s">
        <v>620</v>
      </c>
      <c r="E783" s="733">
        <v>50113001</v>
      </c>
      <c r="F783" s="732" t="s">
        <v>661</v>
      </c>
      <c r="G783" s="731" t="s">
        <v>662</v>
      </c>
      <c r="H783" s="731">
        <v>104207</v>
      </c>
      <c r="I783" s="731">
        <v>4207</v>
      </c>
      <c r="J783" s="731" t="s">
        <v>1736</v>
      </c>
      <c r="K783" s="731" t="s">
        <v>1737</v>
      </c>
      <c r="L783" s="734">
        <v>39.740000000000009</v>
      </c>
      <c r="M783" s="734">
        <v>3</v>
      </c>
      <c r="N783" s="735">
        <v>119.22000000000003</v>
      </c>
    </row>
    <row r="784" spans="1:14" ht="14.45" customHeight="1" x14ac:dyDescent="0.2">
      <c r="A784" s="729" t="s">
        <v>575</v>
      </c>
      <c r="B784" s="730" t="s">
        <v>576</v>
      </c>
      <c r="C784" s="731" t="s">
        <v>619</v>
      </c>
      <c r="D784" s="732" t="s">
        <v>620</v>
      </c>
      <c r="E784" s="733">
        <v>50113001</v>
      </c>
      <c r="F784" s="732" t="s">
        <v>661</v>
      </c>
      <c r="G784" s="731" t="s">
        <v>662</v>
      </c>
      <c r="H784" s="731">
        <v>100584</v>
      </c>
      <c r="I784" s="731">
        <v>584</v>
      </c>
      <c r="J784" s="731" t="s">
        <v>1194</v>
      </c>
      <c r="K784" s="731" t="s">
        <v>1195</v>
      </c>
      <c r="L784" s="734">
        <v>110.79</v>
      </c>
      <c r="M784" s="734">
        <v>5</v>
      </c>
      <c r="N784" s="735">
        <v>553.95000000000005</v>
      </c>
    </row>
    <row r="785" spans="1:14" ht="14.45" customHeight="1" x14ac:dyDescent="0.2">
      <c r="A785" s="729" t="s">
        <v>575</v>
      </c>
      <c r="B785" s="730" t="s">
        <v>576</v>
      </c>
      <c r="C785" s="731" t="s">
        <v>619</v>
      </c>
      <c r="D785" s="732" t="s">
        <v>620</v>
      </c>
      <c r="E785" s="733">
        <v>50113001</v>
      </c>
      <c r="F785" s="732" t="s">
        <v>661</v>
      </c>
      <c r="G785" s="731" t="s">
        <v>329</v>
      </c>
      <c r="H785" s="731">
        <v>988793</v>
      </c>
      <c r="I785" s="731">
        <v>142866</v>
      </c>
      <c r="J785" s="731" t="s">
        <v>1738</v>
      </c>
      <c r="K785" s="731" t="s">
        <v>775</v>
      </c>
      <c r="L785" s="734">
        <v>354.07</v>
      </c>
      <c r="M785" s="734">
        <v>1</v>
      </c>
      <c r="N785" s="735">
        <v>354.07</v>
      </c>
    </row>
    <row r="786" spans="1:14" ht="14.45" customHeight="1" x14ac:dyDescent="0.2">
      <c r="A786" s="729" t="s">
        <v>575</v>
      </c>
      <c r="B786" s="730" t="s">
        <v>576</v>
      </c>
      <c r="C786" s="731" t="s">
        <v>619</v>
      </c>
      <c r="D786" s="732" t="s">
        <v>620</v>
      </c>
      <c r="E786" s="733">
        <v>50113001</v>
      </c>
      <c r="F786" s="732" t="s">
        <v>661</v>
      </c>
      <c r="G786" s="731" t="s">
        <v>329</v>
      </c>
      <c r="H786" s="731">
        <v>142865</v>
      </c>
      <c r="I786" s="731">
        <v>142865</v>
      </c>
      <c r="J786" s="731" t="s">
        <v>1739</v>
      </c>
      <c r="K786" s="731" t="s">
        <v>1740</v>
      </c>
      <c r="L786" s="734">
        <v>47.139999999999993</v>
      </c>
      <c r="M786" s="734">
        <v>1</v>
      </c>
      <c r="N786" s="735">
        <v>47.139999999999993</v>
      </c>
    </row>
    <row r="787" spans="1:14" ht="14.45" customHeight="1" x14ac:dyDescent="0.2">
      <c r="A787" s="729" t="s">
        <v>575</v>
      </c>
      <c r="B787" s="730" t="s">
        <v>576</v>
      </c>
      <c r="C787" s="731" t="s">
        <v>619</v>
      </c>
      <c r="D787" s="732" t="s">
        <v>620</v>
      </c>
      <c r="E787" s="733">
        <v>50113001</v>
      </c>
      <c r="F787" s="732" t="s">
        <v>661</v>
      </c>
      <c r="G787" s="731" t="s">
        <v>662</v>
      </c>
      <c r="H787" s="731">
        <v>500635</v>
      </c>
      <c r="I787" s="731">
        <v>47033</v>
      </c>
      <c r="J787" s="731" t="s">
        <v>1741</v>
      </c>
      <c r="K787" s="731" t="s">
        <v>1614</v>
      </c>
      <c r="L787" s="734">
        <v>107.5835294117647</v>
      </c>
      <c r="M787" s="734">
        <v>17</v>
      </c>
      <c r="N787" s="735">
        <v>1828.9199999999998</v>
      </c>
    </row>
    <row r="788" spans="1:14" ht="14.45" customHeight="1" x14ac:dyDescent="0.2">
      <c r="A788" s="729" t="s">
        <v>575</v>
      </c>
      <c r="B788" s="730" t="s">
        <v>576</v>
      </c>
      <c r="C788" s="731" t="s">
        <v>619</v>
      </c>
      <c r="D788" s="732" t="s">
        <v>620</v>
      </c>
      <c r="E788" s="733">
        <v>50113001</v>
      </c>
      <c r="F788" s="732" t="s">
        <v>661</v>
      </c>
      <c r="G788" s="731" t="s">
        <v>673</v>
      </c>
      <c r="H788" s="731">
        <v>844243</v>
      </c>
      <c r="I788" s="731">
        <v>112561</v>
      </c>
      <c r="J788" s="731" t="s">
        <v>1742</v>
      </c>
      <c r="K788" s="731" t="s">
        <v>1743</v>
      </c>
      <c r="L788" s="734">
        <v>52.224000000000004</v>
      </c>
      <c r="M788" s="734">
        <v>5</v>
      </c>
      <c r="N788" s="735">
        <v>261.12</v>
      </c>
    </row>
    <row r="789" spans="1:14" ht="14.45" customHeight="1" x14ac:dyDescent="0.2">
      <c r="A789" s="729" t="s">
        <v>575</v>
      </c>
      <c r="B789" s="730" t="s">
        <v>576</v>
      </c>
      <c r="C789" s="731" t="s">
        <v>619</v>
      </c>
      <c r="D789" s="732" t="s">
        <v>620</v>
      </c>
      <c r="E789" s="733">
        <v>50113001</v>
      </c>
      <c r="F789" s="732" t="s">
        <v>661</v>
      </c>
      <c r="G789" s="731" t="s">
        <v>662</v>
      </c>
      <c r="H789" s="731">
        <v>114989</v>
      </c>
      <c r="I789" s="731">
        <v>14989</v>
      </c>
      <c r="J789" s="731" t="s">
        <v>1205</v>
      </c>
      <c r="K789" s="731" t="s">
        <v>1206</v>
      </c>
      <c r="L789" s="734">
        <v>86.600000000000009</v>
      </c>
      <c r="M789" s="734">
        <v>3</v>
      </c>
      <c r="N789" s="735">
        <v>259.8</v>
      </c>
    </row>
    <row r="790" spans="1:14" ht="14.45" customHeight="1" x14ac:dyDescent="0.2">
      <c r="A790" s="729" t="s">
        <v>575</v>
      </c>
      <c r="B790" s="730" t="s">
        <v>576</v>
      </c>
      <c r="C790" s="731" t="s">
        <v>619</v>
      </c>
      <c r="D790" s="732" t="s">
        <v>620</v>
      </c>
      <c r="E790" s="733">
        <v>50113001</v>
      </c>
      <c r="F790" s="732" t="s">
        <v>661</v>
      </c>
      <c r="G790" s="731" t="s">
        <v>662</v>
      </c>
      <c r="H790" s="731">
        <v>114957</v>
      </c>
      <c r="I790" s="731">
        <v>14957</v>
      </c>
      <c r="J790" s="731" t="s">
        <v>1207</v>
      </c>
      <c r="K790" s="731" t="s">
        <v>1208</v>
      </c>
      <c r="L790" s="734">
        <v>40.030000000000008</v>
      </c>
      <c r="M790" s="734">
        <v>17</v>
      </c>
      <c r="N790" s="735">
        <v>680.5100000000001</v>
      </c>
    </row>
    <row r="791" spans="1:14" ht="14.45" customHeight="1" x14ac:dyDescent="0.2">
      <c r="A791" s="729" t="s">
        <v>575</v>
      </c>
      <c r="B791" s="730" t="s">
        <v>576</v>
      </c>
      <c r="C791" s="731" t="s">
        <v>619</v>
      </c>
      <c r="D791" s="732" t="s">
        <v>620</v>
      </c>
      <c r="E791" s="733">
        <v>50113001</v>
      </c>
      <c r="F791" s="732" t="s">
        <v>661</v>
      </c>
      <c r="G791" s="731" t="s">
        <v>662</v>
      </c>
      <c r="H791" s="731">
        <v>185256</v>
      </c>
      <c r="I791" s="731">
        <v>85256</v>
      </c>
      <c r="J791" s="731" t="s">
        <v>1744</v>
      </c>
      <c r="K791" s="731" t="s">
        <v>1745</v>
      </c>
      <c r="L791" s="734">
        <v>29.451363636363638</v>
      </c>
      <c r="M791" s="734">
        <v>44</v>
      </c>
      <c r="N791" s="735">
        <v>1295.8600000000001</v>
      </c>
    </row>
    <row r="792" spans="1:14" ht="14.45" customHeight="1" x14ac:dyDescent="0.2">
      <c r="A792" s="729" t="s">
        <v>575</v>
      </c>
      <c r="B792" s="730" t="s">
        <v>576</v>
      </c>
      <c r="C792" s="731" t="s">
        <v>619</v>
      </c>
      <c r="D792" s="732" t="s">
        <v>620</v>
      </c>
      <c r="E792" s="733">
        <v>50113001</v>
      </c>
      <c r="F792" s="732" t="s">
        <v>661</v>
      </c>
      <c r="G792" s="731" t="s">
        <v>673</v>
      </c>
      <c r="H792" s="731">
        <v>220105</v>
      </c>
      <c r="I792" s="731">
        <v>220105</v>
      </c>
      <c r="J792" s="731" t="s">
        <v>1212</v>
      </c>
      <c r="K792" s="731" t="s">
        <v>1213</v>
      </c>
      <c r="L792" s="734">
        <v>495</v>
      </c>
      <c r="M792" s="734">
        <v>1</v>
      </c>
      <c r="N792" s="735">
        <v>495</v>
      </c>
    </row>
    <row r="793" spans="1:14" ht="14.45" customHeight="1" x14ac:dyDescent="0.2">
      <c r="A793" s="729" t="s">
        <v>575</v>
      </c>
      <c r="B793" s="730" t="s">
        <v>576</v>
      </c>
      <c r="C793" s="731" t="s">
        <v>619</v>
      </c>
      <c r="D793" s="732" t="s">
        <v>620</v>
      </c>
      <c r="E793" s="733">
        <v>50113001</v>
      </c>
      <c r="F793" s="732" t="s">
        <v>661</v>
      </c>
      <c r="G793" s="731" t="s">
        <v>662</v>
      </c>
      <c r="H793" s="731">
        <v>122629</v>
      </c>
      <c r="I793" s="731">
        <v>122629</v>
      </c>
      <c r="J793" s="731" t="s">
        <v>1216</v>
      </c>
      <c r="K793" s="731" t="s">
        <v>1217</v>
      </c>
      <c r="L793" s="734">
        <v>75.174057971014463</v>
      </c>
      <c r="M793" s="734">
        <v>69</v>
      </c>
      <c r="N793" s="735">
        <v>5187.0099999999984</v>
      </c>
    </row>
    <row r="794" spans="1:14" ht="14.45" customHeight="1" x14ac:dyDescent="0.2">
      <c r="A794" s="729" t="s">
        <v>575</v>
      </c>
      <c r="B794" s="730" t="s">
        <v>576</v>
      </c>
      <c r="C794" s="731" t="s">
        <v>619</v>
      </c>
      <c r="D794" s="732" t="s">
        <v>620</v>
      </c>
      <c r="E794" s="733">
        <v>50113001</v>
      </c>
      <c r="F794" s="732" t="s">
        <v>661</v>
      </c>
      <c r="G794" s="731" t="s">
        <v>673</v>
      </c>
      <c r="H794" s="731">
        <v>195941</v>
      </c>
      <c r="I794" s="731">
        <v>195941</v>
      </c>
      <c r="J794" s="731" t="s">
        <v>1226</v>
      </c>
      <c r="K794" s="731" t="s">
        <v>1227</v>
      </c>
      <c r="L794" s="734">
        <v>330.53</v>
      </c>
      <c r="M794" s="734">
        <v>2</v>
      </c>
      <c r="N794" s="735">
        <v>661.06</v>
      </c>
    </row>
    <row r="795" spans="1:14" ht="14.45" customHeight="1" x14ac:dyDescent="0.2">
      <c r="A795" s="729" t="s">
        <v>575</v>
      </c>
      <c r="B795" s="730" t="s">
        <v>576</v>
      </c>
      <c r="C795" s="731" t="s">
        <v>619</v>
      </c>
      <c r="D795" s="732" t="s">
        <v>620</v>
      </c>
      <c r="E795" s="733">
        <v>50113001</v>
      </c>
      <c r="F795" s="732" t="s">
        <v>661</v>
      </c>
      <c r="G795" s="731" t="s">
        <v>662</v>
      </c>
      <c r="H795" s="731">
        <v>116051</v>
      </c>
      <c r="I795" s="731">
        <v>16051</v>
      </c>
      <c r="J795" s="731" t="s">
        <v>1746</v>
      </c>
      <c r="K795" s="731" t="s">
        <v>1747</v>
      </c>
      <c r="L795" s="734">
        <v>57.605000000000004</v>
      </c>
      <c r="M795" s="734">
        <v>4</v>
      </c>
      <c r="N795" s="735">
        <v>230.42000000000002</v>
      </c>
    </row>
    <row r="796" spans="1:14" ht="14.45" customHeight="1" x14ac:dyDescent="0.2">
      <c r="A796" s="729" t="s">
        <v>575</v>
      </c>
      <c r="B796" s="730" t="s">
        <v>576</v>
      </c>
      <c r="C796" s="731" t="s">
        <v>619</v>
      </c>
      <c r="D796" s="732" t="s">
        <v>620</v>
      </c>
      <c r="E796" s="733">
        <v>50113001</v>
      </c>
      <c r="F796" s="732" t="s">
        <v>661</v>
      </c>
      <c r="G796" s="731" t="s">
        <v>662</v>
      </c>
      <c r="H796" s="731">
        <v>116052</v>
      </c>
      <c r="I796" s="731">
        <v>16052</v>
      </c>
      <c r="J796" s="731" t="s">
        <v>1748</v>
      </c>
      <c r="K796" s="731" t="s">
        <v>1749</v>
      </c>
      <c r="L796" s="734">
        <v>87.260000000000034</v>
      </c>
      <c r="M796" s="734">
        <v>62</v>
      </c>
      <c r="N796" s="735">
        <v>5410.1200000000017</v>
      </c>
    </row>
    <row r="797" spans="1:14" ht="14.45" customHeight="1" x14ac:dyDescent="0.2">
      <c r="A797" s="729" t="s">
        <v>575</v>
      </c>
      <c r="B797" s="730" t="s">
        <v>576</v>
      </c>
      <c r="C797" s="731" t="s">
        <v>619</v>
      </c>
      <c r="D797" s="732" t="s">
        <v>620</v>
      </c>
      <c r="E797" s="733">
        <v>50113001</v>
      </c>
      <c r="F797" s="732" t="s">
        <v>661</v>
      </c>
      <c r="G797" s="731" t="s">
        <v>662</v>
      </c>
      <c r="H797" s="731">
        <v>159941</v>
      </c>
      <c r="I797" s="731">
        <v>59941</v>
      </c>
      <c r="J797" s="731" t="s">
        <v>1230</v>
      </c>
      <c r="K797" s="731" t="s">
        <v>1231</v>
      </c>
      <c r="L797" s="734">
        <v>238.68</v>
      </c>
      <c r="M797" s="734">
        <v>4</v>
      </c>
      <c r="N797" s="735">
        <v>954.72</v>
      </c>
    </row>
    <row r="798" spans="1:14" ht="14.45" customHeight="1" x14ac:dyDescent="0.2">
      <c r="A798" s="729" t="s">
        <v>575</v>
      </c>
      <c r="B798" s="730" t="s">
        <v>576</v>
      </c>
      <c r="C798" s="731" t="s">
        <v>619</v>
      </c>
      <c r="D798" s="732" t="s">
        <v>620</v>
      </c>
      <c r="E798" s="733">
        <v>50113001</v>
      </c>
      <c r="F798" s="732" t="s">
        <v>661</v>
      </c>
      <c r="G798" s="731" t="s">
        <v>673</v>
      </c>
      <c r="H798" s="731">
        <v>109709</v>
      </c>
      <c r="I798" s="731">
        <v>9709</v>
      </c>
      <c r="J798" s="731" t="s">
        <v>704</v>
      </c>
      <c r="K798" s="731" t="s">
        <v>705</v>
      </c>
      <c r="L798" s="734">
        <v>64.899999999999991</v>
      </c>
      <c r="M798" s="734">
        <v>6</v>
      </c>
      <c r="N798" s="735">
        <v>389.4</v>
      </c>
    </row>
    <row r="799" spans="1:14" ht="14.45" customHeight="1" x14ac:dyDescent="0.2">
      <c r="A799" s="729" t="s">
        <v>575</v>
      </c>
      <c r="B799" s="730" t="s">
        <v>576</v>
      </c>
      <c r="C799" s="731" t="s">
        <v>619</v>
      </c>
      <c r="D799" s="732" t="s">
        <v>620</v>
      </c>
      <c r="E799" s="733">
        <v>50113001</v>
      </c>
      <c r="F799" s="732" t="s">
        <v>661</v>
      </c>
      <c r="G799" s="731" t="s">
        <v>662</v>
      </c>
      <c r="H799" s="731">
        <v>844145</v>
      </c>
      <c r="I799" s="731">
        <v>56350</v>
      </c>
      <c r="J799" s="731" t="s">
        <v>1750</v>
      </c>
      <c r="K799" s="731" t="s">
        <v>1751</v>
      </c>
      <c r="L799" s="734">
        <v>38.420909090909085</v>
      </c>
      <c r="M799" s="734">
        <v>11</v>
      </c>
      <c r="N799" s="735">
        <v>422.62999999999994</v>
      </c>
    </row>
    <row r="800" spans="1:14" ht="14.45" customHeight="1" x14ac:dyDescent="0.2">
      <c r="A800" s="729" t="s">
        <v>575</v>
      </c>
      <c r="B800" s="730" t="s">
        <v>576</v>
      </c>
      <c r="C800" s="731" t="s">
        <v>619</v>
      </c>
      <c r="D800" s="732" t="s">
        <v>620</v>
      </c>
      <c r="E800" s="733">
        <v>50113001</v>
      </c>
      <c r="F800" s="732" t="s">
        <v>661</v>
      </c>
      <c r="G800" s="731" t="s">
        <v>662</v>
      </c>
      <c r="H800" s="731">
        <v>188850</v>
      </c>
      <c r="I800" s="731">
        <v>188850</v>
      </c>
      <c r="J800" s="731" t="s">
        <v>1237</v>
      </c>
      <c r="K800" s="731" t="s">
        <v>1238</v>
      </c>
      <c r="L800" s="734">
        <v>39.22</v>
      </c>
      <c r="M800" s="734">
        <v>1</v>
      </c>
      <c r="N800" s="735">
        <v>39.22</v>
      </c>
    </row>
    <row r="801" spans="1:14" ht="14.45" customHeight="1" x14ac:dyDescent="0.2">
      <c r="A801" s="729" t="s">
        <v>575</v>
      </c>
      <c r="B801" s="730" t="s">
        <v>576</v>
      </c>
      <c r="C801" s="731" t="s">
        <v>619</v>
      </c>
      <c r="D801" s="732" t="s">
        <v>620</v>
      </c>
      <c r="E801" s="733">
        <v>50113001</v>
      </c>
      <c r="F801" s="732" t="s">
        <v>661</v>
      </c>
      <c r="G801" s="731" t="s">
        <v>662</v>
      </c>
      <c r="H801" s="731">
        <v>230920</v>
      </c>
      <c r="I801" s="731">
        <v>230920</v>
      </c>
      <c r="J801" s="731" t="s">
        <v>1239</v>
      </c>
      <c r="K801" s="731" t="s">
        <v>1240</v>
      </c>
      <c r="L801" s="734">
        <v>684.73</v>
      </c>
      <c r="M801" s="734">
        <v>2</v>
      </c>
      <c r="N801" s="735">
        <v>1369.46</v>
      </c>
    </row>
    <row r="802" spans="1:14" ht="14.45" customHeight="1" x14ac:dyDescent="0.2">
      <c r="A802" s="729" t="s">
        <v>575</v>
      </c>
      <c r="B802" s="730" t="s">
        <v>576</v>
      </c>
      <c r="C802" s="731" t="s">
        <v>619</v>
      </c>
      <c r="D802" s="732" t="s">
        <v>620</v>
      </c>
      <c r="E802" s="733">
        <v>50113001</v>
      </c>
      <c r="F802" s="732" t="s">
        <v>661</v>
      </c>
      <c r="G802" s="731" t="s">
        <v>662</v>
      </c>
      <c r="H802" s="731">
        <v>988179</v>
      </c>
      <c r="I802" s="731">
        <v>0</v>
      </c>
      <c r="J802" s="731" t="s">
        <v>1243</v>
      </c>
      <c r="K802" s="731" t="s">
        <v>329</v>
      </c>
      <c r="L802" s="734">
        <v>88.495384615384623</v>
      </c>
      <c r="M802" s="734">
        <v>13</v>
      </c>
      <c r="N802" s="735">
        <v>1150.44</v>
      </c>
    </row>
    <row r="803" spans="1:14" ht="14.45" customHeight="1" x14ac:dyDescent="0.2">
      <c r="A803" s="729" t="s">
        <v>575</v>
      </c>
      <c r="B803" s="730" t="s">
        <v>576</v>
      </c>
      <c r="C803" s="731" t="s">
        <v>619</v>
      </c>
      <c r="D803" s="732" t="s">
        <v>620</v>
      </c>
      <c r="E803" s="733">
        <v>50113001</v>
      </c>
      <c r="F803" s="732" t="s">
        <v>661</v>
      </c>
      <c r="G803" s="731" t="s">
        <v>662</v>
      </c>
      <c r="H803" s="731">
        <v>397057</v>
      </c>
      <c r="I803" s="731">
        <v>0</v>
      </c>
      <c r="J803" s="731" t="s">
        <v>1752</v>
      </c>
      <c r="K803" s="731" t="s">
        <v>329</v>
      </c>
      <c r="L803" s="734">
        <v>56.177692307692297</v>
      </c>
      <c r="M803" s="734">
        <v>13</v>
      </c>
      <c r="N803" s="735">
        <v>730.30999999999983</v>
      </c>
    </row>
    <row r="804" spans="1:14" ht="14.45" customHeight="1" x14ac:dyDescent="0.2">
      <c r="A804" s="729" t="s">
        <v>575</v>
      </c>
      <c r="B804" s="730" t="s">
        <v>576</v>
      </c>
      <c r="C804" s="731" t="s">
        <v>619</v>
      </c>
      <c r="D804" s="732" t="s">
        <v>620</v>
      </c>
      <c r="E804" s="733">
        <v>50113001</v>
      </c>
      <c r="F804" s="732" t="s">
        <v>661</v>
      </c>
      <c r="G804" s="731" t="s">
        <v>662</v>
      </c>
      <c r="H804" s="731">
        <v>225261</v>
      </c>
      <c r="I804" s="731">
        <v>225261</v>
      </c>
      <c r="J804" s="731" t="s">
        <v>1244</v>
      </c>
      <c r="K804" s="731" t="s">
        <v>1245</v>
      </c>
      <c r="L804" s="734">
        <v>57.73105263157894</v>
      </c>
      <c r="M804" s="734">
        <v>19</v>
      </c>
      <c r="N804" s="735">
        <v>1096.8899999999999</v>
      </c>
    </row>
    <row r="805" spans="1:14" ht="14.45" customHeight="1" x14ac:dyDescent="0.2">
      <c r="A805" s="729" t="s">
        <v>575</v>
      </c>
      <c r="B805" s="730" t="s">
        <v>576</v>
      </c>
      <c r="C805" s="731" t="s">
        <v>619</v>
      </c>
      <c r="D805" s="732" t="s">
        <v>620</v>
      </c>
      <c r="E805" s="733">
        <v>50113001</v>
      </c>
      <c r="F805" s="732" t="s">
        <v>661</v>
      </c>
      <c r="G805" s="731" t="s">
        <v>662</v>
      </c>
      <c r="H805" s="731">
        <v>100610</v>
      </c>
      <c r="I805" s="731">
        <v>610</v>
      </c>
      <c r="J805" s="731" t="s">
        <v>1248</v>
      </c>
      <c r="K805" s="731" t="s">
        <v>1249</v>
      </c>
      <c r="L805" s="734">
        <v>72.42</v>
      </c>
      <c r="M805" s="734">
        <v>47</v>
      </c>
      <c r="N805" s="735">
        <v>3403.7400000000002</v>
      </c>
    </row>
    <row r="806" spans="1:14" ht="14.45" customHeight="1" x14ac:dyDescent="0.2">
      <c r="A806" s="729" t="s">
        <v>575</v>
      </c>
      <c r="B806" s="730" t="s">
        <v>576</v>
      </c>
      <c r="C806" s="731" t="s">
        <v>619</v>
      </c>
      <c r="D806" s="732" t="s">
        <v>620</v>
      </c>
      <c r="E806" s="733">
        <v>50113001</v>
      </c>
      <c r="F806" s="732" t="s">
        <v>661</v>
      </c>
      <c r="G806" s="731" t="s">
        <v>662</v>
      </c>
      <c r="H806" s="731">
        <v>100612</v>
      </c>
      <c r="I806" s="731">
        <v>612</v>
      </c>
      <c r="J806" s="731" t="s">
        <v>1250</v>
      </c>
      <c r="K806" s="731" t="s">
        <v>758</v>
      </c>
      <c r="L806" s="734">
        <v>67.58</v>
      </c>
      <c r="M806" s="734">
        <v>5</v>
      </c>
      <c r="N806" s="735">
        <v>337.9</v>
      </c>
    </row>
    <row r="807" spans="1:14" ht="14.45" customHeight="1" x14ac:dyDescent="0.2">
      <c r="A807" s="729" t="s">
        <v>575</v>
      </c>
      <c r="B807" s="730" t="s">
        <v>576</v>
      </c>
      <c r="C807" s="731" t="s">
        <v>619</v>
      </c>
      <c r="D807" s="732" t="s">
        <v>620</v>
      </c>
      <c r="E807" s="733">
        <v>50113001</v>
      </c>
      <c r="F807" s="732" t="s">
        <v>661</v>
      </c>
      <c r="G807" s="731" t="s">
        <v>662</v>
      </c>
      <c r="H807" s="731">
        <v>395294</v>
      </c>
      <c r="I807" s="731">
        <v>180306</v>
      </c>
      <c r="J807" s="731" t="s">
        <v>1253</v>
      </c>
      <c r="K807" s="731" t="s">
        <v>1254</v>
      </c>
      <c r="L807" s="734">
        <v>205.29241071428569</v>
      </c>
      <c r="M807" s="734">
        <v>112</v>
      </c>
      <c r="N807" s="735">
        <v>22992.749999999996</v>
      </c>
    </row>
    <row r="808" spans="1:14" ht="14.45" customHeight="1" x14ac:dyDescent="0.2">
      <c r="A808" s="729" t="s">
        <v>575</v>
      </c>
      <c r="B808" s="730" t="s">
        <v>576</v>
      </c>
      <c r="C808" s="731" t="s">
        <v>619</v>
      </c>
      <c r="D808" s="732" t="s">
        <v>620</v>
      </c>
      <c r="E808" s="733">
        <v>50113001</v>
      </c>
      <c r="F808" s="732" t="s">
        <v>661</v>
      </c>
      <c r="G808" s="731" t="s">
        <v>662</v>
      </c>
      <c r="H808" s="731">
        <v>172034</v>
      </c>
      <c r="I808" s="731">
        <v>172034</v>
      </c>
      <c r="J808" s="731" t="s">
        <v>1753</v>
      </c>
      <c r="K808" s="731" t="s">
        <v>1754</v>
      </c>
      <c r="L808" s="734">
        <v>23.34</v>
      </c>
      <c r="M808" s="734">
        <v>1</v>
      </c>
      <c r="N808" s="735">
        <v>23.34</v>
      </c>
    </row>
    <row r="809" spans="1:14" ht="14.45" customHeight="1" x14ac:dyDescent="0.2">
      <c r="A809" s="729" t="s">
        <v>575</v>
      </c>
      <c r="B809" s="730" t="s">
        <v>576</v>
      </c>
      <c r="C809" s="731" t="s">
        <v>619</v>
      </c>
      <c r="D809" s="732" t="s">
        <v>620</v>
      </c>
      <c r="E809" s="733">
        <v>50113001</v>
      </c>
      <c r="F809" s="732" t="s">
        <v>661</v>
      </c>
      <c r="G809" s="731" t="s">
        <v>662</v>
      </c>
      <c r="H809" s="731">
        <v>846846</v>
      </c>
      <c r="I809" s="731">
        <v>0</v>
      </c>
      <c r="J809" s="731" t="s">
        <v>1755</v>
      </c>
      <c r="K809" s="731" t="s">
        <v>329</v>
      </c>
      <c r="L809" s="734">
        <v>43.100000000000009</v>
      </c>
      <c r="M809" s="734">
        <v>2</v>
      </c>
      <c r="N809" s="735">
        <v>86.200000000000017</v>
      </c>
    </row>
    <row r="810" spans="1:14" ht="14.45" customHeight="1" x14ac:dyDescent="0.2">
      <c r="A810" s="729" t="s">
        <v>575</v>
      </c>
      <c r="B810" s="730" t="s">
        <v>576</v>
      </c>
      <c r="C810" s="731" t="s">
        <v>619</v>
      </c>
      <c r="D810" s="732" t="s">
        <v>620</v>
      </c>
      <c r="E810" s="733">
        <v>50113001</v>
      </c>
      <c r="F810" s="732" t="s">
        <v>661</v>
      </c>
      <c r="G810" s="731" t="s">
        <v>662</v>
      </c>
      <c r="H810" s="731">
        <v>990345</v>
      </c>
      <c r="I810" s="731">
        <v>0</v>
      </c>
      <c r="J810" s="731" t="s">
        <v>1756</v>
      </c>
      <c r="K810" s="731" t="s">
        <v>329</v>
      </c>
      <c r="L810" s="734">
        <v>79.019999999999982</v>
      </c>
      <c r="M810" s="734">
        <v>8</v>
      </c>
      <c r="N810" s="735">
        <v>632.15999999999985</v>
      </c>
    </row>
    <row r="811" spans="1:14" ht="14.45" customHeight="1" x14ac:dyDescent="0.2">
      <c r="A811" s="729" t="s">
        <v>575</v>
      </c>
      <c r="B811" s="730" t="s">
        <v>576</v>
      </c>
      <c r="C811" s="731" t="s">
        <v>619</v>
      </c>
      <c r="D811" s="732" t="s">
        <v>620</v>
      </c>
      <c r="E811" s="733">
        <v>50113001</v>
      </c>
      <c r="F811" s="732" t="s">
        <v>661</v>
      </c>
      <c r="G811" s="731" t="s">
        <v>662</v>
      </c>
      <c r="H811" s="731">
        <v>148578</v>
      </c>
      <c r="I811" s="731">
        <v>48578</v>
      </c>
      <c r="J811" s="731" t="s">
        <v>1268</v>
      </c>
      <c r="K811" s="731" t="s">
        <v>1270</v>
      </c>
      <c r="L811" s="734">
        <v>54.920000000000016</v>
      </c>
      <c r="M811" s="734">
        <v>4</v>
      </c>
      <c r="N811" s="735">
        <v>219.68000000000006</v>
      </c>
    </row>
    <row r="812" spans="1:14" ht="14.45" customHeight="1" x14ac:dyDescent="0.2">
      <c r="A812" s="729" t="s">
        <v>575</v>
      </c>
      <c r="B812" s="730" t="s">
        <v>576</v>
      </c>
      <c r="C812" s="731" t="s">
        <v>619</v>
      </c>
      <c r="D812" s="732" t="s">
        <v>620</v>
      </c>
      <c r="E812" s="733">
        <v>50113001</v>
      </c>
      <c r="F812" s="732" t="s">
        <v>661</v>
      </c>
      <c r="G812" s="731" t="s">
        <v>662</v>
      </c>
      <c r="H812" s="731">
        <v>191836</v>
      </c>
      <c r="I812" s="731">
        <v>91836</v>
      </c>
      <c r="J812" s="731" t="s">
        <v>1273</v>
      </c>
      <c r="K812" s="731" t="s">
        <v>1274</v>
      </c>
      <c r="L812" s="734">
        <v>44.623333333333335</v>
      </c>
      <c r="M812" s="734">
        <v>3</v>
      </c>
      <c r="N812" s="735">
        <v>133.87</v>
      </c>
    </row>
    <row r="813" spans="1:14" ht="14.45" customHeight="1" x14ac:dyDescent="0.2">
      <c r="A813" s="729" t="s">
        <v>575</v>
      </c>
      <c r="B813" s="730" t="s">
        <v>576</v>
      </c>
      <c r="C813" s="731" t="s">
        <v>619</v>
      </c>
      <c r="D813" s="732" t="s">
        <v>620</v>
      </c>
      <c r="E813" s="733">
        <v>50113001</v>
      </c>
      <c r="F813" s="732" t="s">
        <v>661</v>
      </c>
      <c r="G813" s="731" t="s">
        <v>662</v>
      </c>
      <c r="H813" s="731">
        <v>204690</v>
      </c>
      <c r="I813" s="731">
        <v>204690</v>
      </c>
      <c r="J813" s="731" t="s">
        <v>1757</v>
      </c>
      <c r="K813" s="731" t="s">
        <v>1758</v>
      </c>
      <c r="L813" s="734">
        <v>65.31</v>
      </c>
      <c r="M813" s="734">
        <v>1</v>
      </c>
      <c r="N813" s="735">
        <v>65.31</v>
      </c>
    </row>
    <row r="814" spans="1:14" ht="14.45" customHeight="1" x14ac:dyDescent="0.2">
      <c r="A814" s="729" t="s">
        <v>575</v>
      </c>
      <c r="B814" s="730" t="s">
        <v>576</v>
      </c>
      <c r="C814" s="731" t="s">
        <v>619</v>
      </c>
      <c r="D814" s="732" t="s">
        <v>620</v>
      </c>
      <c r="E814" s="733">
        <v>50113001</v>
      </c>
      <c r="F814" s="732" t="s">
        <v>661</v>
      </c>
      <c r="G814" s="731" t="s">
        <v>662</v>
      </c>
      <c r="H814" s="731">
        <v>168447</v>
      </c>
      <c r="I814" s="731">
        <v>168447</v>
      </c>
      <c r="J814" s="731" t="s">
        <v>1759</v>
      </c>
      <c r="K814" s="731" t="s">
        <v>1733</v>
      </c>
      <c r="L814" s="734">
        <v>748.35</v>
      </c>
      <c r="M814" s="734">
        <v>1</v>
      </c>
      <c r="N814" s="735">
        <v>748.35</v>
      </c>
    </row>
    <row r="815" spans="1:14" ht="14.45" customHeight="1" x14ac:dyDescent="0.2">
      <c r="A815" s="729" t="s">
        <v>575</v>
      </c>
      <c r="B815" s="730" t="s">
        <v>576</v>
      </c>
      <c r="C815" s="731" t="s">
        <v>619</v>
      </c>
      <c r="D815" s="732" t="s">
        <v>620</v>
      </c>
      <c r="E815" s="733">
        <v>50113001</v>
      </c>
      <c r="F815" s="732" t="s">
        <v>661</v>
      </c>
      <c r="G815" s="731" t="s">
        <v>662</v>
      </c>
      <c r="H815" s="731">
        <v>216873</v>
      </c>
      <c r="I815" s="731">
        <v>216873</v>
      </c>
      <c r="J815" s="731" t="s">
        <v>1760</v>
      </c>
      <c r="K815" s="731" t="s">
        <v>1761</v>
      </c>
      <c r="L815" s="734">
        <v>153.10800000000003</v>
      </c>
      <c r="M815" s="734">
        <v>5</v>
      </c>
      <c r="N815" s="735">
        <v>765.54000000000019</v>
      </c>
    </row>
    <row r="816" spans="1:14" ht="14.45" customHeight="1" x14ac:dyDescent="0.2">
      <c r="A816" s="729" t="s">
        <v>575</v>
      </c>
      <c r="B816" s="730" t="s">
        <v>576</v>
      </c>
      <c r="C816" s="731" t="s">
        <v>619</v>
      </c>
      <c r="D816" s="732" t="s">
        <v>620</v>
      </c>
      <c r="E816" s="733">
        <v>50113001</v>
      </c>
      <c r="F816" s="732" t="s">
        <v>661</v>
      </c>
      <c r="G816" s="731" t="s">
        <v>662</v>
      </c>
      <c r="H816" s="731">
        <v>215851</v>
      </c>
      <c r="I816" s="731">
        <v>215851</v>
      </c>
      <c r="J816" s="731" t="s">
        <v>1277</v>
      </c>
      <c r="K816" s="731" t="s">
        <v>1278</v>
      </c>
      <c r="L816" s="734">
        <v>290.05999999999995</v>
      </c>
      <c r="M816" s="734">
        <v>3</v>
      </c>
      <c r="N816" s="735">
        <v>870.17999999999984</v>
      </c>
    </row>
    <row r="817" spans="1:14" ht="14.45" customHeight="1" x14ac:dyDescent="0.2">
      <c r="A817" s="729" t="s">
        <v>575</v>
      </c>
      <c r="B817" s="730" t="s">
        <v>576</v>
      </c>
      <c r="C817" s="731" t="s">
        <v>619</v>
      </c>
      <c r="D817" s="732" t="s">
        <v>620</v>
      </c>
      <c r="E817" s="733">
        <v>50113001</v>
      </c>
      <c r="F817" s="732" t="s">
        <v>661</v>
      </c>
      <c r="G817" s="731" t="s">
        <v>673</v>
      </c>
      <c r="H817" s="731">
        <v>142755</v>
      </c>
      <c r="I817" s="731">
        <v>42755</v>
      </c>
      <c r="J817" s="731" t="s">
        <v>1762</v>
      </c>
      <c r="K817" s="731" t="s">
        <v>1763</v>
      </c>
      <c r="L817" s="734">
        <v>469.1489285714286</v>
      </c>
      <c r="M817" s="734">
        <v>28</v>
      </c>
      <c r="N817" s="735">
        <v>13136.17</v>
      </c>
    </row>
    <row r="818" spans="1:14" ht="14.45" customHeight="1" x14ac:dyDescent="0.2">
      <c r="A818" s="729" t="s">
        <v>575</v>
      </c>
      <c r="B818" s="730" t="s">
        <v>576</v>
      </c>
      <c r="C818" s="731" t="s">
        <v>619</v>
      </c>
      <c r="D818" s="732" t="s">
        <v>620</v>
      </c>
      <c r="E818" s="733">
        <v>50113001</v>
      </c>
      <c r="F818" s="732" t="s">
        <v>661</v>
      </c>
      <c r="G818" s="731" t="s">
        <v>673</v>
      </c>
      <c r="H818" s="731">
        <v>142758</v>
      </c>
      <c r="I818" s="731">
        <v>42758</v>
      </c>
      <c r="J818" s="731" t="s">
        <v>1764</v>
      </c>
      <c r="K818" s="731" t="s">
        <v>1765</v>
      </c>
      <c r="L818" s="734">
        <v>907.2100039294611</v>
      </c>
      <c r="M818" s="734">
        <v>34</v>
      </c>
      <c r="N818" s="735">
        <v>30845.140133601679</v>
      </c>
    </row>
    <row r="819" spans="1:14" ht="14.45" customHeight="1" x14ac:dyDescent="0.2">
      <c r="A819" s="729" t="s">
        <v>575</v>
      </c>
      <c r="B819" s="730" t="s">
        <v>576</v>
      </c>
      <c r="C819" s="731" t="s">
        <v>619</v>
      </c>
      <c r="D819" s="732" t="s">
        <v>620</v>
      </c>
      <c r="E819" s="733">
        <v>50113001</v>
      </c>
      <c r="F819" s="732" t="s">
        <v>661</v>
      </c>
      <c r="G819" s="731" t="s">
        <v>662</v>
      </c>
      <c r="H819" s="731">
        <v>146444</v>
      </c>
      <c r="I819" s="731">
        <v>46444</v>
      </c>
      <c r="J819" s="731" t="s">
        <v>1766</v>
      </c>
      <c r="K819" s="731" t="s">
        <v>1767</v>
      </c>
      <c r="L819" s="734">
        <v>298.36</v>
      </c>
      <c r="M819" s="734">
        <v>2</v>
      </c>
      <c r="N819" s="735">
        <v>596.72</v>
      </c>
    </row>
    <row r="820" spans="1:14" ht="14.45" customHeight="1" x14ac:dyDescent="0.2">
      <c r="A820" s="729" t="s">
        <v>575</v>
      </c>
      <c r="B820" s="730" t="s">
        <v>576</v>
      </c>
      <c r="C820" s="731" t="s">
        <v>619</v>
      </c>
      <c r="D820" s="732" t="s">
        <v>620</v>
      </c>
      <c r="E820" s="733">
        <v>50113001</v>
      </c>
      <c r="F820" s="732" t="s">
        <v>661</v>
      </c>
      <c r="G820" s="731" t="s">
        <v>662</v>
      </c>
      <c r="H820" s="731">
        <v>188165</v>
      </c>
      <c r="I820" s="731">
        <v>188165</v>
      </c>
      <c r="J820" s="731" t="s">
        <v>1768</v>
      </c>
      <c r="K820" s="731" t="s">
        <v>1769</v>
      </c>
      <c r="L820" s="734">
        <v>367.10000000000008</v>
      </c>
      <c r="M820" s="734">
        <v>2</v>
      </c>
      <c r="N820" s="735">
        <v>734.20000000000016</v>
      </c>
    </row>
    <row r="821" spans="1:14" ht="14.45" customHeight="1" x14ac:dyDescent="0.2">
      <c r="A821" s="729" t="s">
        <v>575</v>
      </c>
      <c r="B821" s="730" t="s">
        <v>576</v>
      </c>
      <c r="C821" s="731" t="s">
        <v>619</v>
      </c>
      <c r="D821" s="732" t="s">
        <v>620</v>
      </c>
      <c r="E821" s="733">
        <v>50113001</v>
      </c>
      <c r="F821" s="732" t="s">
        <v>661</v>
      </c>
      <c r="G821" s="731" t="s">
        <v>673</v>
      </c>
      <c r="H821" s="731">
        <v>174681</v>
      </c>
      <c r="I821" s="731">
        <v>174681</v>
      </c>
      <c r="J821" s="731" t="s">
        <v>1770</v>
      </c>
      <c r="K821" s="731" t="s">
        <v>1771</v>
      </c>
      <c r="L821" s="734">
        <v>169.29</v>
      </c>
      <c r="M821" s="734">
        <v>2</v>
      </c>
      <c r="N821" s="735">
        <v>338.58</v>
      </c>
    </row>
    <row r="822" spans="1:14" ht="14.45" customHeight="1" x14ac:dyDescent="0.2">
      <c r="A822" s="729" t="s">
        <v>575</v>
      </c>
      <c r="B822" s="730" t="s">
        <v>576</v>
      </c>
      <c r="C822" s="731" t="s">
        <v>619</v>
      </c>
      <c r="D822" s="732" t="s">
        <v>620</v>
      </c>
      <c r="E822" s="733">
        <v>50113001</v>
      </c>
      <c r="F822" s="732" t="s">
        <v>661</v>
      </c>
      <c r="G822" s="731" t="s">
        <v>673</v>
      </c>
      <c r="H822" s="731">
        <v>174700</v>
      </c>
      <c r="I822" s="731">
        <v>174700</v>
      </c>
      <c r="J822" s="731" t="s">
        <v>1283</v>
      </c>
      <c r="K822" s="731" t="s">
        <v>1284</v>
      </c>
      <c r="L822" s="734">
        <v>723.18</v>
      </c>
      <c r="M822" s="734">
        <v>3</v>
      </c>
      <c r="N822" s="735">
        <v>2169.54</v>
      </c>
    </row>
    <row r="823" spans="1:14" ht="14.45" customHeight="1" x14ac:dyDescent="0.2">
      <c r="A823" s="729" t="s">
        <v>575</v>
      </c>
      <c r="B823" s="730" t="s">
        <v>576</v>
      </c>
      <c r="C823" s="731" t="s">
        <v>619</v>
      </c>
      <c r="D823" s="732" t="s">
        <v>620</v>
      </c>
      <c r="E823" s="733">
        <v>50113001</v>
      </c>
      <c r="F823" s="732" t="s">
        <v>661</v>
      </c>
      <c r="G823" s="731" t="s">
        <v>662</v>
      </c>
      <c r="H823" s="731">
        <v>102130</v>
      </c>
      <c r="I823" s="731">
        <v>2130</v>
      </c>
      <c r="J823" s="731" t="s">
        <v>1287</v>
      </c>
      <c r="K823" s="731" t="s">
        <v>1288</v>
      </c>
      <c r="L823" s="734">
        <v>154.97333333333336</v>
      </c>
      <c r="M823" s="734">
        <v>3</v>
      </c>
      <c r="N823" s="735">
        <v>464.92000000000007</v>
      </c>
    </row>
    <row r="824" spans="1:14" ht="14.45" customHeight="1" x14ac:dyDescent="0.2">
      <c r="A824" s="729" t="s">
        <v>575</v>
      </c>
      <c r="B824" s="730" t="s">
        <v>576</v>
      </c>
      <c r="C824" s="731" t="s">
        <v>619</v>
      </c>
      <c r="D824" s="732" t="s">
        <v>620</v>
      </c>
      <c r="E824" s="733">
        <v>50113001</v>
      </c>
      <c r="F824" s="732" t="s">
        <v>661</v>
      </c>
      <c r="G824" s="731" t="s">
        <v>662</v>
      </c>
      <c r="H824" s="731">
        <v>845240</v>
      </c>
      <c r="I824" s="731">
        <v>109799</v>
      </c>
      <c r="J824" s="731" t="s">
        <v>1772</v>
      </c>
      <c r="K824" s="731" t="s">
        <v>1181</v>
      </c>
      <c r="L824" s="734">
        <v>80.699999999999989</v>
      </c>
      <c r="M824" s="734">
        <v>4</v>
      </c>
      <c r="N824" s="735">
        <v>322.79999999999995</v>
      </c>
    </row>
    <row r="825" spans="1:14" ht="14.45" customHeight="1" x14ac:dyDescent="0.2">
      <c r="A825" s="729" t="s">
        <v>575</v>
      </c>
      <c r="B825" s="730" t="s">
        <v>576</v>
      </c>
      <c r="C825" s="731" t="s">
        <v>619</v>
      </c>
      <c r="D825" s="732" t="s">
        <v>620</v>
      </c>
      <c r="E825" s="733">
        <v>50113001</v>
      </c>
      <c r="F825" s="732" t="s">
        <v>661</v>
      </c>
      <c r="G825" s="731" t="s">
        <v>662</v>
      </c>
      <c r="H825" s="731">
        <v>844735</v>
      </c>
      <c r="I825" s="731">
        <v>115527</v>
      </c>
      <c r="J825" s="731" t="s">
        <v>1773</v>
      </c>
      <c r="K825" s="731" t="s">
        <v>1774</v>
      </c>
      <c r="L825" s="734">
        <v>251.14</v>
      </c>
      <c r="M825" s="734">
        <v>9</v>
      </c>
      <c r="N825" s="735">
        <v>2260.2599999999998</v>
      </c>
    </row>
    <row r="826" spans="1:14" ht="14.45" customHeight="1" x14ac:dyDescent="0.2">
      <c r="A826" s="729" t="s">
        <v>575</v>
      </c>
      <c r="B826" s="730" t="s">
        <v>576</v>
      </c>
      <c r="C826" s="731" t="s">
        <v>619</v>
      </c>
      <c r="D826" s="732" t="s">
        <v>620</v>
      </c>
      <c r="E826" s="733">
        <v>50113001</v>
      </c>
      <c r="F826" s="732" t="s">
        <v>661</v>
      </c>
      <c r="G826" s="731" t="s">
        <v>662</v>
      </c>
      <c r="H826" s="731">
        <v>197864</v>
      </c>
      <c r="I826" s="731">
        <v>97864</v>
      </c>
      <c r="J826" s="731" t="s">
        <v>1775</v>
      </c>
      <c r="K826" s="731" t="s">
        <v>1776</v>
      </c>
      <c r="L826" s="734">
        <v>300.08000000000004</v>
      </c>
      <c r="M826" s="734">
        <v>2</v>
      </c>
      <c r="N826" s="735">
        <v>600.16000000000008</v>
      </c>
    </row>
    <row r="827" spans="1:14" ht="14.45" customHeight="1" x14ac:dyDescent="0.2">
      <c r="A827" s="729" t="s">
        <v>575</v>
      </c>
      <c r="B827" s="730" t="s">
        <v>576</v>
      </c>
      <c r="C827" s="731" t="s">
        <v>619</v>
      </c>
      <c r="D827" s="732" t="s">
        <v>620</v>
      </c>
      <c r="E827" s="733">
        <v>50113001</v>
      </c>
      <c r="F827" s="732" t="s">
        <v>661</v>
      </c>
      <c r="G827" s="731" t="s">
        <v>673</v>
      </c>
      <c r="H827" s="731">
        <v>233698</v>
      </c>
      <c r="I827" s="731">
        <v>233698</v>
      </c>
      <c r="J827" s="731" t="s">
        <v>1777</v>
      </c>
      <c r="K827" s="731" t="s">
        <v>1778</v>
      </c>
      <c r="L827" s="734">
        <v>130.89999999999998</v>
      </c>
      <c r="M827" s="734">
        <v>1</v>
      </c>
      <c r="N827" s="735">
        <v>130.89999999999998</v>
      </c>
    </row>
    <row r="828" spans="1:14" ht="14.45" customHeight="1" x14ac:dyDescent="0.2">
      <c r="A828" s="729" t="s">
        <v>575</v>
      </c>
      <c r="B828" s="730" t="s">
        <v>576</v>
      </c>
      <c r="C828" s="731" t="s">
        <v>619</v>
      </c>
      <c r="D828" s="732" t="s">
        <v>620</v>
      </c>
      <c r="E828" s="733">
        <v>50113001</v>
      </c>
      <c r="F828" s="732" t="s">
        <v>661</v>
      </c>
      <c r="G828" s="731" t="s">
        <v>673</v>
      </c>
      <c r="H828" s="731">
        <v>233735</v>
      </c>
      <c r="I828" s="731">
        <v>233735</v>
      </c>
      <c r="J828" s="731" t="s">
        <v>1779</v>
      </c>
      <c r="K828" s="731" t="s">
        <v>1780</v>
      </c>
      <c r="L828" s="734">
        <v>301.44000000000005</v>
      </c>
      <c r="M828" s="734">
        <v>3</v>
      </c>
      <c r="N828" s="735">
        <v>904.32000000000016</v>
      </c>
    </row>
    <row r="829" spans="1:14" ht="14.45" customHeight="1" x14ac:dyDescent="0.2">
      <c r="A829" s="729" t="s">
        <v>575</v>
      </c>
      <c r="B829" s="730" t="s">
        <v>576</v>
      </c>
      <c r="C829" s="731" t="s">
        <v>619</v>
      </c>
      <c r="D829" s="732" t="s">
        <v>620</v>
      </c>
      <c r="E829" s="733">
        <v>50113001</v>
      </c>
      <c r="F829" s="732" t="s">
        <v>661</v>
      </c>
      <c r="G829" s="731" t="s">
        <v>662</v>
      </c>
      <c r="H829" s="731">
        <v>191217</v>
      </c>
      <c r="I829" s="731">
        <v>91217</v>
      </c>
      <c r="J829" s="731" t="s">
        <v>1291</v>
      </c>
      <c r="K829" s="731" t="s">
        <v>1292</v>
      </c>
      <c r="L829" s="734">
        <v>80.629999999999981</v>
      </c>
      <c r="M829" s="734">
        <v>10</v>
      </c>
      <c r="N829" s="735">
        <v>806.29999999999984</v>
      </c>
    </row>
    <row r="830" spans="1:14" ht="14.45" customHeight="1" x14ac:dyDescent="0.2">
      <c r="A830" s="729" t="s">
        <v>575</v>
      </c>
      <c r="B830" s="730" t="s">
        <v>576</v>
      </c>
      <c r="C830" s="731" t="s">
        <v>619</v>
      </c>
      <c r="D830" s="732" t="s">
        <v>620</v>
      </c>
      <c r="E830" s="733">
        <v>50113001</v>
      </c>
      <c r="F830" s="732" t="s">
        <v>661</v>
      </c>
      <c r="G830" s="731" t="s">
        <v>673</v>
      </c>
      <c r="H830" s="731">
        <v>237705</v>
      </c>
      <c r="I830" s="731">
        <v>237705</v>
      </c>
      <c r="J830" s="731" t="s">
        <v>1293</v>
      </c>
      <c r="K830" s="731" t="s">
        <v>1294</v>
      </c>
      <c r="L830" s="734">
        <v>81.192222222222213</v>
      </c>
      <c r="M830" s="734">
        <v>36</v>
      </c>
      <c r="N830" s="735">
        <v>2922.9199999999996</v>
      </c>
    </row>
    <row r="831" spans="1:14" ht="14.45" customHeight="1" x14ac:dyDescent="0.2">
      <c r="A831" s="729" t="s">
        <v>575</v>
      </c>
      <c r="B831" s="730" t="s">
        <v>576</v>
      </c>
      <c r="C831" s="731" t="s">
        <v>619</v>
      </c>
      <c r="D831" s="732" t="s">
        <v>620</v>
      </c>
      <c r="E831" s="733">
        <v>50113001</v>
      </c>
      <c r="F831" s="732" t="s">
        <v>661</v>
      </c>
      <c r="G831" s="731" t="s">
        <v>662</v>
      </c>
      <c r="H831" s="731">
        <v>130434</v>
      </c>
      <c r="I831" s="731">
        <v>30434</v>
      </c>
      <c r="J831" s="731" t="s">
        <v>1297</v>
      </c>
      <c r="K831" s="731" t="s">
        <v>1298</v>
      </c>
      <c r="L831" s="734">
        <v>156.43000000000004</v>
      </c>
      <c r="M831" s="734">
        <v>13</v>
      </c>
      <c r="N831" s="735">
        <v>2033.5900000000004</v>
      </c>
    </row>
    <row r="832" spans="1:14" ht="14.45" customHeight="1" x14ac:dyDescent="0.2">
      <c r="A832" s="729" t="s">
        <v>575</v>
      </c>
      <c r="B832" s="730" t="s">
        <v>576</v>
      </c>
      <c r="C832" s="731" t="s">
        <v>619</v>
      </c>
      <c r="D832" s="732" t="s">
        <v>620</v>
      </c>
      <c r="E832" s="733">
        <v>50113001</v>
      </c>
      <c r="F832" s="732" t="s">
        <v>661</v>
      </c>
      <c r="G832" s="731" t="s">
        <v>662</v>
      </c>
      <c r="H832" s="731">
        <v>103550</v>
      </c>
      <c r="I832" s="731">
        <v>3550</v>
      </c>
      <c r="J832" s="731" t="s">
        <v>1297</v>
      </c>
      <c r="K832" s="731" t="s">
        <v>1638</v>
      </c>
      <c r="L832" s="734">
        <v>39.81</v>
      </c>
      <c r="M832" s="734">
        <v>9</v>
      </c>
      <c r="N832" s="735">
        <v>358.29</v>
      </c>
    </row>
    <row r="833" spans="1:14" ht="14.45" customHeight="1" x14ac:dyDescent="0.2">
      <c r="A833" s="729" t="s">
        <v>575</v>
      </c>
      <c r="B833" s="730" t="s">
        <v>576</v>
      </c>
      <c r="C833" s="731" t="s">
        <v>619</v>
      </c>
      <c r="D833" s="732" t="s">
        <v>620</v>
      </c>
      <c r="E833" s="733">
        <v>50113001</v>
      </c>
      <c r="F833" s="732" t="s">
        <v>661</v>
      </c>
      <c r="G833" s="731" t="s">
        <v>662</v>
      </c>
      <c r="H833" s="731">
        <v>146755</v>
      </c>
      <c r="I833" s="731">
        <v>46755</v>
      </c>
      <c r="J833" s="731" t="s">
        <v>1781</v>
      </c>
      <c r="K833" s="731" t="s">
        <v>1782</v>
      </c>
      <c r="L833" s="734">
        <v>83.571999999999989</v>
      </c>
      <c r="M833" s="734">
        <v>5</v>
      </c>
      <c r="N833" s="735">
        <v>417.85999999999996</v>
      </c>
    </row>
    <row r="834" spans="1:14" ht="14.45" customHeight="1" x14ac:dyDescent="0.2">
      <c r="A834" s="729" t="s">
        <v>575</v>
      </c>
      <c r="B834" s="730" t="s">
        <v>576</v>
      </c>
      <c r="C834" s="731" t="s">
        <v>619</v>
      </c>
      <c r="D834" s="732" t="s">
        <v>620</v>
      </c>
      <c r="E834" s="733">
        <v>50113001</v>
      </c>
      <c r="F834" s="732" t="s">
        <v>661</v>
      </c>
      <c r="G834" s="731" t="s">
        <v>662</v>
      </c>
      <c r="H834" s="731">
        <v>184785</v>
      </c>
      <c r="I834" s="731">
        <v>84785</v>
      </c>
      <c r="J834" s="731" t="s">
        <v>1301</v>
      </c>
      <c r="K834" s="731" t="s">
        <v>1302</v>
      </c>
      <c r="L834" s="734">
        <v>192.74</v>
      </c>
      <c r="M834" s="734">
        <v>4</v>
      </c>
      <c r="N834" s="735">
        <v>770.96</v>
      </c>
    </row>
    <row r="835" spans="1:14" ht="14.45" customHeight="1" x14ac:dyDescent="0.2">
      <c r="A835" s="729" t="s">
        <v>575</v>
      </c>
      <c r="B835" s="730" t="s">
        <v>576</v>
      </c>
      <c r="C835" s="731" t="s">
        <v>619</v>
      </c>
      <c r="D835" s="732" t="s">
        <v>620</v>
      </c>
      <c r="E835" s="733">
        <v>50113001</v>
      </c>
      <c r="F835" s="732" t="s">
        <v>661</v>
      </c>
      <c r="G835" s="731" t="s">
        <v>662</v>
      </c>
      <c r="H835" s="731">
        <v>243240</v>
      </c>
      <c r="I835" s="731">
        <v>243240</v>
      </c>
      <c r="J835" s="731" t="s">
        <v>1783</v>
      </c>
      <c r="K835" s="731" t="s">
        <v>1784</v>
      </c>
      <c r="L835" s="734">
        <v>79.949999999999989</v>
      </c>
      <c r="M835" s="734">
        <v>1</v>
      </c>
      <c r="N835" s="735">
        <v>79.949999999999989</v>
      </c>
    </row>
    <row r="836" spans="1:14" ht="14.45" customHeight="1" x14ac:dyDescent="0.2">
      <c r="A836" s="729" t="s">
        <v>575</v>
      </c>
      <c r="B836" s="730" t="s">
        <v>576</v>
      </c>
      <c r="C836" s="731" t="s">
        <v>619</v>
      </c>
      <c r="D836" s="732" t="s">
        <v>620</v>
      </c>
      <c r="E836" s="733">
        <v>50113001</v>
      </c>
      <c r="F836" s="732" t="s">
        <v>661</v>
      </c>
      <c r="G836" s="731" t="s">
        <v>662</v>
      </c>
      <c r="H836" s="731">
        <v>848416</v>
      </c>
      <c r="I836" s="731">
        <v>500287</v>
      </c>
      <c r="J836" s="731" t="s">
        <v>1785</v>
      </c>
      <c r="K836" s="731" t="s">
        <v>1786</v>
      </c>
      <c r="L836" s="734">
        <v>222.89000000000001</v>
      </c>
      <c r="M836" s="734">
        <v>7</v>
      </c>
      <c r="N836" s="735">
        <v>1560.23</v>
      </c>
    </row>
    <row r="837" spans="1:14" ht="14.45" customHeight="1" x14ac:dyDescent="0.2">
      <c r="A837" s="729" t="s">
        <v>575</v>
      </c>
      <c r="B837" s="730" t="s">
        <v>576</v>
      </c>
      <c r="C837" s="731" t="s">
        <v>619</v>
      </c>
      <c r="D837" s="732" t="s">
        <v>620</v>
      </c>
      <c r="E837" s="733">
        <v>50113001</v>
      </c>
      <c r="F837" s="732" t="s">
        <v>661</v>
      </c>
      <c r="G837" s="731" t="s">
        <v>662</v>
      </c>
      <c r="H837" s="731">
        <v>840333</v>
      </c>
      <c r="I837" s="731">
        <v>0</v>
      </c>
      <c r="J837" s="731" t="s">
        <v>1304</v>
      </c>
      <c r="K837" s="731" t="s">
        <v>329</v>
      </c>
      <c r="L837" s="734">
        <v>25.07000003407142</v>
      </c>
      <c r="M837" s="734">
        <v>35</v>
      </c>
      <c r="N837" s="735">
        <v>877.45000119249971</v>
      </c>
    </row>
    <row r="838" spans="1:14" ht="14.45" customHeight="1" x14ac:dyDescent="0.2">
      <c r="A838" s="729" t="s">
        <v>575</v>
      </c>
      <c r="B838" s="730" t="s">
        <v>576</v>
      </c>
      <c r="C838" s="731" t="s">
        <v>619</v>
      </c>
      <c r="D838" s="732" t="s">
        <v>620</v>
      </c>
      <c r="E838" s="733">
        <v>50113001</v>
      </c>
      <c r="F838" s="732" t="s">
        <v>661</v>
      </c>
      <c r="G838" s="731" t="s">
        <v>662</v>
      </c>
      <c r="H838" s="731">
        <v>142595</v>
      </c>
      <c r="I838" s="731">
        <v>42595</v>
      </c>
      <c r="J838" s="731" t="s">
        <v>1305</v>
      </c>
      <c r="K838" s="731" t="s">
        <v>1137</v>
      </c>
      <c r="L838" s="734">
        <v>638</v>
      </c>
      <c r="M838" s="734">
        <v>1</v>
      </c>
      <c r="N838" s="735">
        <v>638</v>
      </c>
    </row>
    <row r="839" spans="1:14" ht="14.45" customHeight="1" x14ac:dyDescent="0.2">
      <c r="A839" s="729" t="s">
        <v>575</v>
      </c>
      <c r="B839" s="730" t="s">
        <v>576</v>
      </c>
      <c r="C839" s="731" t="s">
        <v>619</v>
      </c>
      <c r="D839" s="732" t="s">
        <v>620</v>
      </c>
      <c r="E839" s="733">
        <v>50113001</v>
      </c>
      <c r="F839" s="732" t="s">
        <v>661</v>
      </c>
      <c r="G839" s="731" t="s">
        <v>662</v>
      </c>
      <c r="H839" s="731">
        <v>100643</v>
      </c>
      <c r="I839" s="731">
        <v>643</v>
      </c>
      <c r="J839" s="731" t="s">
        <v>1306</v>
      </c>
      <c r="K839" s="731" t="s">
        <v>1307</v>
      </c>
      <c r="L839" s="734">
        <v>63.559999999999988</v>
      </c>
      <c r="M839" s="734">
        <v>2</v>
      </c>
      <c r="N839" s="735">
        <v>127.11999999999998</v>
      </c>
    </row>
    <row r="840" spans="1:14" ht="14.45" customHeight="1" x14ac:dyDescent="0.2">
      <c r="A840" s="729" t="s">
        <v>575</v>
      </c>
      <c r="B840" s="730" t="s">
        <v>576</v>
      </c>
      <c r="C840" s="731" t="s">
        <v>619</v>
      </c>
      <c r="D840" s="732" t="s">
        <v>620</v>
      </c>
      <c r="E840" s="733">
        <v>50113001</v>
      </c>
      <c r="F840" s="732" t="s">
        <v>661</v>
      </c>
      <c r="G840" s="731" t="s">
        <v>662</v>
      </c>
      <c r="H840" s="731">
        <v>994362</v>
      </c>
      <c r="I840" s="731">
        <v>0</v>
      </c>
      <c r="J840" s="731" t="s">
        <v>1787</v>
      </c>
      <c r="K840" s="731" t="s">
        <v>329</v>
      </c>
      <c r="L840" s="734">
        <v>724.05</v>
      </c>
      <c r="M840" s="734">
        <v>2</v>
      </c>
      <c r="N840" s="735">
        <v>1448.1</v>
      </c>
    </row>
    <row r="841" spans="1:14" ht="14.45" customHeight="1" x14ac:dyDescent="0.2">
      <c r="A841" s="729" t="s">
        <v>575</v>
      </c>
      <c r="B841" s="730" t="s">
        <v>576</v>
      </c>
      <c r="C841" s="731" t="s">
        <v>619</v>
      </c>
      <c r="D841" s="732" t="s">
        <v>620</v>
      </c>
      <c r="E841" s="733">
        <v>50113001</v>
      </c>
      <c r="F841" s="732" t="s">
        <v>661</v>
      </c>
      <c r="G841" s="731" t="s">
        <v>662</v>
      </c>
      <c r="H841" s="731">
        <v>168903</v>
      </c>
      <c r="I841" s="731">
        <v>168903</v>
      </c>
      <c r="J841" s="731" t="s">
        <v>1788</v>
      </c>
      <c r="K841" s="731" t="s">
        <v>1604</v>
      </c>
      <c r="L841" s="734">
        <v>1408.2299999999998</v>
      </c>
      <c r="M841" s="734">
        <v>1</v>
      </c>
      <c r="N841" s="735">
        <v>1408.2299999999998</v>
      </c>
    </row>
    <row r="842" spans="1:14" ht="14.45" customHeight="1" x14ac:dyDescent="0.2">
      <c r="A842" s="729" t="s">
        <v>575</v>
      </c>
      <c r="B842" s="730" t="s">
        <v>576</v>
      </c>
      <c r="C842" s="731" t="s">
        <v>619</v>
      </c>
      <c r="D842" s="732" t="s">
        <v>620</v>
      </c>
      <c r="E842" s="733">
        <v>50113001</v>
      </c>
      <c r="F842" s="732" t="s">
        <v>661</v>
      </c>
      <c r="G842" s="731" t="s">
        <v>662</v>
      </c>
      <c r="H842" s="731">
        <v>117926</v>
      </c>
      <c r="I842" s="731">
        <v>201609</v>
      </c>
      <c r="J842" s="731" t="s">
        <v>1312</v>
      </c>
      <c r="K842" s="731" t="s">
        <v>1313</v>
      </c>
      <c r="L842" s="734">
        <v>44.389268292682928</v>
      </c>
      <c r="M842" s="734">
        <v>41</v>
      </c>
      <c r="N842" s="735">
        <v>1819.96</v>
      </c>
    </row>
    <row r="843" spans="1:14" ht="14.45" customHeight="1" x14ac:dyDescent="0.2">
      <c r="A843" s="729" t="s">
        <v>575</v>
      </c>
      <c r="B843" s="730" t="s">
        <v>576</v>
      </c>
      <c r="C843" s="731" t="s">
        <v>619</v>
      </c>
      <c r="D843" s="732" t="s">
        <v>620</v>
      </c>
      <c r="E843" s="733">
        <v>50113001</v>
      </c>
      <c r="F843" s="732" t="s">
        <v>661</v>
      </c>
      <c r="G843" s="731" t="s">
        <v>673</v>
      </c>
      <c r="H843" s="731">
        <v>166030</v>
      </c>
      <c r="I843" s="731">
        <v>66030</v>
      </c>
      <c r="J843" s="731" t="s">
        <v>1316</v>
      </c>
      <c r="K843" s="731" t="s">
        <v>1317</v>
      </c>
      <c r="L843" s="734">
        <v>29.87</v>
      </c>
      <c r="M843" s="734">
        <v>3</v>
      </c>
      <c r="N843" s="735">
        <v>89.61</v>
      </c>
    </row>
    <row r="844" spans="1:14" ht="14.45" customHeight="1" x14ac:dyDescent="0.2">
      <c r="A844" s="729" t="s">
        <v>575</v>
      </c>
      <c r="B844" s="730" t="s">
        <v>576</v>
      </c>
      <c r="C844" s="731" t="s">
        <v>619</v>
      </c>
      <c r="D844" s="732" t="s">
        <v>620</v>
      </c>
      <c r="E844" s="733">
        <v>50113001</v>
      </c>
      <c r="F844" s="732" t="s">
        <v>661</v>
      </c>
      <c r="G844" s="731" t="s">
        <v>673</v>
      </c>
      <c r="H844" s="731">
        <v>105496</v>
      </c>
      <c r="I844" s="731">
        <v>5496</v>
      </c>
      <c r="J844" s="731" t="s">
        <v>1316</v>
      </c>
      <c r="K844" s="731" t="s">
        <v>1318</v>
      </c>
      <c r="L844" s="734">
        <v>75.03</v>
      </c>
      <c r="M844" s="734">
        <v>1</v>
      </c>
      <c r="N844" s="735">
        <v>75.03</v>
      </c>
    </row>
    <row r="845" spans="1:14" ht="14.45" customHeight="1" x14ac:dyDescent="0.2">
      <c r="A845" s="729" t="s">
        <v>575</v>
      </c>
      <c r="B845" s="730" t="s">
        <v>576</v>
      </c>
      <c r="C845" s="731" t="s">
        <v>619</v>
      </c>
      <c r="D845" s="732" t="s">
        <v>620</v>
      </c>
      <c r="E845" s="733">
        <v>50113001</v>
      </c>
      <c r="F845" s="732" t="s">
        <v>661</v>
      </c>
      <c r="G845" s="731" t="s">
        <v>673</v>
      </c>
      <c r="H845" s="731">
        <v>153951</v>
      </c>
      <c r="I845" s="731">
        <v>53951</v>
      </c>
      <c r="J845" s="731" t="s">
        <v>1320</v>
      </c>
      <c r="K845" s="731" t="s">
        <v>1321</v>
      </c>
      <c r="L845" s="734">
        <v>183.29149999999998</v>
      </c>
      <c r="M845" s="734">
        <v>8</v>
      </c>
      <c r="N845" s="735">
        <v>1466.3319999999999</v>
      </c>
    </row>
    <row r="846" spans="1:14" ht="14.45" customHeight="1" x14ac:dyDescent="0.2">
      <c r="A846" s="729" t="s">
        <v>575</v>
      </c>
      <c r="B846" s="730" t="s">
        <v>576</v>
      </c>
      <c r="C846" s="731" t="s">
        <v>619</v>
      </c>
      <c r="D846" s="732" t="s">
        <v>620</v>
      </c>
      <c r="E846" s="733">
        <v>50113001</v>
      </c>
      <c r="F846" s="732" t="s">
        <v>661</v>
      </c>
      <c r="G846" s="731" t="s">
        <v>673</v>
      </c>
      <c r="H846" s="731">
        <v>153950</v>
      </c>
      <c r="I846" s="731">
        <v>53950</v>
      </c>
      <c r="J846" s="731" t="s">
        <v>1789</v>
      </c>
      <c r="K846" s="731" t="s">
        <v>1790</v>
      </c>
      <c r="L846" s="734">
        <v>91.43</v>
      </c>
      <c r="M846" s="734">
        <v>1</v>
      </c>
      <c r="N846" s="735">
        <v>91.43</v>
      </c>
    </row>
    <row r="847" spans="1:14" ht="14.45" customHeight="1" x14ac:dyDescent="0.2">
      <c r="A847" s="729" t="s">
        <v>575</v>
      </c>
      <c r="B847" s="730" t="s">
        <v>576</v>
      </c>
      <c r="C847" s="731" t="s">
        <v>619</v>
      </c>
      <c r="D847" s="732" t="s">
        <v>620</v>
      </c>
      <c r="E847" s="733">
        <v>50113002</v>
      </c>
      <c r="F847" s="732" t="s">
        <v>1332</v>
      </c>
      <c r="G847" s="731" t="s">
        <v>662</v>
      </c>
      <c r="H847" s="731">
        <v>195947</v>
      </c>
      <c r="I847" s="731">
        <v>95947</v>
      </c>
      <c r="J847" s="731" t="s">
        <v>1333</v>
      </c>
      <c r="K847" s="731" t="s">
        <v>1334</v>
      </c>
      <c r="L847" s="734">
        <v>2496.8200000000002</v>
      </c>
      <c r="M847" s="734">
        <v>1</v>
      </c>
      <c r="N847" s="735">
        <v>2496.8200000000002</v>
      </c>
    </row>
    <row r="848" spans="1:14" ht="14.45" customHeight="1" x14ac:dyDescent="0.2">
      <c r="A848" s="729" t="s">
        <v>575</v>
      </c>
      <c r="B848" s="730" t="s">
        <v>576</v>
      </c>
      <c r="C848" s="731" t="s">
        <v>619</v>
      </c>
      <c r="D848" s="732" t="s">
        <v>620</v>
      </c>
      <c r="E848" s="733">
        <v>50113002</v>
      </c>
      <c r="F848" s="732" t="s">
        <v>1332</v>
      </c>
      <c r="G848" s="731" t="s">
        <v>662</v>
      </c>
      <c r="H848" s="731">
        <v>142003</v>
      </c>
      <c r="I848" s="731">
        <v>142003</v>
      </c>
      <c r="J848" s="731" t="s">
        <v>1337</v>
      </c>
      <c r="K848" s="731" t="s">
        <v>1338</v>
      </c>
      <c r="L848" s="734">
        <v>3410</v>
      </c>
      <c r="M848" s="734">
        <v>1</v>
      </c>
      <c r="N848" s="735">
        <v>3410</v>
      </c>
    </row>
    <row r="849" spans="1:14" ht="14.45" customHeight="1" x14ac:dyDescent="0.2">
      <c r="A849" s="729" t="s">
        <v>575</v>
      </c>
      <c r="B849" s="730" t="s">
        <v>576</v>
      </c>
      <c r="C849" s="731" t="s">
        <v>619</v>
      </c>
      <c r="D849" s="732" t="s">
        <v>620</v>
      </c>
      <c r="E849" s="733">
        <v>50113002</v>
      </c>
      <c r="F849" s="732" t="s">
        <v>1332</v>
      </c>
      <c r="G849" s="731" t="s">
        <v>662</v>
      </c>
      <c r="H849" s="731">
        <v>103513</v>
      </c>
      <c r="I849" s="731">
        <v>3513</v>
      </c>
      <c r="J849" s="731" t="s">
        <v>1340</v>
      </c>
      <c r="K849" s="731" t="s">
        <v>1341</v>
      </c>
      <c r="L849" s="734">
        <v>2000</v>
      </c>
      <c r="M849" s="734">
        <v>13</v>
      </c>
      <c r="N849" s="735">
        <v>26000</v>
      </c>
    </row>
    <row r="850" spans="1:14" ht="14.45" customHeight="1" x14ac:dyDescent="0.2">
      <c r="A850" s="729" t="s">
        <v>575</v>
      </c>
      <c r="B850" s="730" t="s">
        <v>576</v>
      </c>
      <c r="C850" s="731" t="s">
        <v>619</v>
      </c>
      <c r="D850" s="732" t="s">
        <v>620</v>
      </c>
      <c r="E850" s="733">
        <v>50113002</v>
      </c>
      <c r="F850" s="732" t="s">
        <v>1332</v>
      </c>
      <c r="G850" s="731" t="s">
        <v>662</v>
      </c>
      <c r="H850" s="731">
        <v>103414</v>
      </c>
      <c r="I850" s="731">
        <v>3414</v>
      </c>
      <c r="J850" s="731" t="s">
        <v>1791</v>
      </c>
      <c r="K850" s="731" t="s">
        <v>1341</v>
      </c>
      <c r="L850" s="734">
        <v>2513.7400000000002</v>
      </c>
      <c r="M850" s="734">
        <v>2</v>
      </c>
      <c r="N850" s="735">
        <v>5027.4800000000005</v>
      </c>
    </row>
    <row r="851" spans="1:14" ht="14.45" customHeight="1" x14ac:dyDescent="0.2">
      <c r="A851" s="729" t="s">
        <v>575</v>
      </c>
      <c r="B851" s="730" t="s">
        <v>576</v>
      </c>
      <c r="C851" s="731" t="s">
        <v>619</v>
      </c>
      <c r="D851" s="732" t="s">
        <v>620</v>
      </c>
      <c r="E851" s="733">
        <v>50113006</v>
      </c>
      <c r="F851" s="732" t="s">
        <v>1351</v>
      </c>
      <c r="G851" s="731" t="s">
        <v>673</v>
      </c>
      <c r="H851" s="731">
        <v>33833</v>
      </c>
      <c r="I851" s="731">
        <v>33833</v>
      </c>
      <c r="J851" s="731" t="s">
        <v>1352</v>
      </c>
      <c r="K851" s="731" t="s">
        <v>1353</v>
      </c>
      <c r="L851" s="734">
        <v>167.22</v>
      </c>
      <c r="M851" s="734">
        <v>7</v>
      </c>
      <c r="N851" s="735">
        <v>1170.54</v>
      </c>
    </row>
    <row r="852" spans="1:14" ht="14.45" customHeight="1" x14ac:dyDescent="0.2">
      <c r="A852" s="729" t="s">
        <v>575</v>
      </c>
      <c r="B852" s="730" t="s">
        <v>576</v>
      </c>
      <c r="C852" s="731" t="s">
        <v>619</v>
      </c>
      <c r="D852" s="732" t="s">
        <v>620</v>
      </c>
      <c r="E852" s="733">
        <v>50113006</v>
      </c>
      <c r="F852" s="732" t="s">
        <v>1351</v>
      </c>
      <c r="G852" s="731" t="s">
        <v>662</v>
      </c>
      <c r="H852" s="731">
        <v>217087</v>
      </c>
      <c r="I852" s="731">
        <v>217087</v>
      </c>
      <c r="J852" s="731" t="s">
        <v>1792</v>
      </c>
      <c r="K852" s="731" t="s">
        <v>1353</v>
      </c>
      <c r="L852" s="734">
        <v>167.22</v>
      </c>
      <c r="M852" s="734">
        <v>1</v>
      </c>
      <c r="N852" s="735">
        <v>167.22</v>
      </c>
    </row>
    <row r="853" spans="1:14" ht="14.45" customHeight="1" x14ac:dyDescent="0.2">
      <c r="A853" s="729" t="s">
        <v>575</v>
      </c>
      <c r="B853" s="730" t="s">
        <v>576</v>
      </c>
      <c r="C853" s="731" t="s">
        <v>619</v>
      </c>
      <c r="D853" s="732" t="s">
        <v>620</v>
      </c>
      <c r="E853" s="733">
        <v>50113006</v>
      </c>
      <c r="F853" s="732" t="s">
        <v>1351</v>
      </c>
      <c r="G853" s="731" t="s">
        <v>673</v>
      </c>
      <c r="H853" s="731">
        <v>133339</v>
      </c>
      <c r="I853" s="731">
        <v>33339</v>
      </c>
      <c r="J853" s="731" t="s">
        <v>1792</v>
      </c>
      <c r="K853" s="731" t="s">
        <v>1793</v>
      </c>
      <c r="L853" s="734">
        <v>41.8</v>
      </c>
      <c r="M853" s="734">
        <v>7</v>
      </c>
      <c r="N853" s="735">
        <v>292.59999999999997</v>
      </c>
    </row>
    <row r="854" spans="1:14" ht="14.45" customHeight="1" x14ac:dyDescent="0.2">
      <c r="A854" s="729" t="s">
        <v>575</v>
      </c>
      <c r="B854" s="730" t="s">
        <v>576</v>
      </c>
      <c r="C854" s="731" t="s">
        <v>619</v>
      </c>
      <c r="D854" s="732" t="s">
        <v>620</v>
      </c>
      <c r="E854" s="733">
        <v>50113006</v>
      </c>
      <c r="F854" s="732" t="s">
        <v>1351</v>
      </c>
      <c r="G854" s="731" t="s">
        <v>673</v>
      </c>
      <c r="H854" s="731">
        <v>133340</v>
      </c>
      <c r="I854" s="731">
        <v>33340</v>
      </c>
      <c r="J854" s="731" t="s">
        <v>1794</v>
      </c>
      <c r="K854" s="731" t="s">
        <v>1793</v>
      </c>
      <c r="L854" s="734">
        <v>41.68181818181818</v>
      </c>
      <c r="M854" s="734">
        <v>22</v>
      </c>
      <c r="N854" s="735">
        <v>916.99999999999989</v>
      </c>
    </row>
    <row r="855" spans="1:14" ht="14.45" customHeight="1" x14ac:dyDescent="0.2">
      <c r="A855" s="729" t="s">
        <v>575</v>
      </c>
      <c r="B855" s="730" t="s">
        <v>576</v>
      </c>
      <c r="C855" s="731" t="s">
        <v>619</v>
      </c>
      <c r="D855" s="732" t="s">
        <v>620</v>
      </c>
      <c r="E855" s="733">
        <v>50113006</v>
      </c>
      <c r="F855" s="732" t="s">
        <v>1351</v>
      </c>
      <c r="G855" s="731" t="s">
        <v>662</v>
      </c>
      <c r="H855" s="731">
        <v>217088</v>
      </c>
      <c r="I855" s="731">
        <v>217088</v>
      </c>
      <c r="J855" s="731" t="s">
        <v>1794</v>
      </c>
      <c r="K855" s="731" t="s">
        <v>1353</v>
      </c>
      <c r="L855" s="734">
        <v>165.642</v>
      </c>
      <c r="M855" s="734">
        <v>5</v>
      </c>
      <c r="N855" s="735">
        <v>828.20999999999992</v>
      </c>
    </row>
    <row r="856" spans="1:14" ht="14.45" customHeight="1" x14ac:dyDescent="0.2">
      <c r="A856" s="729" t="s">
        <v>575</v>
      </c>
      <c r="B856" s="730" t="s">
        <v>576</v>
      </c>
      <c r="C856" s="731" t="s">
        <v>619</v>
      </c>
      <c r="D856" s="732" t="s">
        <v>620</v>
      </c>
      <c r="E856" s="733">
        <v>50113006</v>
      </c>
      <c r="F856" s="732" t="s">
        <v>1351</v>
      </c>
      <c r="G856" s="731" t="s">
        <v>662</v>
      </c>
      <c r="H856" s="731">
        <v>217190</v>
      </c>
      <c r="I856" s="731">
        <v>217190</v>
      </c>
      <c r="J856" s="731" t="s">
        <v>1795</v>
      </c>
      <c r="K856" s="731" t="s">
        <v>1388</v>
      </c>
      <c r="L856" s="734">
        <v>92.559999855408691</v>
      </c>
      <c r="M856" s="734">
        <v>922</v>
      </c>
      <c r="N856" s="735">
        <v>85340.319866686812</v>
      </c>
    </row>
    <row r="857" spans="1:14" ht="14.45" customHeight="1" x14ac:dyDescent="0.2">
      <c r="A857" s="729" t="s">
        <v>575</v>
      </c>
      <c r="B857" s="730" t="s">
        <v>576</v>
      </c>
      <c r="C857" s="731" t="s">
        <v>619</v>
      </c>
      <c r="D857" s="732" t="s">
        <v>620</v>
      </c>
      <c r="E857" s="733">
        <v>50113006</v>
      </c>
      <c r="F857" s="732" t="s">
        <v>1351</v>
      </c>
      <c r="G857" s="731" t="s">
        <v>662</v>
      </c>
      <c r="H857" s="731">
        <v>33888</v>
      </c>
      <c r="I857" s="731">
        <v>33888</v>
      </c>
      <c r="J857" s="731" t="s">
        <v>1796</v>
      </c>
      <c r="K857" s="731" t="s">
        <v>1797</v>
      </c>
      <c r="L857" s="734">
        <v>113.76</v>
      </c>
      <c r="M857" s="734">
        <v>1</v>
      </c>
      <c r="N857" s="735">
        <v>113.76</v>
      </c>
    </row>
    <row r="858" spans="1:14" ht="14.45" customHeight="1" x14ac:dyDescent="0.2">
      <c r="A858" s="729" t="s">
        <v>575</v>
      </c>
      <c r="B858" s="730" t="s">
        <v>576</v>
      </c>
      <c r="C858" s="731" t="s">
        <v>619</v>
      </c>
      <c r="D858" s="732" t="s">
        <v>620</v>
      </c>
      <c r="E858" s="733">
        <v>50113006</v>
      </c>
      <c r="F858" s="732" t="s">
        <v>1351</v>
      </c>
      <c r="G858" s="731" t="s">
        <v>662</v>
      </c>
      <c r="H858" s="731">
        <v>33891</v>
      </c>
      <c r="I858" s="731">
        <v>33891</v>
      </c>
      <c r="J858" s="731" t="s">
        <v>1798</v>
      </c>
      <c r="K858" s="731" t="s">
        <v>1797</v>
      </c>
      <c r="L858" s="734">
        <v>115</v>
      </c>
      <c r="M858" s="734">
        <v>1</v>
      </c>
      <c r="N858" s="735">
        <v>115</v>
      </c>
    </row>
    <row r="859" spans="1:14" ht="14.45" customHeight="1" x14ac:dyDescent="0.2">
      <c r="A859" s="729" t="s">
        <v>575</v>
      </c>
      <c r="B859" s="730" t="s">
        <v>576</v>
      </c>
      <c r="C859" s="731" t="s">
        <v>619</v>
      </c>
      <c r="D859" s="732" t="s">
        <v>620</v>
      </c>
      <c r="E859" s="733">
        <v>50113006</v>
      </c>
      <c r="F859" s="732" t="s">
        <v>1351</v>
      </c>
      <c r="G859" s="731" t="s">
        <v>662</v>
      </c>
      <c r="H859" s="731">
        <v>33580</v>
      </c>
      <c r="I859" s="731">
        <v>33580</v>
      </c>
      <c r="J859" s="731" t="s">
        <v>1799</v>
      </c>
      <c r="K859" s="731" t="s">
        <v>1353</v>
      </c>
      <c r="L859" s="734">
        <v>124.19999999999999</v>
      </c>
      <c r="M859" s="734">
        <v>1</v>
      </c>
      <c r="N859" s="735">
        <v>124.19999999999999</v>
      </c>
    </row>
    <row r="860" spans="1:14" ht="14.45" customHeight="1" x14ac:dyDescent="0.2">
      <c r="A860" s="729" t="s">
        <v>575</v>
      </c>
      <c r="B860" s="730" t="s">
        <v>576</v>
      </c>
      <c r="C860" s="731" t="s">
        <v>619</v>
      </c>
      <c r="D860" s="732" t="s">
        <v>620</v>
      </c>
      <c r="E860" s="733">
        <v>50113006</v>
      </c>
      <c r="F860" s="732" t="s">
        <v>1351</v>
      </c>
      <c r="G860" s="731" t="s">
        <v>662</v>
      </c>
      <c r="H860" s="731">
        <v>841569</v>
      </c>
      <c r="I860" s="731">
        <v>0</v>
      </c>
      <c r="J860" s="731" t="s">
        <v>1356</v>
      </c>
      <c r="K860" s="731" t="s">
        <v>329</v>
      </c>
      <c r="L860" s="734">
        <v>897</v>
      </c>
      <c r="M860" s="734">
        <v>2</v>
      </c>
      <c r="N860" s="735">
        <v>1794</v>
      </c>
    </row>
    <row r="861" spans="1:14" ht="14.45" customHeight="1" x14ac:dyDescent="0.2">
      <c r="A861" s="729" t="s">
        <v>575</v>
      </c>
      <c r="B861" s="730" t="s">
        <v>576</v>
      </c>
      <c r="C861" s="731" t="s">
        <v>619</v>
      </c>
      <c r="D861" s="732" t="s">
        <v>620</v>
      </c>
      <c r="E861" s="733">
        <v>50113006</v>
      </c>
      <c r="F861" s="732" t="s">
        <v>1351</v>
      </c>
      <c r="G861" s="731" t="s">
        <v>662</v>
      </c>
      <c r="H861" s="731">
        <v>33601</v>
      </c>
      <c r="I861" s="731">
        <v>33601</v>
      </c>
      <c r="J861" s="731" t="s">
        <v>1800</v>
      </c>
      <c r="K861" s="731" t="s">
        <v>1388</v>
      </c>
      <c r="L861" s="734">
        <v>78.510000000000005</v>
      </c>
      <c r="M861" s="734">
        <v>32</v>
      </c>
      <c r="N861" s="735">
        <v>2512.3200000000002</v>
      </c>
    </row>
    <row r="862" spans="1:14" ht="14.45" customHeight="1" x14ac:dyDescent="0.2">
      <c r="A862" s="729" t="s">
        <v>575</v>
      </c>
      <c r="B862" s="730" t="s">
        <v>576</v>
      </c>
      <c r="C862" s="731" t="s">
        <v>619</v>
      </c>
      <c r="D862" s="732" t="s">
        <v>620</v>
      </c>
      <c r="E862" s="733">
        <v>50113006</v>
      </c>
      <c r="F862" s="732" t="s">
        <v>1351</v>
      </c>
      <c r="G862" s="731" t="s">
        <v>662</v>
      </c>
      <c r="H862" s="731">
        <v>990223</v>
      </c>
      <c r="I862" s="731">
        <v>0</v>
      </c>
      <c r="J862" s="731" t="s">
        <v>1359</v>
      </c>
      <c r="K862" s="731" t="s">
        <v>329</v>
      </c>
      <c r="L862" s="734">
        <v>147.84664921465969</v>
      </c>
      <c r="M862" s="734">
        <v>191</v>
      </c>
      <c r="N862" s="735">
        <v>28238.71</v>
      </c>
    </row>
    <row r="863" spans="1:14" ht="14.45" customHeight="1" x14ac:dyDescent="0.2">
      <c r="A863" s="729" t="s">
        <v>575</v>
      </c>
      <c r="B863" s="730" t="s">
        <v>576</v>
      </c>
      <c r="C863" s="731" t="s">
        <v>619</v>
      </c>
      <c r="D863" s="732" t="s">
        <v>620</v>
      </c>
      <c r="E863" s="733">
        <v>50113006</v>
      </c>
      <c r="F863" s="732" t="s">
        <v>1351</v>
      </c>
      <c r="G863" s="731" t="s">
        <v>662</v>
      </c>
      <c r="H863" s="731">
        <v>993236</v>
      </c>
      <c r="I863" s="731">
        <v>0</v>
      </c>
      <c r="J863" s="731" t="s">
        <v>1360</v>
      </c>
      <c r="K863" s="731" t="s">
        <v>1361</v>
      </c>
      <c r="L863" s="734">
        <v>215.82507692307695</v>
      </c>
      <c r="M863" s="734">
        <v>65</v>
      </c>
      <c r="N863" s="735">
        <v>14028.630000000001</v>
      </c>
    </row>
    <row r="864" spans="1:14" ht="14.45" customHeight="1" x14ac:dyDescent="0.2">
      <c r="A864" s="729" t="s">
        <v>575</v>
      </c>
      <c r="B864" s="730" t="s">
        <v>576</v>
      </c>
      <c r="C864" s="731" t="s">
        <v>619</v>
      </c>
      <c r="D864" s="732" t="s">
        <v>620</v>
      </c>
      <c r="E864" s="733">
        <v>50113006</v>
      </c>
      <c r="F864" s="732" t="s">
        <v>1351</v>
      </c>
      <c r="G864" s="731" t="s">
        <v>673</v>
      </c>
      <c r="H864" s="731">
        <v>217112</v>
      </c>
      <c r="I864" s="731">
        <v>217112</v>
      </c>
      <c r="J864" s="731" t="s">
        <v>1801</v>
      </c>
      <c r="K864" s="731" t="s">
        <v>1802</v>
      </c>
      <c r="L864" s="734">
        <v>166.88000000000002</v>
      </c>
      <c r="M864" s="734">
        <v>1</v>
      </c>
      <c r="N864" s="735">
        <v>166.88000000000002</v>
      </c>
    </row>
    <row r="865" spans="1:14" ht="14.45" customHeight="1" x14ac:dyDescent="0.2">
      <c r="A865" s="729" t="s">
        <v>575</v>
      </c>
      <c r="B865" s="730" t="s">
        <v>576</v>
      </c>
      <c r="C865" s="731" t="s">
        <v>619</v>
      </c>
      <c r="D865" s="732" t="s">
        <v>620</v>
      </c>
      <c r="E865" s="733">
        <v>50113006</v>
      </c>
      <c r="F865" s="732" t="s">
        <v>1351</v>
      </c>
      <c r="G865" s="731" t="s">
        <v>673</v>
      </c>
      <c r="H865" s="731">
        <v>33855</v>
      </c>
      <c r="I865" s="731">
        <v>33855</v>
      </c>
      <c r="J865" s="731" t="s">
        <v>1362</v>
      </c>
      <c r="K865" s="731" t="s">
        <v>1363</v>
      </c>
      <c r="L865" s="734">
        <v>183.14999999999998</v>
      </c>
      <c r="M865" s="734">
        <v>41</v>
      </c>
      <c r="N865" s="735">
        <v>7509.1499999999987</v>
      </c>
    </row>
    <row r="866" spans="1:14" ht="14.45" customHeight="1" x14ac:dyDescent="0.2">
      <c r="A866" s="729" t="s">
        <v>575</v>
      </c>
      <c r="B866" s="730" t="s">
        <v>576</v>
      </c>
      <c r="C866" s="731" t="s">
        <v>619</v>
      </c>
      <c r="D866" s="732" t="s">
        <v>620</v>
      </c>
      <c r="E866" s="733">
        <v>50113006</v>
      </c>
      <c r="F866" s="732" t="s">
        <v>1351</v>
      </c>
      <c r="G866" s="731" t="s">
        <v>673</v>
      </c>
      <c r="H866" s="731">
        <v>33741</v>
      </c>
      <c r="I866" s="731">
        <v>33741</v>
      </c>
      <c r="J866" s="731" t="s">
        <v>1803</v>
      </c>
      <c r="K866" s="731" t="s">
        <v>1804</v>
      </c>
      <c r="L866" s="734">
        <v>111.81</v>
      </c>
      <c r="M866" s="734">
        <v>2</v>
      </c>
      <c r="N866" s="735">
        <v>223.62</v>
      </c>
    </row>
    <row r="867" spans="1:14" ht="14.45" customHeight="1" x14ac:dyDescent="0.2">
      <c r="A867" s="729" t="s">
        <v>575</v>
      </c>
      <c r="B867" s="730" t="s">
        <v>576</v>
      </c>
      <c r="C867" s="731" t="s">
        <v>619</v>
      </c>
      <c r="D867" s="732" t="s">
        <v>620</v>
      </c>
      <c r="E867" s="733">
        <v>50113006</v>
      </c>
      <c r="F867" s="732" t="s">
        <v>1351</v>
      </c>
      <c r="G867" s="731" t="s">
        <v>673</v>
      </c>
      <c r="H867" s="731">
        <v>33740</v>
      </c>
      <c r="I867" s="731">
        <v>33740</v>
      </c>
      <c r="J867" s="731" t="s">
        <v>1805</v>
      </c>
      <c r="K867" s="731" t="s">
        <v>1804</v>
      </c>
      <c r="L867" s="734">
        <v>111.81</v>
      </c>
      <c r="M867" s="734">
        <v>2</v>
      </c>
      <c r="N867" s="735">
        <v>223.62</v>
      </c>
    </row>
    <row r="868" spans="1:14" ht="14.45" customHeight="1" x14ac:dyDescent="0.2">
      <c r="A868" s="729" t="s">
        <v>575</v>
      </c>
      <c r="B868" s="730" t="s">
        <v>576</v>
      </c>
      <c r="C868" s="731" t="s">
        <v>619</v>
      </c>
      <c r="D868" s="732" t="s">
        <v>620</v>
      </c>
      <c r="E868" s="733">
        <v>50113006</v>
      </c>
      <c r="F868" s="732" t="s">
        <v>1351</v>
      </c>
      <c r="G868" s="731" t="s">
        <v>673</v>
      </c>
      <c r="H868" s="731">
        <v>33739</v>
      </c>
      <c r="I868" s="731">
        <v>33739</v>
      </c>
      <c r="J868" s="731" t="s">
        <v>1806</v>
      </c>
      <c r="K868" s="731" t="s">
        <v>1804</v>
      </c>
      <c r="L868" s="734">
        <v>111.80999999999999</v>
      </c>
      <c r="M868" s="734">
        <v>2</v>
      </c>
      <c r="N868" s="735">
        <v>223.61999999999998</v>
      </c>
    </row>
    <row r="869" spans="1:14" ht="14.45" customHeight="1" x14ac:dyDescent="0.2">
      <c r="A869" s="729" t="s">
        <v>575</v>
      </c>
      <c r="B869" s="730" t="s">
        <v>576</v>
      </c>
      <c r="C869" s="731" t="s">
        <v>619</v>
      </c>
      <c r="D869" s="732" t="s">
        <v>620</v>
      </c>
      <c r="E869" s="733">
        <v>50113006</v>
      </c>
      <c r="F869" s="732" t="s">
        <v>1351</v>
      </c>
      <c r="G869" s="731" t="s">
        <v>673</v>
      </c>
      <c r="H869" s="731">
        <v>987792</v>
      </c>
      <c r="I869" s="731">
        <v>33749</v>
      </c>
      <c r="J869" s="731" t="s">
        <v>1807</v>
      </c>
      <c r="K869" s="731" t="s">
        <v>1365</v>
      </c>
      <c r="L869" s="734">
        <v>96.550000000000011</v>
      </c>
      <c r="M869" s="734">
        <v>2</v>
      </c>
      <c r="N869" s="735">
        <v>193.10000000000002</v>
      </c>
    </row>
    <row r="870" spans="1:14" ht="14.45" customHeight="1" x14ac:dyDescent="0.2">
      <c r="A870" s="729" t="s">
        <v>575</v>
      </c>
      <c r="B870" s="730" t="s">
        <v>576</v>
      </c>
      <c r="C870" s="731" t="s">
        <v>619</v>
      </c>
      <c r="D870" s="732" t="s">
        <v>620</v>
      </c>
      <c r="E870" s="733">
        <v>50113006</v>
      </c>
      <c r="F870" s="732" t="s">
        <v>1351</v>
      </c>
      <c r="G870" s="731" t="s">
        <v>673</v>
      </c>
      <c r="H870" s="731">
        <v>33751</v>
      </c>
      <c r="I870" s="731">
        <v>33751</v>
      </c>
      <c r="J870" s="731" t="s">
        <v>1364</v>
      </c>
      <c r="K870" s="731" t="s">
        <v>1365</v>
      </c>
      <c r="L870" s="734">
        <v>96.549999503357441</v>
      </c>
      <c r="M870" s="734">
        <v>7</v>
      </c>
      <c r="N870" s="735">
        <v>675.84999652350211</v>
      </c>
    </row>
    <row r="871" spans="1:14" ht="14.45" customHeight="1" x14ac:dyDescent="0.2">
      <c r="A871" s="729" t="s">
        <v>575</v>
      </c>
      <c r="B871" s="730" t="s">
        <v>576</v>
      </c>
      <c r="C871" s="731" t="s">
        <v>619</v>
      </c>
      <c r="D871" s="732" t="s">
        <v>620</v>
      </c>
      <c r="E871" s="733">
        <v>50113006</v>
      </c>
      <c r="F871" s="732" t="s">
        <v>1351</v>
      </c>
      <c r="G871" s="731" t="s">
        <v>673</v>
      </c>
      <c r="H871" s="731">
        <v>395579</v>
      </c>
      <c r="I871" s="731">
        <v>33752</v>
      </c>
      <c r="J871" s="731" t="s">
        <v>1808</v>
      </c>
      <c r="K871" s="731" t="s">
        <v>1809</v>
      </c>
      <c r="L871" s="734">
        <v>96.55</v>
      </c>
      <c r="M871" s="734">
        <v>1</v>
      </c>
      <c r="N871" s="735">
        <v>96.55</v>
      </c>
    </row>
    <row r="872" spans="1:14" ht="14.45" customHeight="1" x14ac:dyDescent="0.2">
      <c r="A872" s="729" t="s">
        <v>575</v>
      </c>
      <c r="B872" s="730" t="s">
        <v>576</v>
      </c>
      <c r="C872" s="731" t="s">
        <v>619</v>
      </c>
      <c r="D872" s="732" t="s">
        <v>620</v>
      </c>
      <c r="E872" s="733">
        <v>50113006</v>
      </c>
      <c r="F872" s="732" t="s">
        <v>1351</v>
      </c>
      <c r="G872" s="731" t="s">
        <v>673</v>
      </c>
      <c r="H872" s="731">
        <v>33750</v>
      </c>
      <c r="I872" s="731">
        <v>33750</v>
      </c>
      <c r="J872" s="731" t="s">
        <v>1366</v>
      </c>
      <c r="K872" s="731" t="s">
        <v>1365</v>
      </c>
      <c r="L872" s="734">
        <v>96.54999942058366</v>
      </c>
      <c r="M872" s="734">
        <v>12</v>
      </c>
      <c r="N872" s="735">
        <v>1158.5999930470039</v>
      </c>
    </row>
    <row r="873" spans="1:14" ht="14.45" customHeight="1" x14ac:dyDescent="0.2">
      <c r="A873" s="729" t="s">
        <v>575</v>
      </c>
      <c r="B873" s="730" t="s">
        <v>576</v>
      </c>
      <c r="C873" s="731" t="s">
        <v>619</v>
      </c>
      <c r="D873" s="732" t="s">
        <v>620</v>
      </c>
      <c r="E873" s="733">
        <v>50113006</v>
      </c>
      <c r="F873" s="732" t="s">
        <v>1351</v>
      </c>
      <c r="G873" s="731" t="s">
        <v>673</v>
      </c>
      <c r="H873" s="731">
        <v>33859</v>
      </c>
      <c r="I873" s="731">
        <v>33859</v>
      </c>
      <c r="J873" s="731" t="s">
        <v>1367</v>
      </c>
      <c r="K873" s="731" t="s">
        <v>1353</v>
      </c>
      <c r="L873" s="734">
        <v>141.41999999999996</v>
      </c>
      <c r="M873" s="734">
        <v>5</v>
      </c>
      <c r="N873" s="735">
        <v>707.0999999999998</v>
      </c>
    </row>
    <row r="874" spans="1:14" ht="14.45" customHeight="1" x14ac:dyDescent="0.2">
      <c r="A874" s="729" t="s">
        <v>575</v>
      </c>
      <c r="B874" s="730" t="s">
        <v>576</v>
      </c>
      <c r="C874" s="731" t="s">
        <v>619</v>
      </c>
      <c r="D874" s="732" t="s">
        <v>620</v>
      </c>
      <c r="E874" s="733">
        <v>50113006</v>
      </c>
      <c r="F874" s="732" t="s">
        <v>1351</v>
      </c>
      <c r="G874" s="731" t="s">
        <v>673</v>
      </c>
      <c r="H874" s="731">
        <v>33858</v>
      </c>
      <c r="I874" s="731">
        <v>33858</v>
      </c>
      <c r="J874" s="731" t="s">
        <v>1810</v>
      </c>
      <c r="K874" s="731" t="s">
        <v>1353</v>
      </c>
      <c r="L874" s="734">
        <v>141.41999999999999</v>
      </c>
      <c r="M874" s="734">
        <v>1</v>
      </c>
      <c r="N874" s="735">
        <v>141.41999999999999</v>
      </c>
    </row>
    <row r="875" spans="1:14" ht="14.45" customHeight="1" x14ac:dyDescent="0.2">
      <c r="A875" s="729" t="s">
        <v>575</v>
      </c>
      <c r="B875" s="730" t="s">
        <v>576</v>
      </c>
      <c r="C875" s="731" t="s">
        <v>619</v>
      </c>
      <c r="D875" s="732" t="s">
        <v>620</v>
      </c>
      <c r="E875" s="733">
        <v>50113006</v>
      </c>
      <c r="F875" s="732" t="s">
        <v>1351</v>
      </c>
      <c r="G875" s="731" t="s">
        <v>673</v>
      </c>
      <c r="H875" s="731">
        <v>33863</v>
      </c>
      <c r="I875" s="731">
        <v>33863</v>
      </c>
      <c r="J875" s="731" t="s">
        <v>1811</v>
      </c>
      <c r="K875" s="731" t="s">
        <v>1353</v>
      </c>
      <c r="L875" s="734">
        <v>138.36999501767974</v>
      </c>
      <c r="M875" s="734">
        <v>1</v>
      </c>
      <c r="N875" s="735">
        <v>138.36999501767974</v>
      </c>
    </row>
    <row r="876" spans="1:14" ht="14.45" customHeight="1" x14ac:dyDescent="0.2">
      <c r="A876" s="729" t="s">
        <v>575</v>
      </c>
      <c r="B876" s="730" t="s">
        <v>576</v>
      </c>
      <c r="C876" s="731" t="s">
        <v>619</v>
      </c>
      <c r="D876" s="732" t="s">
        <v>620</v>
      </c>
      <c r="E876" s="733">
        <v>50113006</v>
      </c>
      <c r="F876" s="732" t="s">
        <v>1351</v>
      </c>
      <c r="G876" s="731" t="s">
        <v>673</v>
      </c>
      <c r="H876" s="731">
        <v>33851</v>
      </c>
      <c r="I876" s="731">
        <v>33851</v>
      </c>
      <c r="J876" s="731" t="s">
        <v>1369</v>
      </c>
      <c r="K876" s="731" t="s">
        <v>1353</v>
      </c>
      <c r="L876" s="734">
        <v>149.47000000000003</v>
      </c>
      <c r="M876" s="734">
        <v>1</v>
      </c>
      <c r="N876" s="735">
        <v>149.47000000000003</v>
      </c>
    </row>
    <row r="877" spans="1:14" ht="14.45" customHeight="1" x14ac:dyDescent="0.2">
      <c r="A877" s="729" t="s">
        <v>575</v>
      </c>
      <c r="B877" s="730" t="s">
        <v>576</v>
      </c>
      <c r="C877" s="731" t="s">
        <v>619</v>
      </c>
      <c r="D877" s="732" t="s">
        <v>620</v>
      </c>
      <c r="E877" s="733">
        <v>50113006</v>
      </c>
      <c r="F877" s="732" t="s">
        <v>1351</v>
      </c>
      <c r="G877" s="731" t="s">
        <v>673</v>
      </c>
      <c r="H877" s="731">
        <v>33856</v>
      </c>
      <c r="I877" s="731">
        <v>33856</v>
      </c>
      <c r="J877" s="731" t="s">
        <v>1370</v>
      </c>
      <c r="K877" s="731" t="s">
        <v>1353</v>
      </c>
      <c r="L877" s="734">
        <v>132.79000000000002</v>
      </c>
      <c r="M877" s="734">
        <v>1</v>
      </c>
      <c r="N877" s="735">
        <v>132.79000000000002</v>
      </c>
    </row>
    <row r="878" spans="1:14" ht="14.45" customHeight="1" x14ac:dyDescent="0.2">
      <c r="A878" s="729" t="s">
        <v>575</v>
      </c>
      <c r="B878" s="730" t="s">
        <v>576</v>
      </c>
      <c r="C878" s="731" t="s">
        <v>619</v>
      </c>
      <c r="D878" s="732" t="s">
        <v>620</v>
      </c>
      <c r="E878" s="733">
        <v>50113006</v>
      </c>
      <c r="F878" s="732" t="s">
        <v>1351</v>
      </c>
      <c r="G878" s="731" t="s">
        <v>673</v>
      </c>
      <c r="H878" s="731">
        <v>217054</v>
      </c>
      <c r="I878" s="731">
        <v>217054</v>
      </c>
      <c r="J878" s="731" t="s">
        <v>1372</v>
      </c>
      <c r="K878" s="731" t="s">
        <v>1373</v>
      </c>
      <c r="L878" s="734">
        <v>1115.2700000000002</v>
      </c>
      <c r="M878" s="734">
        <v>26</v>
      </c>
      <c r="N878" s="735">
        <v>28997.020000000008</v>
      </c>
    </row>
    <row r="879" spans="1:14" ht="14.45" customHeight="1" x14ac:dyDescent="0.2">
      <c r="A879" s="729" t="s">
        <v>575</v>
      </c>
      <c r="B879" s="730" t="s">
        <v>576</v>
      </c>
      <c r="C879" s="731" t="s">
        <v>619</v>
      </c>
      <c r="D879" s="732" t="s">
        <v>620</v>
      </c>
      <c r="E879" s="733">
        <v>50113006</v>
      </c>
      <c r="F879" s="732" t="s">
        <v>1351</v>
      </c>
      <c r="G879" s="731" t="s">
        <v>662</v>
      </c>
      <c r="H879" s="731">
        <v>988740</v>
      </c>
      <c r="I879" s="731">
        <v>0</v>
      </c>
      <c r="J879" s="731" t="s">
        <v>1376</v>
      </c>
      <c r="K879" s="731" t="s">
        <v>329</v>
      </c>
      <c r="L879" s="734">
        <v>177.60860537190084</v>
      </c>
      <c r="M879" s="734">
        <v>121</v>
      </c>
      <c r="N879" s="735">
        <v>21490.641250000001</v>
      </c>
    </row>
    <row r="880" spans="1:14" ht="14.45" customHeight="1" x14ac:dyDescent="0.2">
      <c r="A880" s="729" t="s">
        <v>575</v>
      </c>
      <c r="B880" s="730" t="s">
        <v>576</v>
      </c>
      <c r="C880" s="731" t="s">
        <v>619</v>
      </c>
      <c r="D880" s="732" t="s">
        <v>620</v>
      </c>
      <c r="E880" s="733">
        <v>50113006</v>
      </c>
      <c r="F880" s="732" t="s">
        <v>1351</v>
      </c>
      <c r="G880" s="731" t="s">
        <v>673</v>
      </c>
      <c r="H880" s="731">
        <v>848250</v>
      </c>
      <c r="I880" s="731">
        <v>33423</v>
      </c>
      <c r="J880" s="731" t="s">
        <v>1379</v>
      </c>
      <c r="K880" s="731" t="s">
        <v>1380</v>
      </c>
      <c r="L880" s="734">
        <v>297.50333333333333</v>
      </c>
      <c r="M880" s="734">
        <v>60</v>
      </c>
      <c r="N880" s="735">
        <v>17850.2</v>
      </c>
    </row>
    <row r="881" spans="1:14" ht="14.45" customHeight="1" x14ac:dyDescent="0.2">
      <c r="A881" s="729" t="s">
        <v>575</v>
      </c>
      <c r="B881" s="730" t="s">
        <v>576</v>
      </c>
      <c r="C881" s="731" t="s">
        <v>619</v>
      </c>
      <c r="D881" s="732" t="s">
        <v>620</v>
      </c>
      <c r="E881" s="733">
        <v>50113006</v>
      </c>
      <c r="F881" s="732" t="s">
        <v>1351</v>
      </c>
      <c r="G881" s="731" t="s">
        <v>673</v>
      </c>
      <c r="H881" s="731">
        <v>217052</v>
      </c>
      <c r="I881" s="731">
        <v>217052</v>
      </c>
      <c r="J881" s="731" t="s">
        <v>1812</v>
      </c>
      <c r="K881" s="731" t="s">
        <v>1373</v>
      </c>
      <c r="L881" s="734">
        <v>1502.27</v>
      </c>
      <c r="M881" s="734">
        <v>9</v>
      </c>
      <c r="N881" s="735">
        <v>13520.43</v>
      </c>
    </row>
    <row r="882" spans="1:14" ht="14.45" customHeight="1" x14ac:dyDescent="0.2">
      <c r="A882" s="729" t="s">
        <v>575</v>
      </c>
      <c r="B882" s="730" t="s">
        <v>576</v>
      </c>
      <c r="C882" s="731" t="s">
        <v>619</v>
      </c>
      <c r="D882" s="732" t="s">
        <v>620</v>
      </c>
      <c r="E882" s="733">
        <v>50113006</v>
      </c>
      <c r="F882" s="732" t="s">
        <v>1351</v>
      </c>
      <c r="G882" s="731" t="s">
        <v>673</v>
      </c>
      <c r="H882" s="731">
        <v>133146</v>
      </c>
      <c r="I882" s="731">
        <v>33530</v>
      </c>
      <c r="J882" s="731" t="s">
        <v>1381</v>
      </c>
      <c r="K882" s="731" t="s">
        <v>1382</v>
      </c>
      <c r="L882" s="734">
        <v>157.37000000000003</v>
      </c>
      <c r="M882" s="734">
        <v>90</v>
      </c>
      <c r="N882" s="735">
        <v>14163.300000000003</v>
      </c>
    </row>
    <row r="883" spans="1:14" ht="14.45" customHeight="1" x14ac:dyDescent="0.2">
      <c r="A883" s="729" t="s">
        <v>575</v>
      </c>
      <c r="B883" s="730" t="s">
        <v>576</v>
      </c>
      <c r="C883" s="731" t="s">
        <v>619</v>
      </c>
      <c r="D883" s="732" t="s">
        <v>620</v>
      </c>
      <c r="E883" s="733">
        <v>50113006</v>
      </c>
      <c r="F883" s="732" t="s">
        <v>1351</v>
      </c>
      <c r="G883" s="731" t="s">
        <v>662</v>
      </c>
      <c r="H883" s="731">
        <v>994516</v>
      </c>
      <c r="I883" s="731">
        <v>0</v>
      </c>
      <c r="J883" s="731" t="s">
        <v>1383</v>
      </c>
      <c r="K883" s="731" t="s">
        <v>329</v>
      </c>
      <c r="L883" s="734">
        <v>280.89999908878997</v>
      </c>
      <c r="M883" s="734">
        <v>111</v>
      </c>
      <c r="N883" s="735">
        <v>31179.899898855685</v>
      </c>
    </row>
    <row r="884" spans="1:14" ht="14.45" customHeight="1" x14ac:dyDescent="0.2">
      <c r="A884" s="729" t="s">
        <v>575</v>
      </c>
      <c r="B884" s="730" t="s">
        <v>576</v>
      </c>
      <c r="C884" s="731" t="s">
        <v>619</v>
      </c>
      <c r="D884" s="732" t="s">
        <v>620</v>
      </c>
      <c r="E884" s="733">
        <v>50113006</v>
      </c>
      <c r="F884" s="732" t="s">
        <v>1351</v>
      </c>
      <c r="G884" s="731" t="s">
        <v>662</v>
      </c>
      <c r="H884" s="731">
        <v>993484</v>
      </c>
      <c r="I884" s="731">
        <v>0</v>
      </c>
      <c r="J884" s="731" t="s">
        <v>1384</v>
      </c>
      <c r="K884" s="731" t="s">
        <v>329</v>
      </c>
      <c r="L884" s="734">
        <v>1659.206666666666</v>
      </c>
      <c r="M884" s="734">
        <v>12</v>
      </c>
      <c r="N884" s="735">
        <v>19910.479999999992</v>
      </c>
    </row>
    <row r="885" spans="1:14" ht="14.45" customHeight="1" x14ac:dyDescent="0.2">
      <c r="A885" s="729" t="s">
        <v>575</v>
      </c>
      <c r="B885" s="730" t="s">
        <v>576</v>
      </c>
      <c r="C885" s="731" t="s">
        <v>619</v>
      </c>
      <c r="D885" s="732" t="s">
        <v>620</v>
      </c>
      <c r="E885" s="733">
        <v>50113006</v>
      </c>
      <c r="F885" s="732" t="s">
        <v>1351</v>
      </c>
      <c r="G885" s="731" t="s">
        <v>673</v>
      </c>
      <c r="H885" s="731">
        <v>133220</v>
      </c>
      <c r="I885" s="731">
        <v>33220</v>
      </c>
      <c r="J885" s="731" t="s">
        <v>1385</v>
      </c>
      <c r="K885" s="731" t="s">
        <v>1386</v>
      </c>
      <c r="L885" s="734">
        <v>196.42285714285711</v>
      </c>
      <c r="M885" s="734">
        <v>14</v>
      </c>
      <c r="N885" s="735">
        <v>2749.9199999999996</v>
      </c>
    </row>
    <row r="886" spans="1:14" ht="14.45" customHeight="1" x14ac:dyDescent="0.2">
      <c r="A886" s="729" t="s">
        <v>575</v>
      </c>
      <c r="B886" s="730" t="s">
        <v>576</v>
      </c>
      <c r="C886" s="731" t="s">
        <v>619</v>
      </c>
      <c r="D886" s="732" t="s">
        <v>620</v>
      </c>
      <c r="E886" s="733">
        <v>50113006</v>
      </c>
      <c r="F886" s="732" t="s">
        <v>1351</v>
      </c>
      <c r="G886" s="731" t="s">
        <v>662</v>
      </c>
      <c r="H886" s="731">
        <v>33525</v>
      </c>
      <c r="I886" s="731">
        <v>33525</v>
      </c>
      <c r="J886" s="731" t="s">
        <v>1387</v>
      </c>
      <c r="K886" s="731" t="s">
        <v>1388</v>
      </c>
      <c r="L886" s="734">
        <v>94.763320287767698</v>
      </c>
      <c r="M886" s="734">
        <v>139</v>
      </c>
      <c r="N886" s="735">
        <v>13172.101519999711</v>
      </c>
    </row>
    <row r="887" spans="1:14" ht="14.45" customHeight="1" x14ac:dyDescent="0.2">
      <c r="A887" s="729" t="s">
        <v>575</v>
      </c>
      <c r="B887" s="730" t="s">
        <v>576</v>
      </c>
      <c r="C887" s="731" t="s">
        <v>619</v>
      </c>
      <c r="D887" s="732" t="s">
        <v>620</v>
      </c>
      <c r="E887" s="733">
        <v>50113008</v>
      </c>
      <c r="F887" s="732" t="s">
        <v>1389</v>
      </c>
      <c r="G887" s="731"/>
      <c r="H887" s="731"/>
      <c r="I887" s="731">
        <v>230686</v>
      </c>
      <c r="J887" s="731" t="s">
        <v>1404</v>
      </c>
      <c r="K887" s="731" t="s">
        <v>1406</v>
      </c>
      <c r="L887" s="734">
        <v>8610.7998046875</v>
      </c>
      <c r="M887" s="734">
        <v>2</v>
      </c>
      <c r="N887" s="735">
        <v>17221.599609375</v>
      </c>
    </row>
    <row r="888" spans="1:14" ht="14.45" customHeight="1" x14ac:dyDescent="0.2">
      <c r="A888" s="729" t="s">
        <v>575</v>
      </c>
      <c r="B888" s="730" t="s">
        <v>576</v>
      </c>
      <c r="C888" s="731" t="s">
        <v>619</v>
      </c>
      <c r="D888" s="732" t="s">
        <v>620</v>
      </c>
      <c r="E888" s="733">
        <v>50113011</v>
      </c>
      <c r="F888" s="732" t="s">
        <v>1409</v>
      </c>
      <c r="G888" s="731"/>
      <c r="H888" s="731"/>
      <c r="I888" s="731">
        <v>158151</v>
      </c>
      <c r="J888" s="731" t="s">
        <v>1410</v>
      </c>
      <c r="K888" s="731" t="s">
        <v>1813</v>
      </c>
      <c r="L888" s="734">
        <v>456.5</v>
      </c>
      <c r="M888" s="734">
        <v>2</v>
      </c>
      <c r="N888" s="735">
        <v>913</v>
      </c>
    </row>
    <row r="889" spans="1:14" ht="14.45" customHeight="1" x14ac:dyDescent="0.2">
      <c r="A889" s="729" t="s">
        <v>575</v>
      </c>
      <c r="B889" s="730" t="s">
        <v>576</v>
      </c>
      <c r="C889" s="731" t="s">
        <v>619</v>
      </c>
      <c r="D889" s="732" t="s">
        <v>620</v>
      </c>
      <c r="E889" s="733">
        <v>50113011</v>
      </c>
      <c r="F889" s="732" t="s">
        <v>1409</v>
      </c>
      <c r="G889" s="731"/>
      <c r="H889" s="731"/>
      <c r="I889" s="731">
        <v>158152</v>
      </c>
      <c r="J889" s="731" t="s">
        <v>1410</v>
      </c>
      <c r="K889" s="731" t="s">
        <v>1400</v>
      </c>
      <c r="L889" s="734">
        <v>912.989990234375</v>
      </c>
      <c r="M889" s="734">
        <v>35</v>
      </c>
      <c r="N889" s="735">
        <v>31954.649658203125</v>
      </c>
    </row>
    <row r="890" spans="1:14" ht="14.45" customHeight="1" x14ac:dyDescent="0.2">
      <c r="A890" s="729" t="s">
        <v>575</v>
      </c>
      <c r="B890" s="730" t="s">
        <v>576</v>
      </c>
      <c r="C890" s="731" t="s">
        <v>619</v>
      </c>
      <c r="D890" s="732" t="s">
        <v>620</v>
      </c>
      <c r="E890" s="733">
        <v>50113013</v>
      </c>
      <c r="F890" s="732" t="s">
        <v>1414</v>
      </c>
      <c r="G890" s="731" t="s">
        <v>329</v>
      </c>
      <c r="H890" s="731">
        <v>243369</v>
      </c>
      <c r="I890" s="731">
        <v>243369</v>
      </c>
      <c r="J890" s="731" t="s">
        <v>1415</v>
      </c>
      <c r="K890" s="731" t="s">
        <v>1416</v>
      </c>
      <c r="L890" s="734">
        <v>544.39</v>
      </c>
      <c r="M890" s="734">
        <v>14.4</v>
      </c>
      <c r="N890" s="735">
        <v>7839.2159999999994</v>
      </c>
    </row>
    <row r="891" spans="1:14" ht="14.45" customHeight="1" x14ac:dyDescent="0.2">
      <c r="A891" s="729" t="s">
        <v>575</v>
      </c>
      <c r="B891" s="730" t="s">
        <v>576</v>
      </c>
      <c r="C891" s="731" t="s">
        <v>619</v>
      </c>
      <c r="D891" s="732" t="s">
        <v>620</v>
      </c>
      <c r="E891" s="733">
        <v>50113013</v>
      </c>
      <c r="F891" s="732" t="s">
        <v>1414</v>
      </c>
      <c r="G891" s="731" t="s">
        <v>673</v>
      </c>
      <c r="H891" s="731">
        <v>195147</v>
      </c>
      <c r="I891" s="731">
        <v>195147</v>
      </c>
      <c r="J891" s="731" t="s">
        <v>1417</v>
      </c>
      <c r="K891" s="731" t="s">
        <v>1418</v>
      </c>
      <c r="L891" s="734">
        <v>557.76392857142866</v>
      </c>
      <c r="M891" s="734">
        <v>28</v>
      </c>
      <c r="N891" s="735">
        <v>15617.390000000003</v>
      </c>
    </row>
    <row r="892" spans="1:14" ht="14.45" customHeight="1" x14ac:dyDescent="0.2">
      <c r="A892" s="729" t="s">
        <v>575</v>
      </c>
      <c r="B892" s="730" t="s">
        <v>576</v>
      </c>
      <c r="C892" s="731" t="s">
        <v>619</v>
      </c>
      <c r="D892" s="732" t="s">
        <v>620</v>
      </c>
      <c r="E892" s="733">
        <v>50113013</v>
      </c>
      <c r="F892" s="732" t="s">
        <v>1414</v>
      </c>
      <c r="G892" s="731" t="s">
        <v>662</v>
      </c>
      <c r="H892" s="731">
        <v>203097</v>
      </c>
      <c r="I892" s="731">
        <v>203097</v>
      </c>
      <c r="J892" s="731" t="s">
        <v>1419</v>
      </c>
      <c r="K892" s="731" t="s">
        <v>1420</v>
      </c>
      <c r="L892" s="734">
        <v>167.34000000000009</v>
      </c>
      <c r="M892" s="734">
        <v>3</v>
      </c>
      <c r="N892" s="735">
        <v>502.02000000000027</v>
      </c>
    </row>
    <row r="893" spans="1:14" ht="14.45" customHeight="1" x14ac:dyDescent="0.2">
      <c r="A893" s="729" t="s">
        <v>575</v>
      </c>
      <c r="B893" s="730" t="s">
        <v>576</v>
      </c>
      <c r="C893" s="731" t="s">
        <v>619</v>
      </c>
      <c r="D893" s="732" t="s">
        <v>620</v>
      </c>
      <c r="E893" s="733">
        <v>50113013</v>
      </c>
      <c r="F893" s="732" t="s">
        <v>1414</v>
      </c>
      <c r="G893" s="731" t="s">
        <v>662</v>
      </c>
      <c r="H893" s="731">
        <v>172972</v>
      </c>
      <c r="I893" s="731">
        <v>72972</v>
      </c>
      <c r="J893" s="731" t="s">
        <v>1421</v>
      </c>
      <c r="K893" s="731" t="s">
        <v>1422</v>
      </c>
      <c r="L893" s="734">
        <v>203.72</v>
      </c>
      <c r="M893" s="734">
        <v>12</v>
      </c>
      <c r="N893" s="735">
        <v>2444.64</v>
      </c>
    </row>
    <row r="894" spans="1:14" ht="14.45" customHeight="1" x14ac:dyDescent="0.2">
      <c r="A894" s="729" t="s">
        <v>575</v>
      </c>
      <c r="B894" s="730" t="s">
        <v>576</v>
      </c>
      <c r="C894" s="731" t="s">
        <v>619</v>
      </c>
      <c r="D894" s="732" t="s">
        <v>620</v>
      </c>
      <c r="E894" s="733">
        <v>50113013</v>
      </c>
      <c r="F894" s="732" t="s">
        <v>1414</v>
      </c>
      <c r="G894" s="731" t="s">
        <v>662</v>
      </c>
      <c r="H894" s="731">
        <v>201961</v>
      </c>
      <c r="I894" s="731">
        <v>201961</v>
      </c>
      <c r="J894" s="731" t="s">
        <v>1425</v>
      </c>
      <c r="K894" s="731" t="s">
        <v>1426</v>
      </c>
      <c r="L894" s="734">
        <v>322.30000000000007</v>
      </c>
      <c r="M894" s="734">
        <v>2</v>
      </c>
      <c r="N894" s="735">
        <v>644.60000000000014</v>
      </c>
    </row>
    <row r="895" spans="1:14" ht="14.45" customHeight="1" x14ac:dyDescent="0.2">
      <c r="A895" s="729" t="s">
        <v>575</v>
      </c>
      <c r="B895" s="730" t="s">
        <v>576</v>
      </c>
      <c r="C895" s="731" t="s">
        <v>619</v>
      </c>
      <c r="D895" s="732" t="s">
        <v>620</v>
      </c>
      <c r="E895" s="733">
        <v>50113013</v>
      </c>
      <c r="F895" s="732" t="s">
        <v>1414</v>
      </c>
      <c r="G895" s="731" t="s">
        <v>662</v>
      </c>
      <c r="H895" s="731">
        <v>136083</v>
      </c>
      <c r="I895" s="731">
        <v>136083</v>
      </c>
      <c r="J895" s="731" t="s">
        <v>1427</v>
      </c>
      <c r="K895" s="731" t="s">
        <v>1428</v>
      </c>
      <c r="L895" s="734">
        <v>459.77</v>
      </c>
      <c r="M895" s="734">
        <v>6</v>
      </c>
      <c r="N895" s="735">
        <v>2758.62</v>
      </c>
    </row>
    <row r="896" spans="1:14" ht="14.45" customHeight="1" x14ac:dyDescent="0.2">
      <c r="A896" s="729" t="s">
        <v>575</v>
      </c>
      <c r="B896" s="730" t="s">
        <v>576</v>
      </c>
      <c r="C896" s="731" t="s">
        <v>619</v>
      </c>
      <c r="D896" s="732" t="s">
        <v>620</v>
      </c>
      <c r="E896" s="733">
        <v>50113013</v>
      </c>
      <c r="F896" s="732" t="s">
        <v>1414</v>
      </c>
      <c r="G896" s="731" t="s">
        <v>662</v>
      </c>
      <c r="H896" s="731">
        <v>498791</v>
      </c>
      <c r="I896" s="731">
        <v>9999999</v>
      </c>
      <c r="J896" s="731" t="s">
        <v>1429</v>
      </c>
      <c r="K896" s="731" t="s">
        <v>1430</v>
      </c>
      <c r="L896" s="734">
        <v>1316.8650000000002</v>
      </c>
      <c r="M896" s="734">
        <v>6.8</v>
      </c>
      <c r="N896" s="735">
        <v>8954.6820000000007</v>
      </c>
    </row>
    <row r="897" spans="1:14" ht="14.45" customHeight="1" x14ac:dyDescent="0.2">
      <c r="A897" s="729" t="s">
        <v>575</v>
      </c>
      <c r="B897" s="730" t="s">
        <v>576</v>
      </c>
      <c r="C897" s="731" t="s">
        <v>619</v>
      </c>
      <c r="D897" s="732" t="s">
        <v>620</v>
      </c>
      <c r="E897" s="733">
        <v>50113013</v>
      </c>
      <c r="F897" s="732" t="s">
        <v>1414</v>
      </c>
      <c r="G897" s="731" t="s">
        <v>662</v>
      </c>
      <c r="H897" s="731">
        <v>117171</v>
      </c>
      <c r="I897" s="731">
        <v>17171</v>
      </c>
      <c r="J897" s="731" t="s">
        <v>1439</v>
      </c>
      <c r="K897" s="731" t="s">
        <v>1440</v>
      </c>
      <c r="L897" s="734">
        <v>72.84</v>
      </c>
      <c r="M897" s="734">
        <v>2</v>
      </c>
      <c r="N897" s="735">
        <v>145.68</v>
      </c>
    </row>
    <row r="898" spans="1:14" ht="14.45" customHeight="1" x14ac:dyDescent="0.2">
      <c r="A898" s="729" t="s">
        <v>575</v>
      </c>
      <c r="B898" s="730" t="s">
        <v>576</v>
      </c>
      <c r="C898" s="731" t="s">
        <v>619</v>
      </c>
      <c r="D898" s="732" t="s">
        <v>620</v>
      </c>
      <c r="E898" s="733">
        <v>50113013</v>
      </c>
      <c r="F898" s="732" t="s">
        <v>1414</v>
      </c>
      <c r="G898" s="731" t="s">
        <v>662</v>
      </c>
      <c r="H898" s="731">
        <v>111706</v>
      </c>
      <c r="I898" s="731">
        <v>11706</v>
      </c>
      <c r="J898" s="731" t="s">
        <v>1441</v>
      </c>
      <c r="K898" s="731" t="s">
        <v>1258</v>
      </c>
      <c r="L898" s="734">
        <v>527.93117647058807</v>
      </c>
      <c r="M898" s="734">
        <v>34</v>
      </c>
      <c r="N898" s="735">
        <v>17949.659999999996</v>
      </c>
    </row>
    <row r="899" spans="1:14" ht="14.45" customHeight="1" x14ac:dyDescent="0.2">
      <c r="A899" s="729" t="s">
        <v>575</v>
      </c>
      <c r="B899" s="730" t="s">
        <v>576</v>
      </c>
      <c r="C899" s="731" t="s">
        <v>619</v>
      </c>
      <c r="D899" s="732" t="s">
        <v>620</v>
      </c>
      <c r="E899" s="733">
        <v>50113013</v>
      </c>
      <c r="F899" s="732" t="s">
        <v>1414</v>
      </c>
      <c r="G899" s="731" t="s">
        <v>673</v>
      </c>
      <c r="H899" s="731">
        <v>223809</v>
      </c>
      <c r="I899" s="731">
        <v>223809</v>
      </c>
      <c r="J899" s="731" t="s">
        <v>1814</v>
      </c>
      <c r="K899" s="731" t="s">
        <v>1499</v>
      </c>
      <c r="L899" s="734">
        <v>134.55571428571429</v>
      </c>
      <c r="M899" s="734">
        <v>35</v>
      </c>
      <c r="N899" s="735">
        <v>4709.45</v>
      </c>
    </row>
    <row r="900" spans="1:14" ht="14.45" customHeight="1" x14ac:dyDescent="0.2">
      <c r="A900" s="729" t="s">
        <v>575</v>
      </c>
      <c r="B900" s="730" t="s">
        <v>576</v>
      </c>
      <c r="C900" s="731" t="s">
        <v>619</v>
      </c>
      <c r="D900" s="732" t="s">
        <v>620</v>
      </c>
      <c r="E900" s="733">
        <v>50113013</v>
      </c>
      <c r="F900" s="732" t="s">
        <v>1414</v>
      </c>
      <c r="G900" s="731" t="s">
        <v>662</v>
      </c>
      <c r="H900" s="731">
        <v>223810</v>
      </c>
      <c r="I900" s="731">
        <v>223810</v>
      </c>
      <c r="J900" s="731" t="s">
        <v>1814</v>
      </c>
      <c r="K900" s="731" t="s">
        <v>1480</v>
      </c>
      <c r="L900" s="734">
        <v>1349.9969999999998</v>
      </c>
      <c r="M900" s="734">
        <v>1</v>
      </c>
      <c r="N900" s="735">
        <v>1349.9969999999998</v>
      </c>
    </row>
    <row r="901" spans="1:14" ht="14.45" customHeight="1" x14ac:dyDescent="0.2">
      <c r="A901" s="729" t="s">
        <v>575</v>
      </c>
      <c r="B901" s="730" t="s">
        <v>576</v>
      </c>
      <c r="C901" s="731" t="s">
        <v>619</v>
      </c>
      <c r="D901" s="732" t="s">
        <v>620</v>
      </c>
      <c r="E901" s="733">
        <v>50113013</v>
      </c>
      <c r="F901" s="732" t="s">
        <v>1414</v>
      </c>
      <c r="G901" s="731" t="s">
        <v>662</v>
      </c>
      <c r="H901" s="731">
        <v>131654</v>
      </c>
      <c r="I901" s="731">
        <v>131654</v>
      </c>
      <c r="J901" s="731" t="s">
        <v>1442</v>
      </c>
      <c r="K901" s="731" t="s">
        <v>1443</v>
      </c>
      <c r="L901" s="734">
        <v>307.36095238095237</v>
      </c>
      <c r="M901" s="734">
        <v>21</v>
      </c>
      <c r="N901" s="735">
        <v>6454.58</v>
      </c>
    </row>
    <row r="902" spans="1:14" ht="14.45" customHeight="1" x14ac:dyDescent="0.2">
      <c r="A902" s="729" t="s">
        <v>575</v>
      </c>
      <c r="B902" s="730" t="s">
        <v>576</v>
      </c>
      <c r="C902" s="731" t="s">
        <v>619</v>
      </c>
      <c r="D902" s="732" t="s">
        <v>620</v>
      </c>
      <c r="E902" s="733">
        <v>50113013</v>
      </c>
      <c r="F902" s="732" t="s">
        <v>1414</v>
      </c>
      <c r="G902" s="731" t="s">
        <v>662</v>
      </c>
      <c r="H902" s="731">
        <v>131656</v>
      </c>
      <c r="I902" s="731">
        <v>131656</v>
      </c>
      <c r="J902" s="731" t="s">
        <v>1444</v>
      </c>
      <c r="K902" s="731" t="s">
        <v>1445</v>
      </c>
      <c r="L902" s="734">
        <v>657.33172413793113</v>
      </c>
      <c r="M902" s="734">
        <v>14.5</v>
      </c>
      <c r="N902" s="735">
        <v>9531.3100000000013</v>
      </c>
    </row>
    <row r="903" spans="1:14" ht="14.45" customHeight="1" x14ac:dyDescent="0.2">
      <c r="A903" s="729" t="s">
        <v>575</v>
      </c>
      <c r="B903" s="730" t="s">
        <v>576</v>
      </c>
      <c r="C903" s="731" t="s">
        <v>619</v>
      </c>
      <c r="D903" s="732" t="s">
        <v>620</v>
      </c>
      <c r="E903" s="733">
        <v>50113013</v>
      </c>
      <c r="F903" s="732" t="s">
        <v>1414</v>
      </c>
      <c r="G903" s="731" t="s">
        <v>662</v>
      </c>
      <c r="H903" s="731">
        <v>87104</v>
      </c>
      <c r="I903" s="731">
        <v>87104</v>
      </c>
      <c r="J903" s="731" t="s">
        <v>1815</v>
      </c>
      <c r="K903" s="731" t="s">
        <v>1816</v>
      </c>
      <c r="L903" s="734">
        <v>44.45</v>
      </c>
      <c r="M903" s="734">
        <v>2</v>
      </c>
      <c r="N903" s="735">
        <v>88.9</v>
      </c>
    </row>
    <row r="904" spans="1:14" ht="14.45" customHeight="1" x14ac:dyDescent="0.2">
      <c r="A904" s="729" t="s">
        <v>575</v>
      </c>
      <c r="B904" s="730" t="s">
        <v>576</v>
      </c>
      <c r="C904" s="731" t="s">
        <v>619</v>
      </c>
      <c r="D904" s="732" t="s">
        <v>620</v>
      </c>
      <c r="E904" s="733">
        <v>50113013</v>
      </c>
      <c r="F904" s="732" t="s">
        <v>1414</v>
      </c>
      <c r="G904" s="731" t="s">
        <v>662</v>
      </c>
      <c r="H904" s="731">
        <v>162187</v>
      </c>
      <c r="I904" s="731">
        <v>162187</v>
      </c>
      <c r="J904" s="731" t="s">
        <v>1449</v>
      </c>
      <c r="K904" s="731" t="s">
        <v>1450</v>
      </c>
      <c r="L904" s="734">
        <v>701.69714285714292</v>
      </c>
      <c r="M904" s="734">
        <v>7</v>
      </c>
      <c r="N904" s="735">
        <v>4911.88</v>
      </c>
    </row>
    <row r="905" spans="1:14" ht="14.45" customHeight="1" x14ac:dyDescent="0.2">
      <c r="A905" s="729" t="s">
        <v>575</v>
      </c>
      <c r="B905" s="730" t="s">
        <v>576</v>
      </c>
      <c r="C905" s="731" t="s">
        <v>619</v>
      </c>
      <c r="D905" s="732" t="s">
        <v>620</v>
      </c>
      <c r="E905" s="733">
        <v>50113013</v>
      </c>
      <c r="F905" s="732" t="s">
        <v>1414</v>
      </c>
      <c r="G905" s="731" t="s">
        <v>662</v>
      </c>
      <c r="H905" s="731">
        <v>218400</v>
      </c>
      <c r="I905" s="731">
        <v>218400</v>
      </c>
      <c r="J905" s="731" t="s">
        <v>1454</v>
      </c>
      <c r="K905" s="731" t="s">
        <v>1455</v>
      </c>
      <c r="L905" s="734">
        <v>683.22161676646726</v>
      </c>
      <c r="M905" s="734">
        <v>83.5</v>
      </c>
      <c r="N905" s="735">
        <v>57049.005000000019</v>
      </c>
    </row>
    <row r="906" spans="1:14" ht="14.45" customHeight="1" x14ac:dyDescent="0.2">
      <c r="A906" s="729" t="s">
        <v>575</v>
      </c>
      <c r="B906" s="730" t="s">
        <v>576</v>
      </c>
      <c r="C906" s="731" t="s">
        <v>619</v>
      </c>
      <c r="D906" s="732" t="s">
        <v>620</v>
      </c>
      <c r="E906" s="733">
        <v>50113013</v>
      </c>
      <c r="F906" s="732" t="s">
        <v>1414</v>
      </c>
      <c r="G906" s="731" t="s">
        <v>662</v>
      </c>
      <c r="H906" s="731">
        <v>102427</v>
      </c>
      <c r="I906" s="731">
        <v>2427</v>
      </c>
      <c r="J906" s="731" t="s">
        <v>1460</v>
      </c>
      <c r="K906" s="731" t="s">
        <v>873</v>
      </c>
      <c r="L906" s="734">
        <v>103.53</v>
      </c>
      <c r="M906" s="734">
        <v>2</v>
      </c>
      <c r="N906" s="735">
        <v>207.06</v>
      </c>
    </row>
    <row r="907" spans="1:14" ht="14.45" customHeight="1" x14ac:dyDescent="0.2">
      <c r="A907" s="729" t="s">
        <v>575</v>
      </c>
      <c r="B907" s="730" t="s">
        <v>576</v>
      </c>
      <c r="C907" s="731" t="s">
        <v>619</v>
      </c>
      <c r="D907" s="732" t="s">
        <v>620</v>
      </c>
      <c r="E907" s="733">
        <v>50113013</v>
      </c>
      <c r="F907" s="732" t="s">
        <v>1414</v>
      </c>
      <c r="G907" s="731" t="s">
        <v>662</v>
      </c>
      <c r="H907" s="731">
        <v>101066</v>
      </c>
      <c r="I907" s="731">
        <v>1066</v>
      </c>
      <c r="J907" s="731" t="s">
        <v>1461</v>
      </c>
      <c r="K907" s="731" t="s">
        <v>1463</v>
      </c>
      <c r="L907" s="734">
        <v>57.35</v>
      </c>
      <c r="M907" s="734">
        <v>4</v>
      </c>
      <c r="N907" s="735">
        <v>229.4</v>
      </c>
    </row>
    <row r="908" spans="1:14" ht="14.45" customHeight="1" x14ac:dyDescent="0.2">
      <c r="A908" s="729" t="s">
        <v>575</v>
      </c>
      <c r="B908" s="730" t="s">
        <v>576</v>
      </c>
      <c r="C908" s="731" t="s">
        <v>619</v>
      </c>
      <c r="D908" s="732" t="s">
        <v>620</v>
      </c>
      <c r="E908" s="733">
        <v>50113013</v>
      </c>
      <c r="F908" s="732" t="s">
        <v>1414</v>
      </c>
      <c r="G908" s="731" t="s">
        <v>662</v>
      </c>
      <c r="H908" s="731">
        <v>207280</v>
      </c>
      <c r="I908" s="731">
        <v>207280</v>
      </c>
      <c r="J908" s="731" t="s">
        <v>1464</v>
      </c>
      <c r="K908" s="731" t="s">
        <v>1465</v>
      </c>
      <c r="L908" s="734">
        <v>129.84000000000003</v>
      </c>
      <c r="M908" s="734">
        <v>2</v>
      </c>
      <c r="N908" s="735">
        <v>259.68000000000006</v>
      </c>
    </row>
    <row r="909" spans="1:14" ht="14.45" customHeight="1" x14ac:dyDescent="0.2">
      <c r="A909" s="729" t="s">
        <v>575</v>
      </c>
      <c r="B909" s="730" t="s">
        <v>576</v>
      </c>
      <c r="C909" s="731" t="s">
        <v>619</v>
      </c>
      <c r="D909" s="732" t="s">
        <v>620</v>
      </c>
      <c r="E909" s="733">
        <v>50113013</v>
      </c>
      <c r="F909" s="732" t="s">
        <v>1414</v>
      </c>
      <c r="G909" s="731" t="s">
        <v>662</v>
      </c>
      <c r="H909" s="731">
        <v>847476</v>
      </c>
      <c r="I909" s="731">
        <v>112782</v>
      </c>
      <c r="J909" s="731" t="s">
        <v>1466</v>
      </c>
      <c r="K909" s="731" t="s">
        <v>1467</v>
      </c>
      <c r="L909" s="734">
        <v>705.96608695652174</v>
      </c>
      <c r="M909" s="734">
        <v>1.1499999999999999</v>
      </c>
      <c r="N909" s="735">
        <v>811.86099999999999</v>
      </c>
    </row>
    <row r="910" spans="1:14" ht="14.45" customHeight="1" x14ac:dyDescent="0.2">
      <c r="A910" s="729" t="s">
        <v>575</v>
      </c>
      <c r="B910" s="730" t="s">
        <v>576</v>
      </c>
      <c r="C910" s="731" t="s">
        <v>619</v>
      </c>
      <c r="D910" s="732" t="s">
        <v>620</v>
      </c>
      <c r="E910" s="733">
        <v>50113013</v>
      </c>
      <c r="F910" s="732" t="s">
        <v>1414</v>
      </c>
      <c r="G910" s="731" t="s">
        <v>662</v>
      </c>
      <c r="H910" s="731">
        <v>394618</v>
      </c>
      <c r="I910" s="731">
        <v>112786</v>
      </c>
      <c r="J910" s="731" t="s">
        <v>1468</v>
      </c>
      <c r="K910" s="731" t="s">
        <v>1469</v>
      </c>
      <c r="L910" s="734">
        <v>335.02999999999992</v>
      </c>
      <c r="M910" s="734">
        <v>1</v>
      </c>
      <c r="N910" s="735">
        <v>335.02999999999992</v>
      </c>
    </row>
    <row r="911" spans="1:14" ht="14.45" customHeight="1" x14ac:dyDescent="0.2">
      <c r="A911" s="729" t="s">
        <v>575</v>
      </c>
      <c r="B911" s="730" t="s">
        <v>576</v>
      </c>
      <c r="C911" s="731" t="s">
        <v>619</v>
      </c>
      <c r="D911" s="732" t="s">
        <v>620</v>
      </c>
      <c r="E911" s="733">
        <v>50113013</v>
      </c>
      <c r="F911" s="732" t="s">
        <v>1414</v>
      </c>
      <c r="G911" s="731" t="s">
        <v>662</v>
      </c>
      <c r="H911" s="731">
        <v>96414</v>
      </c>
      <c r="I911" s="731">
        <v>96414</v>
      </c>
      <c r="J911" s="731" t="s">
        <v>1470</v>
      </c>
      <c r="K911" s="731" t="s">
        <v>1471</v>
      </c>
      <c r="L911" s="734">
        <v>58.609999999999992</v>
      </c>
      <c r="M911" s="734">
        <v>2</v>
      </c>
      <c r="N911" s="735">
        <v>117.21999999999998</v>
      </c>
    </row>
    <row r="912" spans="1:14" ht="14.45" customHeight="1" x14ac:dyDescent="0.2">
      <c r="A912" s="729" t="s">
        <v>575</v>
      </c>
      <c r="B912" s="730" t="s">
        <v>576</v>
      </c>
      <c r="C912" s="731" t="s">
        <v>619</v>
      </c>
      <c r="D912" s="732" t="s">
        <v>620</v>
      </c>
      <c r="E912" s="733">
        <v>50113013</v>
      </c>
      <c r="F912" s="732" t="s">
        <v>1414</v>
      </c>
      <c r="G912" s="731" t="s">
        <v>662</v>
      </c>
      <c r="H912" s="731">
        <v>235812</v>
      </c>
      <c r="I912" s="731">
        <v>235812</v>
      </c>
      <c r="J912" s="731" t="s">
        <v>1472</v>
      </c>
      <c r="K912" s="731" t="s">
        <v>845</v>
      </c>
      <c r="L912" s="734">
        <v>246.76000000000005</v>
      </c>
      <c r="M912" s="734">
        <v>20</v>
      </c>
      <c r="N912" s="735">
        <v>4935.2000000000007</v>
      </c>
    </row>
    <row r="913" spans="1:14" ht="14.45" customHeight="1" x14ac:dyDescent="0.2">
      <c r="A913" s="729" t="s">
        <v>575</v>
      </c>
      <c r="B913" s="730" t="s">
        <v>576</v>
      </c>
      <c r="C913" s="731" t="s">
        <v>619</v>
      </c>
      <c r="D913" s="732" t="s">
        <v>620</v>
      </c>
      <c r="E913" s="733">
        <v>50113013</v>
      </c>
      <c r="F913" s="732" t="s">
        <v>1414</v>
      </c>
      <c r="G913" s="731" t="s">
        <v>662</v>
      </c>
      <c r="H913" s="731">
        <v>216199</v>
      </c>
      <c r="I913" s="731">
        <v>216199</v>
      </c>
      <c r="J913" s="731" t="s">
        <v>1817</v>
      </c>
      <c r="K913" s="731" t="s">
        <v>1818</v>
      </c>
      <c r="L913" s="734">
        <v>86.66</v>
      </c>
      <c r="M913" s="734">
        <v>4</v>
      </c>
      <c r="N913" s="735">
        <v>346.64</v>
      </c>
    </row>
    <row r="914" spans="1:14" ht="14.45" customHeight="1" x14ac:dyDescent="0.2">
      <c r="A914" s="729" t="s">
        <v>575</v>
      </c>
      <c r="B914" s="730" t="s">
        <v>576</v>
      </c>
      <c r="C914" s="731" t="s">
        <v>619</v>
      </c>
      <c r="D914" s="732" t="s">
        <v>620</v>
      </c>
      <c r="E914" s="733">
        <v>50113013</v>
      </c>
      <c r="F914" s="732" t="s">
        <v>1414</v>
      </c>
      <c r="G914" s="731" t="s">
        <v>662</v>
      </c>
      <c r="H914" s="731">
        <v>216183</v>
      </c>
      <c r="I914" s="731">
        <v>216183</v>
      </c>
      <c r="J914" s="731" t="s">
        <v>1819</v>
      </c>
      <c r="K914" s="731" t="s">
        <v>1507</v>
      </c>
      <c r="L914" s="734">
        <v>247.47399999999999</v>
      </c>
      <c r="M914" s="734">
        <v>10</v>
      </c>
      <c r="N914" s="735">
        <v>2474.7399999999998</v>
      </c>
    </row>
    <row r="915" spans="1:14" ht="14.45" customHeight="1" x14ac:dyDescent="0.2">
      <c r="A915" s="729" t="s">
        <v>575</v>
      </c>
      <c r="B915" s="730" t="s">
        <v>576</v>
      </c>
      <c r="C915" s="731" t="s">
        <v>619</v>
      </c>
      <c r="D915" s="732" t="s">
        <v>620</v>
      </c>
      <c r="E915" s="733">
        <v>50113013</v>
      </c>
      <c r="F915" s="732" t="s">
        <v>1414</v>
      </c>
      <c r="G915" s="731" t="s">
        <v>662</v>
      </c>
      <c r="H915" s="731">
        <v>192490</v>
      </c>
      <c r="I915" s="731">
        <v>92490</v>
      </c>
      <c r="J915" s="731" t="s">
        <v>1473</v>
      </c>
      <c r="K915" s="731" t="s">
        <v>1474</v>
      </c>
      <c r="L915" s="734">
        <v>121.01999999999994</v>
      </c>
      <c r="M915" s="734">
        <v>1</v>
      </c>
      <c r="N915" s="735">
        <v>121.01999999999994</v>
      </c>
    </row>
    <row r="916" spans="1:14" ht="14.45" customHeight="1" x14ac:dyDescent="0.2">
      <c r="A916" s="729" t="s">
        <v>575</v>
      </c>
      <c r="B916" s="730" t="s">
        <v>576</v>
      </c>
      <c r="C916" s="731" t="s">
        <v>619</v>
      </c>
      <c r="D916" s="732" t="s">
        <v>620</v>
      </c>
      <c r="E916" s="733">
        <v>50113013</v>
      </c>
      <c r="F916" s="732" t="s">
        <v>1414</v>
      </c>
      <c r="G916" s="731" t="s">
        <v>662</v>
      </c>
      <c r="H916" s="731">
        <v>187199</v>
      </c>
      <c r="I916" s="731">
        <v>87199</v>
      </c>
      <c r="J916" s="731" t="s">
        <v>1475</v>
      </c>
      <c r="K916" s="731" t="s">
        <v>1476</v>
      </c>
      <c r="L916" s="734">
        <v>225.61999999999998</v>
      </c>
      <c r="M916" s="734">
        <v>10</v>
      </c>
      <c r="N916" s="735">
        <v>2256.1999999999998</v>
      </c>
    </row>
    <row r="917" spans="1:14" ht="14.45" customHeight="1" x14ac:dyDescent="0.2">
      <c r="A917" s="729" t="s">
        <v>575</v>
      </c>
      <c r="B917" s="730" t="s">
        <v>576</v>
      </c>
      <c r="C917" s="731" t="s">
        <v>619</v>
      </c>
      <c r="D917" s="732" t="s">
        <v>620</v>
      </c>
      <c r="E917" s="733">
        <v>50113013</v>
      </c>
      <c r="F917" s="732" t="s">
        <v>1414</v>
      </c>
      <c r="G917" s="731" t="s">
        <v>673</v>
      </c>
      <c r="H917" s="731">
        <v>173750</v>
      </c>
      <c r="I917" s="731">
        <v>173750</v>
      </c>
      <c r="J917" s="731" t="s">
        <v>1479</v>
      </c>
      <c r="K917" s="731" t="s">
        <v>1480</v>
      </c>
      <c r="L917" s="734">
        <v>825.08000000000084</v>
      </c>
      <c r="M917" s="734">
        <v>114</v>
      </c>
      <c r="N917" s="735">
        <v>94059.120000000097</v>
      </c>
    </row>
    <row r="918" spans="1:14" ht="14.45" customHeight="1" x14ac:dyDescent="0.2">
      <c r="A918" s="729" t="s">
        <v>575</v>
      </c>
      <c r="B918" s="730" t="s">
        <v>576</v>
      </c>
      <c r="C918" s="731" t="s">
        <v>619</v>
      </c>
      <c r="D918" s="732" t="s">
        <v>620</v>
      </c>
      <c r="E918" s="733">
        <v>50113013</v>
      </c>
      <c r="F918" s="732" t="s">
        <v>1414</v>
      </c>
      <c r="G918" s="731" t="s">
        <v>329</v>
      </c>
      <c r="H918" s="731">
        <v>224407</v>
      </c>
      <c r="I918" s="731">
        <v>224407</v>
      </c>
      <c r="J918" s="731" t="s">
        <v>1481</v>
      </c>
      <c r="K918" s="731" t="s">
        <v>1483</v>
      </c>
      <c r="L918" s="734">
        <v>188.46</v>
      </c>
      <c r="M918" s="734">
        <v>13</v>
      </c>
      <c r="N918" s="735">
        <v>2449.98</v>
      </c>
    </row>
    <row r="919" spans="1:14" ht="14.45" customHeight="1" x14ac:dyDescent="0.2">
      <c r="A919" s="729" t="s">
        <v>575</v>
      </c>
      <c r="B919" s="730" t="s">
        <v>576</v>
      </c>
      <c r="C919" s="731" t="s">
        <v>619</v>
      </c>
      <c r="D919" s="732" t="s">
        <v>620</v>
      </c>
      <c r="E919" s="733">
        <v>50113013</v>
      </c>
      <c r="F919" s="732" t="s">
        <v>1414</v>
      </c>
      <c r="G919" s="731" t="s">
        <v>673</v>
      </c>
      <c r="H919" s="731">
        <v>242332</v>
      </c>
      <c r="I919" s="731">
        <v>242332</v>
      </c>
      <c r="J919" s="731" t="s">
        <v>1481</v>
      </c>
      <c r="K919" s="731" t="s">
        <v>1482</v>
      </c>
      <c r="L919" s="734">
        <v>376.91999999999996</v>
      </c>
      <c r="M919" s="734">
        <v>2.5</v>
      </c>
      <c r="N919" s="735">
        <v>942.29999999999984</v>
      </c>
    </row>
    <row r="920" spans="1:14" ht="14.45" customHeight="1" x14ac:dyDescent="0.2">
      <c r="A920" s="729" t="s">
        <v>575</v>
      </c>
      <c r="B920" s="730" t="s">
        <v>576</v>
      </c>
      <c r="C920" s="731" t="s">
        <v>619</v>
      </c>
      <c r="D920" s="732" t="s">
        <v>620</v>
      </c>
      <c r="E920" s="733">
        <v>50113013</v>
      </c>
      <c r="F920" s="732" t="s">
        <v>1414</v>
      </c>
      <c r="G920" s="731" t="s">
        <v>662</v>
      </c>
      <c r="H920" s="731">
        <v>207116</v>
      </c>
      <c r="I920" s="731">
        <v>207116</v>
      </c>
      <c r="J920" s="731" t="s">
        <v>1486</v>
      </c>
      <c r="K920" s="731" t="s">
        <v>1487</v>
      </c>
      <c r="L920" s="734">
        <v>419.09999999999997</v>
      </c>
      <c r="M920" s="734">
        <v>1</v>
      </c>
      <c r="N920" s="735">
        <v>419.09999999999997</v>
      </c>
    </row>
    <row r="921" spans="1:14" ht="14.45" customHeight="1" x14ac:dyDescent="0.2">
      <c r="A921" s="729" t="s">
        <v>575</v>
      </c>
      <c r="B921" s="730" t="s">
        <v>576</v>
      </c>
      <c r="C921" s="731" t="s">
        <v>619</v>
      </c>
      <c r="D921" s="732" t="s">
        <v>620</v>
      </c>
      <c r="E921" s="733">
        <v>50113013</v>
      </c>
      <c r="F921" s="732" t="s">
        <v>1414</v>
      </c>
      <c r="G921" s="731" t="s">
        <v>662</v>
      </c>
      <c r="H921" s="731">
        <v>101076</v>
      </c>
      <c r="I921" s="731">
        <v>1076</v>
      </c>
      <c r="J921" s="731" t="s">
        <v>1488</v>
      </c>
      <c r="K921" s="731" t="s">
        <v>1144</v>
      </c>
      <c r="L921" s="734">
        <v>78.195999999999998</v>
      </c>
      <c r="M921" s="734">
        <v>10</v>
      </c>
      <c r="N921" s="735">
        <v>781.95999999999992</v>
      </c>
    </row>
    <row r="922" spans="1:14" ht="14.45" customHeight="1" x14ac:dyDescent="0.2">
      <c r="A922" s="729" t="s">
        <v>575</v>
      </c>
      <c r="B922" s="730" t="s">
        <v>576</v>
      </c>
      <c r="C922" s="731" t="s">
        <v>619</v>
      </c>
      <c r="D922" s="732" t="s">
        <v>620</v>
      </c>
      <c r="E922" s="733">
        <v>50113013</v>
      </c>
      <c r="F922" s="732" t="s">
        <v>1414</v>
      </c>
      <c r="G922" s="731" t="s">
        <v>662</v>
      </c>
      <c r="H922" s="731">
        <v>498890</v>
      </c>
      <c r="I922" s="731">
        <v>9999999</v>
      </c>
      <c r="J922" s="731" t="s">
        <v>1489</v>
      </c>
      <c r="K922" s="731" t="s">
        <v>1490</v>
      </c>
      <c r="L922" s="734">
        <v>2112</v>
      </c>
      <c r="M922" s="734">
        <v>6.66</v>
      </c>
      <c r="N922" s="735">
        <v>14065.92</v>
      </c>
    </row>
    <row r="923" spans="1:14" ht="14.45" customHeight="1" x14ac:dyDescent="0.2">
      <c r="A923" s="729" t="s">
        <v>575</v>
      </c>
      <c r="B923" s="730" t="s">
        <v>576</v>
      </c>
      <c r="C923" s="731" t="s">
        <v>619</v>
      </c>
      <c r="D923" s="732" t="s">
        <v>620</v>
      </c>
      <c r="E923" s="733">
        <v>50113013</v>
      </c>
      <c r="F923" s="732" t="s">
        <v>1414</v>
      </c>
      <c r="G923" s="731" t="s">
        <v>662</v>
      </c>
      <c r="H923" s="731">
        <v>113424</v>
      </c>
      <c r="I923" s="731">
        <v>9999999</v>
      </c>
      <c r="J923" s="731" t="s">
        <v>1491</v>
      </c>
      <c r="K923" s="731" t="s">
        <v>1492</v>
      </c>
      <c r="L923" s="734">
        <v>2336.0050000000001</v>
      </c>
      <c r="M923" s="734">
        <v>4</v>
      </c>
      <c r="N923" s="735">
        <v>9344.02</v>
      </c>
    </row>
    <row r="924" spans="1:14" ht="14.45" customHeight="1" x14ac:dyDescent="0.2">
      <c r="A924" s="729" t="s">
        <v>575</v>
      </c>
      <c r="B924" s="730" t="s">
        <v>576</v>
      </c>
      <c r="C924" s="731" t="s">
        <v>619</v>
      </c>
      <c r="D924" s="732" t="s">
        <v>620</v>
      </c>
      <c r="E924" s="733">
        <v>50113013</v>
      </c>
      <c r="F924" s="732" t="s">
        <v>1414</v>
      </c>
      <c r="G924" s="731" t="s">
        <v>673</v>
      </c>
      <c r="H924" s="731">
        <v>113453</v>
      </c>
      <c r="I924" s="731">
        <v>113453</v>
      </c>
      <c r="J924" s="731" t="s">
        <v>1493</v>
      </c>
      <c r="K924" s="731" t="s">
        <v>1494</v>
      </c>
      <c r="L924" s="734">
        <v>2124.7799999999997</v>
      </c>
      <c r="M924" s="734">
        <v>7</v>
      </c>
      <c r="N924" s="735">
        <v>14873.459999999997</v>
      </c>
    </row>
    <row r="925" spans="1:14" ht="14.45" customHeight="1" x14ac:dyDescent="0.2">
      <c r="A925" s="729" t="s">
        <v>575</v>
      </c>
      <c r="B925" s="730" t="s">
        <v>576</v>
      </c>
      <c r="C925" s="731" t="s">
        <v>619</v>
      </c>
      <c r="D925" s="732" t="s">
        <v>620</v>
      </c>
      <c r="E925" s="733">
        <v>50113013</v>
      </c>
      <c r="F925" s="732" t="s">
        <v>1414</v>
      </c>
      <c r="G925" s="731" t="s">
        <v>662</v>
      </c>
      <c r="H925" s="731">
        <v>502239</v>
      </c>
      <c r="I925" s="731">
        <v>9999999</v>
      </c>
      <c r="J925" s="731" t="s">
        <v>1495</v>
      </c>
      <c r="K925" s="731" t="s">
        <v>1492</v>
      </c>
      <c r="L925" s="734">
        <v>2090</v>
      </c>
      <c r="M925" s="734">
        <v>3</v>
      </c>
      <c r="N925" s="735">
        <v>6270</v>
      </c>
    </row>
    <row r="926" spans="1:14" ht="14.45" customHeight="1" x14ac:dyDescent="0.2">
      <c r="A926" s="729" t="s">
        <v>575</v>
      </c>
      <c r="B926" s="730" t="s">
        <v>576</v>
      </c>
      <c r="C926" s="731" t="s">
        <v>619</v>
      </c>
      <c r="D926" s="732" t="s">
        <v>620</v>
      </c>
      <c r="E926" s="733">
        <v>50113013</v>
      </c>
      <c r="F926" s="732" t="s">
        <v>1414</v>
      </c>
      <c r="G926" s="731" t="s">
        <v>673</v>
      </c>
      <c r="H926" s="731">
        <v>126127</v>
      </c>
      <c r="I926" s="731">
        <v>26127</v>
      </c>
      <c r="J926" s="731" t="s">
        <v>1502</v>
      </c>
      <c r="K926" s="731" t="s">
        <v>1503</v>
      </c>
      <c r="L926" s="734">
        <v>2237.73</v>
      </c>
      <c r="M926" s="734">
        <v>29</v>
      </c>
      <c r="N926" s="735">
        <v>64894.17</v>
      </c>
    </row>
    <row r="927" spans="1:14" ht="14.45" customHeight="1" x14ac:dyDescent="0.2">
      <c r="A927" s="729" t="s">
        <v>575</v>
      </c>
      <c r="B927" s="730" t="s">
        <v>576</v>
      </c>
      <c r="C927" s="731" t="s">
        <v>619</v>
      </c>
      <c r="D927" s="732" t="s">
        <v>620</v>
      </c>
      <c r="E927" s="733">
        <v>50113013</v>
      </c>
      <c r="F927" s="732" t="s">
        <v>1414</v>
      </c>
      <c r="G927" s="731" t="s">
        <v>673</v>
      </c>
      <c r="H927" s="731">
        <v>166269</v>
      </c>
      <c r="I927" s="731">
        <v>166269</v>
      </c>
      <c r="J927" s="731" t="s">
        <v>1504</v>
      </c>
      <c r="K927" s="731" t="s">
        <v>1505</v>
      </c>
      <c r="L927" s="734">
        <v>52.88000000000001</v>
      </c>
      <c r="M927" s="734">
        <v>100</v>
      </c>
      <c r="N927" s="735">
        <v>5288.0000000000009</v>
      </c>
    </row>
    <row r="928" spans="1:14" ht="14.45" customHeight="1" x14ac:dyDescent="0.2">
      <c r="A928" s="729" t="s">
        <v>575</v>
      </c>
      <c r="B928" s="730" t="s">
        <v>576</v>
      </c>
      <c r="C928" s="731" t="s">
        <v>619</v>
      </c>
      <c r="D928" s="732" t="s">
        <v>620</v>
      </c>
      <c r="E928" s="733">
        <v>50113013</v>
      </c>
      <c r="F928" s="732" t="s">
        <v>1414</v>
      </c>
      <c r="G928" s="731" t="s">
        <v>673</v>
      </c>
      <c r="H928" s="731">
        <v>166265</v>
      </c>
      <c r="I928" s="731">
        <v>166265</v>
      </c>
      <c r="J928" s="731" t="s">
        <v>1506</v>
      </c>
      <c r="K928" s="731" t="s">
        <v>1507</v>
      </c>
      <c r="L928" s="734">
        <v>33.387142857142848</v>
      </c>
      <c r="M928" s="734">
        <v>35</v>
      </c>
      <c r="N928" s="735">
        <v>1168.5499999999997</v>
      </c>
    </row>
    <row r="929" spans="1:14" ht="14.45" customHeight="1" x14ac:dyDescent="0.2">
      <c r="A929" s="729" t="s">
        <v>575</v>
      </c>
      <c r="B929" s="730" t="s">
        <v>576</v>
      </c>
      <c r="C929" s="731" t="s">
        <v>619</v>
      </c>
      <c r="D929" s="732" t="s">
        <v>620</v>
      </c>
      <c r="E929" s="733">
        <v>50113013</v>
      </c>
      <c r="F929" s="732" t="s">
        <v>1414</v>
      </c>
      <c r="G929" s="731" t="s">
        <v>673</v>
      </c>
      <c r="H929" s="731">
        <v>103708</v>
      </c>
      <c r="I929" s="731">
        <v>3708</v>
      </c>
      <c r="J929" s="731" t="s">
        <v>1510</v>
      </c>
      <c r="K929" s="731" t="s">
        <v>1511</v>
      </c>
      <c r="L929" s="734">
        <v>1134.8800000000001</v>
      </c>
      <c r="M929" s="734">
        <v>5</v>
      </c>
      <c r="N929" s="735">
        <v>5674.4000000000005</v>
      </c>
    </row>
    <row r="930" spans="1:14" ht="14.45" customHeight="1" x14ac:dyDescent="0.2">
      <c r="A930" s="729" t="s">
        <v>575</v>
      </c>
      <c r="B930" s="730" t="s">
        <v>576</v>
      </c>
      <c r="C930" s="731" t="s">
        <v>619</v>
      </c>
      <c r="D930" s="732" t="s">
        <v>620</v>
      </c>
      <c r="E930" s="733">
        <v>50113014</v>
      </c>
      <c r="F930" s="732" t="s">
        <v>1512</v>
      </c>
      <c r="G930" s="731" t="s">
        <v>673</v>
      </c>
      <c r="H930" s="731">
        <v>64942</v>
      </c>
      <c r="I930" s="731">
        <v>64942</v>
      </c>
      <c r="J930" s="731" t="s">
        <v>1820</v>
      </c>
      <c r="K930" s="731" t="s">
        <v>1821</v>
      </c>
      <c r="L930" s="734">
        <v>669.0999999999998</v>
      </c>
      <c r="M930" s="734">
        <v>6</v>
      </c>
      <c r="N930" s="735">
        <v>4014.599999999999</v>
      </c>
    </row>
    <row r="931" spans="1:14" ht="14.45" customHeight="1" x14ac:dyDescent="0.2">
      <c r="A931" s="729" t="s">
        <v>575</v>
      </c>
      <c r="B931" s="730" t="s">
        <v>576</v>
      </c>
      <c r="C931" s="731" t="s">
        <v>619</v>
      </c>
      <c r="D931" s="732" t="s">
        <v>620</v>
      </c>
      <c r="E931" s="733">
        <v>50113014</v>
      </c>
      <c r="F931" s="732" t="s">
        <v>1512</v>
      </c>
      <c r="G931" s="731" t="s">
        <v>673</v>
      </c>
      <c r="H931" s="731">
        <v>164407</v>
      </c>
      <c r="I931" s="731">
        <v>164407</v>
      </c>
      <c r="J931" s="731" t="s">
        <v>1519</v>
      </c>
      <c r="K931" s="731" t="s">
        <v>1521</v>
      </c>
      <c r="L931" s="734">
        <v>663.37799999999993</v>
      </c>
      <c r="M931" s="734">
        <v>2.5</v>
      </c>
      <c r="N931" s="735">
        <v>1658.4449999999999</v>
      </c>
    </row>
    <row r="932" spans="1:14" ht="14.45" customHeight="1" x14ac:dyDescent="0.2">
      <c r="A932" s="729" t="s">
        <v>575</v>
      </c>
      <c r="B932" s="730" t="s">
        <v>576</v>
      </c>
      <c r="C932" s="731" t="s">
        <v>619</v>
      </c>
      <c r="D932" s="732" t="s">
        <v>620</v>
      </c>
      <c r="E932" s="733">
        <v>50113014</v>
      </c>
      <c r="F932" s="732" t="s">
        <v>1512</v>
      </c>
      <c r="G932" s="731" t="s">
        <v>673</v>
      </c>
      <c r="H932" s="731">
        <v>164401</v>
      </c>
      <c r="I932" s="731">
        <v>164401</v>
      </c>
      <c r="J932" s="731" t="s">
        <v>1519</v>
      </c>
      <c r="K932" s="731" t="s">
        <v>1520</v>
      </c>
      <c r="L932" s="734">
        <v>319.0000011977919</v>
      </c>
      <c r="M932" s="734">
        <v>48.5</v>
      </c>
      <c r="N932" s="735">
        <v>15471.500058092908</v>
      </c>
    </row>
    <row r="933" spans="1:14" ht="14.45" customHeight="1" x14ac:dyDescent="0.2">
      <c r="A933" s="729" t="s">
        <v>575</v>
      </c>
      <c r="B933" s="730" t="s">
        <v>576</v>
      </c>
      <c r="C933" s="731" t="s">
        <v>619</v>
      </c>
      <c r="D933" s="732" t="s">
        <v>620</v>
      </c>
      <c r="E933" s="733">
        <v>50113014</v>
      </c>
      <c r="F933" s="732" t="s">
        <v>1512</v>
      </c>
      <c r="G933" s="731" t="s">
        <v>662</v>
      </c>
      <c r="H933" s="731">
        <v>129428</v>
      </c>
      <c r="I933" s="731">
        <v>500720</v>
      </c>
      <c r="J933" s="731" t="s">
        <v>1522</v>
      </c>
      <c r="K933" s="731" t="s">
        <v>1523</v>
      </c>
      <c r="L933" s="734">
        <v>3630</v>
      </c>
      <c r="M933" s="734">
        <v>90</v>
      </c>
      <c r="N933" s="735">
        <v>326700</v>
      </c>
    </row>
    <row r="934" spans="1:14" ht="14.45" customHeight="1" x14ac:dyDescent="0.2">
      <c r="A934" s="729" t="s">
        <v>575</v>
      </c>
      <c r="B934" s="730" t="s">
        <v>576</v>
      </c>
      <c r="C934" s="731" t="s">
        <v>598</v>
      </c>
      <c r="D934" s="732" t="s">
        <v>599</v>
      </c>
      <c r="E934" s="733">
        <v>50113001</v>
      </c>
      <c r="F934" s="732" t="s">
        <v>661</v>
      </c>
      <c r="G934" s="731" t="s">
        <v>662</v>
      </c>
      <c r="H934" s="731">
        <v>100362</v>
      </c>
      <c r="I934" s="731">
        <v>362</v>
      </c>
      <c r="J934" s="731" t="s">
        <v>663</v>
      </c>
      <c r="K934" s="731" t="s">
        <v>664</v>
      </c>
      <c r="L934" s="734">
        <v>72.522542372881361</v>
      </c>
      <c r="M934" s="734">
        <v>59</v>
      </c>
      <c r="N934" s="735">
        <v>4278.83</v>
      </c>
    </row>
    <row r="935" spans="1:14" ht="14.45" customHeight="1" x14ac:dyDescent="0.2">
      <c r="A935" s="729" t="s">
        <v>575</v>
      </c>
      <c r="B935" s="730" t="s">
        <v>576</v>
      </c>
      <c r="C935" s="731" t="s">
        <v>598</v>
      </c>
      <c r="D935" s="732" t="s">
        <v>599</v>
      </c>
      <c r="E935" s="733">
        <v>50113001</v>
      </c>
      <c r="F935" s="732" t="s">
        <v>661</v>
      </c>
      <c r="G935" s="731" t="s">
        <v>662</v>
      </c>
      <c r="H935" s="731">
        <v>167547</v>
      </c>
      <c r="I935" s="731">
        <v>67547</v>
      </c>
      <c r="J935" s="731" t="s">
        <v>665</v>
      </c>
      <c r="K935" s="731" t="s">
        <v>666</v>
      </c>
      <c r="L935" s="734">
        <v>46.69857142857142</v>
      </c>
      <c r="M935" s="734">
        <v>112</v>
      </c>
      <c r="N935" s="735">
        <v>5230.2399999999989</v>
      </c>
    </row>
    <row r="936" spans="1:14" ht="14.45" customHeight="1" x14ac:dyDescent="0.2">
      <c r="A936" s="729" t="s">
        <v>575</v>
      </c>
      <c r="B936" s="730" t="s">
        <v>576</v>
      </c>
      <c r="C936" s="731" t="s">
        <v>598</v>
      </c>
      <c r="D936" s="732" t="s">
        <v>599</v>
      </c>
      <c r="E936" s="733">
        <v>50113001</v>
      </c>
      <c r="F936" s="732" t="s">
        <v>661</v>
      </c>
      <c r="G936" s="731" t="s">
        <v>662</v>
      </c>
      <c r="H936" s="731">
        <v>223855</v>
      </c>
      <c r="I936" s="731">
        <v>223855</v>
      </c>
      <c r="J936" s="731" t="s">
        <v>728</v>
      </c>
      <c r="K936" s="731" t="s">
        <v>729</v>
      </c>
      <c r="L936" s="734">
        <v>165</v>
      </c>
      <c r="M936" s="734">
        <v>7</v>
      </c>
      <c r="N936" s="735">
        <v>1155</v>
      </c>
    </row>
    <row r="937" spans="1:14" ht="14.45" customHeight="1" x14ac:dyDescent="0.2">
      <c r="A937" s="729" t="s">
        <v>575</v>
      </c>
      <c r="B937" s="730" t="s">
        <v>576</v>
      </c>
      <c r="C937" s="731" t="s">
        <v>598</v>
      </c>
      <c r="D937" s="732" t="s">
        <v>599</v>
      </c>
      <c r="E937" s="733">
        <v>50113001</v>
      </c>
      <c r="F937" s="732" t="s">
        <v>661</v>
      </c>
      <c r="G937" s="731" t="s">
        <v>662</v>
      </c>
      <c r="H937" s="731">
        <v>845369</v>
      </c>
      <c r="I937" s="731">
        <v>107987</v>
      </c>
      <c r="J937" s="731" t="s">
        <v>732</v>
      </c>
      <c r="K937" s="731" t="s">
        <v>733</v>
      </c>
      <c r="L937" s="734">
        <v>111.19727272727273</v>
      </c>
      <c r="M937" s="734">
        <v>33</v>
      </c>
      <c r="N937" s="735">
        <v>3669.51</v>
      </c>
    </row>
    <row r="938" spans="1:14" ht="14.45" customHeight="1" x14ac:dyDescent="0.2">
      <c r="A938" s="729" t="s">
        <v>575</v>
      </c>
      <c r="B938" s="730" t="s">
        <v>576</v>
      </c>
      <c r="C938" s="731" t="s">
        <v>598</v>
      </c>
      <c r="D938" s="732" t="s">
        <v>599</v>
      </c>
      <c r="E938" s="733">
        <v>50113001</v>
      </c>
      <c r="F938" s="732" t="s">
        <v>661</v>
      </c>
      <c r="G938" s="731" t="s">
        <v>662</v>
      </c>
      <c r="H938" s="731">
        <v>110555</v>
      </c>
      <c r="I938" s="731">
        <v>10555</v>
      </c>
      <c r="J938" s="731" t="s">
        <v>742</v>
      </c>
      <c r="K938" s="731" t="s">
        <v>744</v>
      </c>
      <c r="L938" s="734">
        <v>254.98</v>
      </c>
      <c r="M938" s="734">
        <v>3</v>
      </c>
      <c r="N938" s="735">
        <v>764.93999999999994</v>
      </c>
    </row>
    <row r="939" spans="1:14" ht="14.45" customHeight="1" x14ac:dyDescent="0.2">
      <c r="A939" s="729" t="s">
        <v>575</v>
      </c>
      <c r="B939" s="730" t="s">
        <v>576</v>
      </c>
      <c r="C939" s="731" t="s">
        <v>598</v>
      </c>
      <c r="D939" s="732" t="s">
        <v>599</v>
      </c>
      <c r="E939" s="733">
        <v>50113001</v>
      </c>
      <c r="F939" s="732" t="s">
        <v>661</v>
      </c>
      <c r="G939" s="731" t="s">
        <v>662</v>
      </c>
      <c r="H939" s="731">
        <v>173390</v>
      </c>
      <c r="I939" s="731">
        <v>173390</v>
      </c>
      <c r="J939" s="731" t="s">
        <v>1822</v>
      </c>
      <c r="K939" s="731" t="s">
        <v>1823</v>
      </c>
      <c r="L939" s="734">
        <v>411.94999999999993</v>
      </c>
      <c r="M939" s="734">
        <v>14.2</v>
      </c>
      <c r="N939" s="735">
        <v>5849.6899999999987</v>
      </c>
    </row>
    <row r="940" spans="1:14" ht="14.45" customHeight="1" x14ac:dyDescent="0.2">
      <c r="A940" s="729" t="s">
        <v>575</v>
      </c>
      <c r="B940" s="730" t="s">
        <v>576</v>
      </c>
      <c r="C940" s="731" t="s">
        <v>598</v>
      </c>
      <c r="D940" s="732" t="s">
        <v>599</v>
      </c>
      <c r="E940" s="733">
        <v>50113001</v>
      </c>
      <c r="F940" s="732" t="s">
        <v>661</v>
      </c>
      <c r="G940" s="731" t="s">
        <v>662</v>
      </c>
      <c r="H940" s="731">
        <v>187822</v>
      </c>
      <c r="I940" s="731">
        <v>87822</v>
      </c>
      <c r="J940" s="731" t="s">
        <v>751</v>
      </c>
      <c r="K940" s="731" t="s">
        <v>752</v>
      </c>
      <c r="L940" s="734">
        <v>1301.03</v>
      </c>
      <c r="M940" s="734">
        <v>4</v>
      </c>
      <c r="N940" s="735">
        <v>5204.12</v>
      </c>
    </row>
    <row r="941" spans="1:14" ht="14.45" customHeight="1" x14ac:dyDescent="0.2">
      <c r="A941" s="729" t="s">
        <v>575</v>
      </c>
      <c r="B941" s="730" t="s">
        <v>576</v>
      </c>
      <c r="C941" s="731" t="s">
        <v>598</v>
      </c>
      <c r="D941" s="732" t="s">
        <v>599</v>
      </c>
      <c r="E941" s="733">
        <v>50113001</v>
      </c>
      <c r="F941" s="732" t="s">
        <v>661</v>
      </c>
      <c r="G941" s="731" t="s">
        <v>662</v>
      </c>
      <c r="H941" s="731">
        <v>243864</v>
      </c>
      <c r="I941" s="731">
        <v>243864</v>
      </c>
      <c r="J941" s="731" t="s">
        <v>1824</v>
      </c>
      <c r="K941" s="731" t="s">
        <v>1825</v>
      </c>
      <c r="L941" s="734">
        <v>64.325000000000017</v>
      </c>
      <c r="M941" s="734">
        <v>4</v>
      </c>
      <c r="N941" s="735">
        <v>257.30000000000007</v>
      </c>
    </row>
    <row r="942" spans="1:14" ht="14.45" customHeight="1" x14ac:dyDescent="0.2">
      <c r="A942" s="729" t="s">
        <v>575</v>
      </c>
      <c r="B942" s="730" t="s">
        <v>576</v>
      </c>
      <c r="C942" s="731" t="s">
        <v>598</v>
      </c>
      <c r="D942" s="732" t="s">
        <v>599</v>
      </c>
      <c r="E942" s="733">
        <v>50113001</v>
      </c>
      <c r="F942" s="732" t="s">
        <v>661</v>
      </c>
      <c r="G942" s="731" t="s">
        <v>662</v>
      </c>
      <c r="H942" s="731">
        <v>100392</v>
      </c>
      <c r="I942" s="731">
        <v>392</v>
      </c>
      <c r="J942" s="731" t="s">
        <v>757</v>
      </c>
      <c r="K942" s="731" t="s">
        <v>758</v>
      </c>
      <c r="L942" s="734">
        <v>57.59720430107528</v>
      </c>
      <c r="M942" s="734">
        <v>93</v>
      </c>
      <c r="N942" s="735">
        <v>5356.5400000000009</v>
      </c>
    </row>
    <row r="943" spans="1:14" ht="14.45" customHeight="1" x14ac:dyDescent="0.2">
      <c r="A943" s="729" t="s">
        <v>575</v>
      </c>
      <c r="B943" s="730" t="s">
        <v>576</v>
      </c>
      <c r="C943" s="731" t="s">
        <v>598</v>
      </c>
      <c r="D943" s="732" t="s">
        <v>599</v>
      </c>
      <c r="E943" s="733">
        <v>50113001</v>
      </c>
      <c r="F943" s="732" t="s">
        <v>661</v>
      </c>
      <c r="G943" s="731" t="s">
        <v>662</v>
      </c>
      <c r="H943" s="731">
        <v>100394</v>
      </c>
      <c r="I943" s="731">
        <v>394</v>
      </c>
      <c r="J943" s="731" t="s">
        <v>1826</v>
      </c>
      <c r="K943" s="731" t="s">
        <v>1827</v>
      </c>
      <c r="L943" s="734">
        <v>65.650000000000006</v>
      </c>
      <c r="M943" s="734">
        <v>8</v>
      </c>
      <c r="N943" s="735">
        <v>525.20000000000005</v>
      </c>
    </row>
    <row r="944" spans="1:14" ht="14.45" customHeight="1" x14ac:dyDescent="0.2">
      <c r="A944" s="729" t="s">
        <v>575</v>
      </c>
      <c r="B944" s="730" t="s">
        <v>576</v>
      </c>
      <c r="C944" s="731" t="s">
        <v>598</v>
      </c>
      <c r="D944" s="732" t="s">
        <v>599</v>
      </c>
      <c r="E944" s="733">
        <v>50113001</v>
      </c>
      <c r="F944" s="732" t="s">
        <v>661</v>
      </c>
      <c r="G944" s="731" t="s">
        <v>662</v>
      </c>
      <c r="H944" s="731">
        <v>205021</v>
      </c>
      <c r="I944" s="731">
        <v>205021</v>
      </c>
      <c r="J944" s="731" t="s">
        <v>1828</v>
      </c>
      <c r="K944" s="731" t="s">
        <v>1829</v>
      </c>
      <c r="L944" s="734">
        <v>352</v>
      </c>
      <c r="M944" s="734">
        <v>5</v>
      </c>
      <c r="N944" s="735">
        <v>1760</v>
      </c>
    </row>
    <row r="945" spans="1:14" ht="14.45" customHeight="1" x14ac:dyDescent="0.2">
      <c r="A945" s="729" t="s">
        <v>575</v>
      </c>
      <c r="B945" s="730" t="s">
        <v>576</v>
      </c>
      <c r="C945" s="731" t="s">
        <v>598</v>
      </c>
      <c r="D945" s="732" t="s">
        <v>599</v>
      </c>
      <c r="E945" s="733">
        <v>50113001</v>
      </c>
      <c r="F945" s="732" t="s">
        <v>661</v>
      </c>
      <c r="G945" s="731" t="s">
        <v>673</v>
      </c>
      <c r="H945" s="731">
        <v>231703</v>
      </c>
      <c r="I945" s="731">
        <v>231703</v>
      </c>
      <c r="J945" s="731" t="s">
        <v>769</v>
      </c>
      <c r="K945" s="731" t="s">
        <v>770</v>
      </c>
      <c r="L945" s="734">
        <v>88.34</v>
      </c>
      <c r="M945" s="734">
        <v>2</v>
      </c>
      <c r="N945" s="735">
        <v>176.68</v>
      </c>
    </row>
    <row r="946" spans="1:14" ht="14.45" customHeight="1" x14ac:dyDescent="0.2">
      <c r="A946" s="729" t="s">
        <v>575</v>
      </c>
      <c r="B946" s="730" t="s">
        <v>576</v>
      </c>
      <c r="C946" s="731" t="s">
        <v>598</v>
      </c>
      <c r="D946" s="732" t="s">
        <v>599</v>
      </c>
      <c r="E946" s="733">
        <v>50113001</v>
      </c>
      <c r="F946" s="732" t="s">
        <v>661</v>
      </c>
      <c r="G946" s="731" t="s">
        <v>662</v>
      </c>
      <c r="H946" s="731">
        <v>231857</v>
      </c>
      <c r="I946" s="731">
        <v>231857</v>
      </c>
      <c r="J946" s="731" t="s">
        <v>1830</v>
      </c>
      <c r="K946" s="731" t="s">
        <v>1831</v>
      </c>
      <c r="L946" s="734">
        <v>189.53</v>
      </c>
      <c r="M946" s="734">
        <v>2</v>
      </c>
      <c r="N946" s="735">
        <v>379.06</v>
      </c>
    </row>
    <row r="947" spans="1:14" ht="14.45" customHeight="1" x14ac:dyDescent="0.2">
      <c r="A947" s="729" t="s">
        <v>575</v>
      </c>
      <c r="B947" s="730" t="s">
        <v>576</v>
      </c>
      <c r="C947" s="731" t="s">
        <v>598</v>
      </c>
      <c r="D947" s="732" t="s">
        <v>599</v>
      </c>
      <c r="E947" s="733">
        <v>50113001</v>
      </c>
      <c r="F947" s="732" t="s">
        <v>661</v>
      </c>
      <c r="G947" s="731" t="s">
        <v>662</v>
      </c>
      <c r="H947" s="731">
        <v>847180</v>
      </c>
      <c r="I947" s="731">
        <v>500225</v>
      </c>
      <c r="J947" s="731" t="s">
        <v>784</v>
      </c>
      <c r="K947" s="731" t="s">
        <v>329</v>
      </c>
      <c r="L947" s="734">
        <v>24341.298571428571</v>
      </c>
      <c r="M947" s="734">
        <v>7</v>
      </c>
      <c r="N947" s="735">
        <v>170389.09</v>
      </c>
    </row>
    <row r="948" spans="1:14" ht="14.45" customHeight="1" x14ac:dyDescent="0.2">
      <c r="A948" s="729" t="s">
        <v>575</v>
      </c>
      <c r="B948" s="730" t="s">
        <v>576</v>
      </c>
      <c r="C948" s="731" t="s">
        <v>598</v>
      </c>
      <c r="D948" s="732" t="s">
        <v>599</v>
      </c>
      <c r="E948" s="733">
        <v>50113001</v>
      </c>
      <c r="F948" s="732" t="s">
        <v>661</v>
      </c>
      <c r="G948" s="731" t="s">
        <v>662</v>
      </c>
      <c r="H948" s="731">
        <v>139968</v>
      </c>
      <c r="I948" s="731">
        <v>139968</v>
      </c>
      <c r="J948" s="731" t="s">
        <v>667</v>
      </c>
      <c r="K948" s="731" t="s">
        <v>668</v>
      </c>
      <c r="L948" s="734">
        <v>69.549999999999983</v>
      </c>
      <c r="M948" s="734">
        <v>10</v>
      </c>
      <c r="N948" s="735">
        <v>695.49999999999977</v>
      </c>
    </row>
    <row r="949" spans="1:14" ht="14.45" customHeight="1" x14ac:dyDescent="0.2">
      <c r="A949" s="729" t="s">
        <v>575</v>
      </c>
      <c r="B949" s="730" t="s">
        <v>576</v>
      </c>
      <c r="C949" s="731" t="s">
        <v>598</v>
      </c>
      <c r="D949" s="732" t="s">
        <v>599</v>
      </c>
      <c r="E949" s="733">
        <v>50113001</v>
      </c>
      <c r="F949" s="732" t="s">
        <v>661</v>
      </c>
      <c r="G949" s="731" t="s">
        <v>662</v>
      </c>
      <c r="H949" s="731">
        <v>100409</v>
      </c>
      <c r="I949" s="731">
        <v>409</v>
      </c>
      <c r="J949" s="731" t="s">
        <v>791</v>
      </c>
      <c r="K949" s="731" t="s">
        <v>689</v>
      </c>
      <c r="L949" s="734">
        <v>79.669999999999987</v>
      </c>
      <c r="M949" s="734">
        <v>9</v>
      </c>
      <c r="N949" s="735">
        <v>717.02999999999986</v>
      </c>
    </row>
    <row r="950" spans="1:14" ht="14.45" customHeight="1" x14ac:dyDescent="0.2">
      <c r="A950" s="729" t="s">
        <v>575</v>
      </c>
      <c r="B950" s="730" t="s">
        <v>576</v>
      </c>
      <c r="C950" s="731" t="s">
        <v>598</v>
      </c>
      <c r="D950" s="732" t="s">
        <v>599</v>
      </c>
      <c r="E950" s="733">
        <v>50113001</v>
      </c>
      <c r="F950" s="732" t="s">
        <v>661</v>
      </c>
      <c r="G950" s="731" t="s">
        <v>662</v>
      </c>
      <c r="H950" s="731">
        <v>187814</v>
      </c>
      <c r="I950" s="731">
        <v>87814</v>
      </c>
      <c r="J950" s="731" t="s">
        <v>669</v>
      </c>
      <c r="K950" s="731" t="s">
        <v>670</v>
      </c>
      <c r="L950" s="734">
        <v>535.03000000000009</v>
      </c>
      <c r="M950" s="734">
        <v>6</v>
      </c>
      <c r="N950" s="735">
        <v>3210.1800000000003</v>
      </c>
    </row>
    <row r="951" spans="1:14" ht="14.45" customHeight="1" x14ac:dyDescent="0.2">
      <c r="A951" s="729" t="s">
        <v>575</v>
      </c>
      <c r="B951" s="730" t="s">
        <v>576</v>
      </c>
      <c r="C951" s="731" t="s">
        <v>598</v>
      </c>
      <c r="D951" s="732" t="s">
        <v>599</v>
      </c>
      <c r="E951" s="733">
        <v>50113001</v>
      </c>
      <c r="F951" s="732" t="s">
        <v>661</v>
      </c>
      <c r="G951" s="731" t="s">
        <v>673</v>
      </c>
      <c r="H951" s="731">
        <v>848765</v>
      </c>
      <c r="I951" s="731">
        <v>107938</v>
      </c>
      <c r="J951" s="731" t="s">
        <v>838</v>
      </c>
      <c r="K951" s="731" t="s">
        <v>840</v>
      </c>
      <c r="L951" s="734">
        <v>128.58000000000001</v>
      </c>
      <c r="M951" s="734">
        <v>5</v>
      </c>
      <c r="N951" s="735">
        <v>642.90000000000009</v>
      </c>
    </row>
    <row r="952" spans="1:14" ht="14.45" customHeight="1" x14ac:dyDescent="0.2">
      <c r="A952" s="729" t="s">
        <v>575</v>
      </c>
      <c r="B952" s="730" t="s">
        <v>576</v>
      </c>
      <c r="C952" s="731" t="s">
        <v>598</v>
      </c>
      <c r="D952" s="732" t="s">
        <v>599</v>
      </c>
      <c r="E952" s="733">
        <v>50113001</v>
      </c>
      <c r="F952" s="732" t="s">
        <v>661</v>
      </c>
      <c r="G952" s="731" t="s">
        <v>662</v>
      </c>
      <c r="H952" s="731">
        <v>193105</v>
      </c>
      <c r="I952" s="731">
        <v>93105</v>
      </c>
      <c r="J952" s="731" t="s">
        <v>846</v>
      </c>
      <c r="K952" s="731" t="s">
        <v>848</v>
      </c>
      <c r="L952" s="734">
        <v>208.33</v>
      </c>
      <c r="M952" s="734">
        <v>12</v>
      </c>
      <c r="N952" s="735">
        <v>2499.96</v>
      </c>
    </row>
    <row r="953" spans="1:14" ht="14.45" customHeight="1" x14ac:dyDescent="0.2">
      <c r="A953" s="729" t="s">
        <v>575</v>
      </c>
      <c r="B953" s="730" t="s">
        <v>576</v>
      </c>
      <c r="C953" s="731" t="s">
        <v>598</v>
      </c>
      <c r="D953" s="732" t="s">
        <v>599</v>
      </c>
      <c r="E953" s="733">
        <v>50113001</v>
      </c>
      <c r="F953" s="732" t="s">
        <v>661</v>
      </c>
      <c r="G953" s="731" t="s">
        <v>662</v>
      </c>
      <c r="H953" s="731">
        <v>184090</v>
      </c>
      <c r="I953" s="731">
        <v>84090</v>
      </c>
      <c r="J953" s="731" t="s">
        <v>676</v>
      </c>
      <c r="K953" s="731" t="s">
        <v>677</v>
      </c>
      <c r="L953" s="734">
        <v>59.750879999999974</v>
      </c>
      <c r="M953" s="734">
        <v>125</v>
      </c>
      <c r="N953" s="735">
        <v>7468.8599999999969</v>
      </c>
    </row>
    <row r="954" spans="1:14" ht="14.45" customHeight="1" x14ac:dyDescent="0.2">
      <c r="A954" s="729" t="s">
        <v>575</v>
      </c>
      <c r="B954" s="730" t="s">
        <v>576</v>
      </c>
      <c r="C954" s="731" t="s">
        <v>598</v>
      </c>
      <c r="D954" s="732" t="s">
        <v>599</v>
      </c>
      <c r="E954" s="733">
        <v>50113001</v>
      </c>
      <c r="F954" s="732" t="s">
        <v>661</v>
      </c>
      <c r="G954" s="731" t="s">
        <v>662</v>
      </c>
      <c r="H954" s="731">
        <v>104071</v>
      </c>
      <c r="I954" s="731">
        <v>4071</v>
      </c>
      <c r="J954" s="731" t="s">
        <v>876</v>
      </c>
      <c r="K954" s="731" t="s">
        <v>877</v>
      </c>
      <c r="L954" s="734">
        <v>223.56428571428572</v>
      </c>
      <c r="M954" s="734">
        <v>7</v>
      </c>
      <c r="N954" s="735">
        <v>1564.95</v>
      </c>
    </row>
    <row r="955" spans="1:14" ht="14.45" customHeight="1" x14ac:dyDescent="0.2">
      <c r="A955" s="729" t="s">
        <v>575</v>
      </c>
      <c r="B955" s="730" t="s">
        <v>576</v>
      </c>
      <c r="C955" s="731" t="s">
        <v>598</v>
      </c>
      <c r="D955" s="732" t="s">
        <v>599</v>
      </c>
      <c r="E955" s="733">
        <v>50113001</v>
      </c>
      <c r="F955" s="732" t="s">
        <v>661</v>
      </c>
      <c r="G955" s="731" t="s">
        <v>662</v>
      </c>
      <c r="H955" s="731">
        <v>154539</v>
      </c>
      <c r="I955" s="731">
        <v>54539</v>
      </c>
      <c r="J955" s="731" t="s">
        <v>882</v>
      </c>
      <c r="K955" s="731" t="s">
        <v>883</v>
      </c>
      <c r="L955" s="734">
        <v>60.148333333333333</v>
      </c>
      <c r="M955" s="734">
        <v>24</v>
      </c>
      <c r="N955" s="735">
        <v>1443.56</v>
      </c>
    </row>
    <row r="956" spans="1:14" ht="14.45" customHeight="1" x14ac:dyDescent="0.2">
      <c r="A956" s="729" t="s">
        <v>575</v>
      </c>
      <c r="B956" s="730" t="s">
        <v>576</v>
      </c>
      <c r="C956" s="731" t="s">
        <v>598</v>
      </c>
      <c r="D956" s="732" t="s">
        <v>599</v>
      </c>
      <c r="E956" s="733">
        <v>50113001</v>
      </c>
      <c r="F956" s="732" t="s">
        <v>661</v>
      </c>
      <c r="G956" s="731" t="s">
        <v>662</v>
      </c>
      <c r="H956" s="731">
        <v>23987</v>
      </c>
      <c r="I956" s="731">
        <v>23987</v>
      </c>
      <c r="J956" s="731" t="s">
        <v>1832</v>
      </c>
      <c r="K956" s="731" t="s">
        <v>1833</v>
      </c>
      <c r="L956" s="734">
        <v>168.62157894736848</v>
      </c>
      <c r="M956" s="734">
        <v>19</v>
      </c>
      <c r="N956" s="735">
        <v>3203.8100000000009</v>
      </c>
    </row>
    <row r="957" spans="1:14" ht="14.45" customHeight="1" x14ac:dyDescent="0.2">
      <c r="A957" s="729" t="s">
        <v>575</v>
      </c>
      <c r="B957" s="730" t="s">
        <v>576</v>
      </c>
      <c r="C957" s="731" t="s">
        <v>598</v>
      </c>
      <c r="D957" s="732" t="s">
        <v>599</v>
      </c>
      <c r="E957" s="733">
        <v>50113001</v>
      </c>
      <c r="F957" s="732" t="s">
        <v>661</v>
      </c>
      <c r="G957" s="731" t="s">
        <v>662</v>
      </c>
      <c r="H957" s="731">
        <v>215474</v>
      </c>
      <c r="I957" s="731">
        <v>215474</v>
      </c>
      <c r="J957" s="731" t="s">
        <v>890</v>
      </c>
      <c r="K957" s="731" t="s">
        <v>891</v>
      </c>
      <c r="L957" s="734">
        <v>531.38</v>
      </c>
      <c r="M957" s="734">
        <v>13</v>
      </c>
      <c r="N957" s="735">
        <v>6907.9400000000005</v>
      </c>
    </row>
    <row r="958" spans="1:14" ht="14.45" customHeight="1" x14ac:dyDescent="0.2">
      <c r="A958" s="729" t="s">
        <v>575</v>
      </c>
      <c r="B958" s="730" t="s">
        <v>576</v>
      </c>
      <c r="C958" s="731" t="s">
        <v>598</v>
      </c>
      <c r="D958" s="732" t="s">
        <v>599</v>
      </c>
      <c r="E958" s="733">
        <v>50113001</v>
      </c>
      <c r="F958" s="732" t="s">
        <v>661</v>
      </c>
      <c r="G958" s="731" t="s">
        <v>662</v>
      </c>
      <c r="H958" s="731">
        <v>225888</v>
      </c>
      <c r="I958" s="731">
        <v>225888</v>
      </c>
      <c r="J958" s="731" t="s">
        <v>1834</v>
      </c>
      <c r="K958" s="731" t="s">
        <v>1835</v>
      </c>
      <c r="L958" s="734">
        <v>674.52</v>
      </c>
      <c r="M958" s="734">
        <v>2</v>
      </c>
      <c r="N958" s="735">
        <v>1349.04</v>
      </c>
    </row>
    <row r="959" spans="1:14" ht="14.45" customHeight="1" x14ac:dyDescent="0.2">
      <c r="A959" s="729" t="s">
        <v>575</v>
      </c>
      <c r="B959" s="730" t="s">
        <v>576</v>
      </c>
      <c r="C959" s="731" t="s">
        <v>598</v>
      </c>
      <c r="D959" s="732" t="s">
        <v>599</v>
      </c>
      <c r="E959" s="733">
        <v>50113001</v>
      </c>
      <c r="F959" s="732" t="s">
        <v>661</v>
      </c>
      <c r="G959" s="731" t="s">
        <v>662</v>
      </c>
      <c r="H959" s="731">
        <v>447</v>
      </c>
      <c r="I959" s="731">
        <v>447</v>
      </c>
      <c r="J959" s="731" t="s">
        <v>1836</v>
      </c>
      <c r="K959" s="731" t="s">
        <v>1837</v>
      </c>
      <c r="L959" s="734">
        <v>178.50532710280373</v>
      </c>
      <c r="M959" s="734">
        <v>107</v>
      </c>
      <c r="N959" s="735">
        <v>19100.07</v>
      </c>
    </row>
    <row r="960" spans="1:14" ht="14.45" customHeight="1" x14ac:dyDescent="0.2">
      <c r="A960" s="729" t="s">
        <v>575</v>
      </c>
      <c r="B960" s="730" t="s">
        <v>576</v>
      </c>
      <c r="C960" s="731" t="s">
        <v>598</v>
      </c>
      <c r="D960" s="732" t="s">
        <v>599</v>
      </c>
      <c r="E960" s="733">
        <v>50113001</v>
      </c>
      <c r="F960" s="732" t="s">
        <v>661</v>
      </c>
      <c r="G960" s="731" t="s">
        <v>662</v>
      </c>
      <c r="H960" s="731">
        <v>149990</v>
      </c>
      <c r="I960" s="731">
        <v>49990</v>
      </c>
      <c r="J960" s="731" t="s">
        <v>929</v>
      </c>
      <c r="K960" s="731" t="s">
        <v>931</v>
      </c>
      <c r="L960" s="734">
        <v>169.99</v>
      </c>
      <c r="M960" s="734">
        <v>9</v>
      </c>
      <c r="N960" s="735">
        <v>1529.91</v>
      </c>
    </row>
    <row r="961" spans="1:14" ht="14.45" customHeight="1" x14ac:dyDescent="0.2">
      <c r="A961" s="729" t="s">
        <v>575</v>
      </c>
      <c r="B961" s="730" t="s">
        <v>576</v>
      </c>
      <c r="C961" s="731" t="s">
        <v>598</v>
      </c>
      <c r="D961" s="732" t="s">
        <v>599</v>
      </c>
      <c r="E961" s="733">
        <v>50113001</v>
      </c>
      <c r="F961" s="732" t="s">
        <v>661</v>
      </c>
      <c r="G961" s="731" t="s">
        <v>673</v>
      </c>
      <c r="H961" s="731">
        <v>214036</v>
      </c>
      <c r="I961" s="731">
        <v>214036</v>
      </c>
      <c r="J961" s="731" t="s">
        <v>948</v>
      </c>
      <c r="K961" s="731" t="s">
        <v>949</v>
      </c>
      <c r="L961" s="734">
        <v>40.35</v>
      </c>
      <c r="M961" s="734">
        <v>6</v>
      </c>
      <c r="N961" s="735">
        <v>242.10000000000002</v>
      </c>
    </row>
    <row r="962" spans="1:14" ht="14.45" customHeight="1" x14ac:dyDescent="0.2">
      <c r="A962" s="729" t="s">
        <v>575</v>
      </c>
      <c r="B962" s="730" t="s">
        <v>576</v>
      </c>
      <c r="C962" s="731" t="s">
        <v>598</v>
      </c>
      <c r="D962" s="732" t="s">
        <v>599</v>
      </c>
      <c r="E962" s="733">
        <v>50113001</v>
      </c>
      <c r="F962" s="732" t="s">
        <v>661</v>
      </c>
      <c r="G962" s="731" t="s">
        <v>673</v>
      </c>
      <c r="H962" s="731">
        <v>239807</v>
      </c>
      <c r="I962" s="731">
        <v>239807</v>
      </c>
      <c r="J962" s="731" t="s">
        <v>948</v>
      </c>
      <c r="K962" s="731" t="s">
        <v>949</v>
      </c>
      <c r="L962" s="734">
        <v>40.384999999999998</v>
      </c>
      <c r="M962" s="734">
        <v>8</v>
      </c>
      <c r="N962" s="735">
        <v>323.08</v>
      </c>
    </row>
    <row r="963" spans="1:14" ht="14.45" customHeight="1" x14ac:dyDescent="0.2">
      <c r="A963" s="729" t="s">
        <v>575</v>
      </c>
      <c r="B963" s="730" t="s">
        <v>576</v>
      </c>
      <c r="C963" s="731" t="s">
        <v>598</v>
      </c>
      <c r="D963" s="732" t="s">
        <v>599</v>
      </c>
      <c r="E963" s="733">
        <v>50113001</v>
      </c>
      <c r="F963" s="732" t="s">
        <v>661</v>
      </c>
      <c r="G963" s="731" t="s">
        <v>662</v>
      </c>
      <c r="H963" s="731">
        <v>198864</v>
      </c>
      <c r="I963" s="731">
        <v>98864</v>
      </c>
      <c r="J963" s="731" t="s">
        <v>678</v>
      </c>
      <c r="K963" s="731" t="s">
        <v>679</v>
      </c>
      <c r="L963" s="734">
        <v>537.87000000000012</v>
      </c>
      <c r="M963" s="734">
        <v>2</v>
      </c>
      <c r="N963" s="735">
        <v>1075.7400000000002</v>
      </c>
    </row>
    <row r="964" spans="1:14" ht="14.45" customHeight="1" x14ac:dyDescent="0.2">
      <c r="A964" s="729" t="s">
        <v>575</v>
      </c>
      <c r="B964" s="730" t="s">
        <v>576</v>
      </c>
      <c r="C964" s="731" t="s">
        <v>598</v>
      </c>
      <c r="D964" s="732" t="s">
        <v>599</v>
      </c>
      <c r="E964" s="733">
        <v>50113001</v>
      </c>
      <c r="F964" s="732" t="s">
        <v>661</v>
      </c>
      <c r="G964" s="731" t="s">
        <v>662</v>
      </c>
      <c r="H964" s="731">
        <v>198876</v>
      </c>
      <c r="I964" s="731">
        <v>98876</v>
      </c>
      <c r="J964" s="731" t="s">
        <v>678</v>
      </c>
      <c r="K964" s="731" t="s">
        <v>955</v>
      </c>
      <c r="L964" s="734">
        <v>255.19999999999993</v>
      </c>
      <c r="M964" s="734">
        <v>17</v>
      </c>
      <c r="N964" s="735">
        <v>4338.3999999999987</v>
      </c>
    </row>
    <row r="965" spans="1:14" ht="14.45" customHeight="1" x14ac:dyDescent="0.2">
      <c r="A965" s="729" t="s">
        <v>575</v>
      </c>
      <c r="B965" s="730" t="s">
        <v>576</v>
      </c>
      <c r="C965" s="731" t="s">
        <v>598</v>
      </c>
      <c r="D965" s="732" t="s">
        <v>599</v>
      </c>
      <c r="E965" s="733">
        <v>50113001</v>
      </c>
      <c r="F965" s="732" t="s">
        <v>661</v>
      </c>
      <c r="G965" s="731" t="s">
        <v>662</v>
      </c>
      <c r="H965" s="731">
        <v>165633</v>
      </c>
      <c r="I965" s="731">
        <v>165751</v>
      </c>
      <c r="J965" s="731" t="s">
        <v>956</v>
      </c>
      <c r="K965" s="731" t="s">
        <v>957</v>
      </c>
      <c r="L965" s="734">
        <v>3951.6400000000003</v>
      </c>
      <c r="M965" s="734">
        <v>10</v>
      </c>
      <c r="N965" s="735">
        <v>39516.400000000001</v>
      </c>
    </row>
    <row r="966" spans="1:14" ht="14.45" customHeight="1" x14ac:dyDescent="0.2">
      <c r="A966" s="729" t="s">
        <v>575</v>
      </c>
      <c r="B966" s="730" t="s">
        <v>576</v>
      </c>
      <c r="C966" s="731" t="s">
        <v>598</v>
      </c>
      <c r="D966" s="732" t="s">
        <v>599</v>
      </c>
      <c r="E966" s="733">
        <v>50113001</v>
      </c>
      <c r="F966" s="732" t="s">
        <v>661</v>
      </c>
      <c r="G966" s="731" t="s">
        <v>662</v>
      </c>
      <c r="H966" s="731">
        <v>193746</v>
      </c>
      <c r="I966" s="731">
        <v>93746</v>
      </c>
      <c r="J966" s="731" t="s">
        <v>981</v>
      </c>
      <c r="K966" s="731" t="s">
        <v>982</v>
      </c>
      <c r="L966" s="734">
        <v>371.85384615384618</v>
      </c>
      <c r="M966" s="734">
        <v>13</v>
      </c>
      <c r="N966" s="735">
        <v>4834.1000000000004</v>
      </c>
    </row>
    <row r="967" spans="1:14" ht="14.45" customHeight="1" x14ac:dyDescent="0.2">
      <c r="A967" s="729" t="s">
        <v>575</v>
      </c>
      <c r="B967" s="730" t="s">
        <v>576</v>
      </c>
      <c r="C967" s="731" t="s">
        <v>598</v>
      </c>
      <c r="D967" s="732" t="s">
        <v>599</v>
      </c>
      <c r="E967" s="733">
        <v>50113001</v>
      </c>
      <c r="F967" s="732" t="s">
        <v>661</v>
      </c>
      <c r="G967" s="731" t="s">
        <v>662</v>
      </c>
      <c r="H967" s="731">
        <v>216572</v>
      </c>
      <c r="I967" s="731">
        <v>216572</v>
      </c>
      <c r="J967" s="731" t="s">
        <v>987</v>
      </c>
      <c r="K967" s="731" t="s">
        <v>988</v>
      </c>
      <c r="L967" s="734">
        <v>36.39828713135276</v>
      </c>
      <c r="M967" s="734">
        <v>46</v>
      </c>
      <c r="N967" s="735">
        <v>1674.321208042227</v>
      </c>
    </row>
    <row r="968" spans="1:14" ht="14.45" customHeight="1" x14ac:dyDescent="0.2">
      <c r="A968" s="729" t="s">
        <v>575</v>
      </c>
      <c r="B968" s="730" t="s">
        <v>576</v>
      </c>
      <c r="C968" s="731" t="s">
        <v>598</v>
      </c>
      <c r="D968" s="732" t="s">
        <v>599</v>
      </c>
      <c r="E968" s="733">
        <v>50113001</v>
      </c>
      <c r="F968" s="732" t="s">
        <v>661</v>
      </c>
      <c r="G968" s="731" t="s">
        <v>662</v>
      </c>
      <c r="H968" s="731">
        <v>235794</v>
      </c>
      <c r="I968" s="731">
        <v>235794</v>
      </c>
      <c r="J968" s="731" t="s">
        <v>1838</v>
      </c>
      <c r="K968" s="731" t="s">
        <v>992</v>
      </c>
      <c r="L968" s="734">
        <v>93.79</v>
      </c>
      <c r="M968" s="734">
        <v>3</v>
      </c>
      <c r="N968" s="735">
        <v>281.37</v>
      </c>
    </row>
    <row r="969" spans="1:14" ht="14.45" customHeight="1" x14ac:dyDescent="0.2">
      <c r="A969" s="729" t="s">
        <v>575</v>
      </c>
      <c r="B969" s="730" t="s">
        <v>576</v>
      </c>
      <c r="C969" s="731" t="s">
        <v>598</v>
      </c>
      <c r="D969" s="732" t="s">
        <v>599</v>
      </c>
      <c r="E969" s="733">
        <v>50113001</v>
      </c>
      <c r="F969" s="732" t="s">
        <v>661</v>
      </c>
      <c r="G969" s="731" t="s">
        <v>662</v>
      </c>
      <c r="H969" s="731">
        <v>241678</v>
      </c>
      <c r="I969" s="731">
        <v>241678</v>
      </c>
      <c r="J969" s="731" t="s">
        <v>991</v>
      </c>
      <c r="K969" s="731" t="s">
        <v>992</v>
      </c>
      <c r="L969" s="734">
        <v>93.882413793103453</v>
      </c>
      <c r="M969" s="734">
        <v>29</v>
      </c>
      <c r="N969" s="735">
        <v>2722.59</v>
      </c>
    </row>
    <row r="970" spans="1:14" ht="14.45" customHeight="1" x14ac:dyDescent="0.2">
      <c r="A970" s="729" t="s">
        <v>575</v>
      </c>
      <c r="B970" s="730" t="s">
        <v>576</v>
      </c>
      <c r="C970" s="731" t="s">
        <v>598</v>
      </c>
      <c r="D970" s="732" t="s">
        <v>599</v>
      </c>
      <c r="E970" s="733">
        <v>50113001</v>
      </c>
      <c r="F970" s="732" t="s">
        <v>661</v>
      </c>
      <c r="G970" s="731" t="s">
        <v>662</v>
      </c>
      <c r="H970" s="731">
        <v>842703</v>
      </c>
      <c r="I970" s="731">
        <v>0</v>
      </c>
      <c r="J970" s="731" t="s">
        <v>1839</v>
      </c>
      <c r="K970" s="731" t="s">
        <v>329</v>
      </c>
      <c r="L970" s="734">
        <v>59.889898989899002</v>
      </c>
      <c r="M970" s="734">
        <v>99</v>
      </c>
      <c r="N970" s="735">
        <v>5929.1000000000013</v>
      </c>
    </row>
    <row r="971" spans="1:14" ht="14.45" customHeight="1" x14ac:dyDescent="0.2">
      <c r="A971" s="729" t="s">
        <v>575</v>
      </c>
      <c r="B971" s="730" t="s">
        <v>576</v>
      </c>
      <c r="C971" s="731" t="s">
        <v>598</v>
      </c>
      <c r="D971" s="732" t="s">
        <v>599</v>
      </c>
      <c r="E971" s="733">
        <v>50113001</v>
      </c>
      <c r="F971" s="732" t="s">
        <v>661</v>
      </c>
      <c r="G971" s="731" t="s">
        <v>662</v>
      </c>
      <c r="H971" s="731">
        <v>51366</v>
      </c>
      <c r="I971" s="731">
        <v>51366</v>
      </c>
      <c r="J971" s="731" t="s">
        <v>1840</v>
      </c>
      <c r="K971" s="731" t="s">
        <v>1841</v>
      </c>
      <c r="L971" s="734">
        <v>171.60000000000019</v>
      </c>
      <c r="M971" s="734">
        <v>93</v>
      </c>
      <c r="N971" s="735">
        <v>15958.800000000019</v>
      </c>
    </row>
    <row r="972" spans="1:14" ht="14.45" customHeight="1" x14ac:dyDescent="0.2">
      <c r="A972" s="729" t="s">
        <v>575</v>
      </c>
      <c r="B972" s="730" t="s">
        <v>576</v>
      </c>
      <c r="C972" s="731" t="s">
        <v>598</v>
      </c>
      <c r="D972" s="732" t="s">
        <v>599</v>
      </c>
      <c r="E972" s="733">
        <v>50113001</v>
      </c>
      <c r="F972" s="732" t="s">
        <v>661</v>
      </c>
      <c r="G972" s="731" t="s">
        <v>662</v>
      </c>
      <c r="H972" s="731">
        <v>51367</v>
      </c>
      <c r="I972" s="731">
        <v>51367</v>
      </c>
      <c r="J972" s="731" t="s">
        <v>1840</v>
      </c>
      <c r="K972" s="731" t="s">
        <v>1842</v>
      </c>
      <c r="L972" s="734">
        <v>92.949999999999974</v>
      </c>
      <c r="M972" s="734">
        <v>36</v>
      </c>
      <c r="N972" s="735">
        <v>3346.1999999999989</v>
      </c>
    </row>
    <row r="973" spans="1:14" ht="14.45" customHeight="1" x14ac:dyDescent="0.2">
      <c r="A973" s="729" t="s">
        <v>575</v>
      </c>
      <c r="B973" s="730" t="s">
        <v>576</v>
      </c>
      <c r="C973" s="731" t="s">
        <v>598</v>
      </c>
      <c r="D973" s="732" t="s">
        <v>599</v>
      </c>
      <c r="E973" s="733">
        <v>50113001</v>
      </c>
      <c r="F973" s="732" t="s">
        <v>661</v>
      </c>
      <c r="G973" s="731" t="s">
        <v>662</v>
      </c>
      <c r="H973" s="731">
        <v>208988</v>
      </c>
      <c r="I973" s="731">
        <v>208988</v>
      </c>
      <c r="J973" s="731" t="s">
        <v>1000</v>
      </c>
      <c r="K973" s="731" t="s">
        <v>1001</v>
      </c>
      <c r="L973" s="734">
        <v>555.17000929000835</v>
      </c>
      <c r="M973" s="734">
        <v>20</v>
      </c>
      <c r="N973" s="735">
        <v>11103.400185800167</v>
      </c>
    </row>
    <row r="974" spans="1:14" ht="14.45" customHeight="1" x14ac:dyDescent="0.2">
      <c r="A974" s="729" t="s">
        <v>575</v>
      </c>
      <c r="B974" s="730" t="s">
        <v>576</v>
      </c>
      <c r="C974" s="731" t="s">
        <v>598</v>
      </c>
      <c r="D974" s="732" t="s">
        <v>599</v>
      </c>
      <c r="E974" s="733">
        <v>50113001</v>
      </c>
      <c r="F974" s="732" t="s">
        <v>661</v>
      </c>
      <c r="G974" s="731" t="s">
        <v>662</v>
      </c>
      <c r="H974" s="731">
        <v>208990</v>
      </c>
      <c r="I974" s="731">
        <v>208990</v>
      </c>
      <c r="J974" s="731" t="s">
        <v>1002</v>
      </c>
      <c r="K974" s="731" t="s">
        <v>1001</v>
      </c>
      <c r="L974" s="734">
        <v>668.47001033706204</v>
      </c>
      <c r="M974" s="734">
        <v>36</v>
      </c>
      <c r="N974" s="735">
        <v>24064.920372134235</v>
      </c>
    </row>
    <row r="975" spans="1:14" ht="14.45" customHeight="1" x14ac:dyDescent="0.2">
      <c r="A975" s="729" t="s">
        <v>575</v>
      </c>
      <c r="B975" s="730" t="s">
        <v>576</v>
      </c>
      <c r="C975" s="731" t="s">
        <v>598</v>
      </c>
      <c r="D975" s="732" t="s">
        <v>599</v>
      </c>
      <c r="E975" s="733">
        <v>50113001</v>
      </c>
      <c r="F975" s="732" t="s">
        <v>661</v>
      </c>
      <c r="G975" s="731" t="s">
        <v>662</v>
      </c>
      <c r="H975" s="731">
        <v>394712</v>
      </c>
      <c r="I975" s="731">
        <v>0</v>
      </c>
      <c r="J975" s="731" t="s">
        <v>1021</v>
      </c>
      <c r="K975" s="731" t="s">
        <v>1022</v>
      </c>
      <c r="L975" s="734">
        <v>28.75</v>
      </c>
      <c r="M975" s="734">
        <v>18</v>
      </c>
      <c r="N975" s="735">
        <v>517.5</v>
      </c>
    </row>
    <row r="976" spans="1:14" ht="14.45" customHeight="1" x14ac:dyDescent="0.2">
      <c r="A976" s="729" t="s">
        <v>575</v>
      </c>
      <c r="B976" s="730" t="s">
        <v>576</v>
      </c>
      <c r="C976" s="731" t="s">
        <v>598</v>
      </c>
      <c r="D976" s="732" t="s">
        <v>599</v>
      </c>
      <c r="E976" s="733">
        <v>50113001</v>
      </c>
      <c r="F976" s="732" t="s">
        <v>661</v>
      </c>
      <c r="G976" s="731" t="s">
        <v>662</v>
      </c>
      <c r="H976" s="731">
        <v>901148</v>
      </c>
      <c r="I976" s="731">
        <v>0</v>
      </c>
      <c r="J976" s="731" t="s">
        <v>1843</v>
      </c>
      <c r="K976" s="731" t="s">
        <v>1844</v>
      </c>
      <c r="L976" s="734">
        <v>113.61284347942633</v>
      </c>
      <c r="M976" s="734">
        <v>100</v>
      </c>
      <c r="N976" s="735">
        <v>11361.284347942634</v>
      </c>
    </row>
    <row r="977" spans="1:14" ht="14.45" customHeight="1" x14ac:dyDescent="0.2">
      <c r="A977" s="729" t="s">
        <v>575</v>
      </c>
      <c r="B977" s="730" t="s">
        <v>576</v>
      </c>
      <c r="C977" s="731" t="s">
        <v>598</v>
      </c>
      <c r="D977" s="732" t="s">
        <v>599</v>
      </c>
      <c r="E977" s="733">
        <v>50113001</v>
      </c>
      <c r="F977" s="732" t="s">
        <v>661</v>
      </c>
      <c r="G977" s="731" t="s">
        <v>662</v>
      </c>
      <c r="H977" s="731">
        <v>134822</v>
      </c>
      <c r="I977" s="731">
        <v>134822</v>
      </c>
      <c r="J977" s="731" t="s">
        <v>1649</v>
      </c>
      <c r="K977" s="731" t="s">
        <v>1338</v>
      </c>
      <c r="L977" s="734">
        <v>207.56296610169491</v>
      </c>
      <c r="M977" s="734">
        <v>118</v>
      </c>
      <c r="N977" s="735">
        <v>24492.43</v>
      </c>
    </row>
    <row r="978" spans="1:14" ht="14.45" customHeight="1" x14ac:dyDescent="0.2">
      <c r="A978" s="729" t="s">
        <v>575</v>
      </c>
      <c r="B978" s="730" t="s">
        <v>576</v>
      </c>
      <c r="C978" s="731" t="s">
        <v>598</v>
      </c>
      <c r="D978" s="732" t="s">
        <v>599</v>
      </c>
      <c r="E978" s="733">
        <v>50113001</v>
      </c>
      <c r="F978" s="732" t="s">
        <v>661</v>
      </c>
      <c r="G978" s="731" t="s">
        <v>662</v>
      </c>
      <c r="H978" s="731">
        <v>134821</v>
      </c>
      <c r="I978" s="731">
        <v>134821</v>
      </c>
      <c r="J978" s="731" t="s">
        <v>1845</v>
      </c>
      <c r="K978" s="731" t="s">
        <v>1846</v>
      </c>
      <c r="L978" s="734">
        <v>375.4350980392158</v>
      </c>
      <c r="M978" s="734">
        <v>153</v>
      </c>
      <c r="N978" s="735">
        <v>57441.570000000014</v>
      </c>
    </row>
    <row r="979" spans="1:14" ht="14.45" customHeight="1" x14ac:dyDescent="0.2">
      <c r="A979" s="729" t="s">
        <v>575</v>
      </c>
      <c r="B979" s="730" t="s">
        <v>576</v>
      </c>
      <c r="C979" s="731" t="s">
        <v>598</v>
      </c>
      <c r="D979" s="732" t="s">
        <v>599</v>
      </c>
      <c r="E979" s="733">
        <v>50113001</v>
      </c>
      <c r="F979" s="732" t="s">
        <v>661</v>
      </c>
      <c r="G979" s="731" t="s">
        <v>662</v>
      </c>
      <c r="H979" s="731">
        <v>134824</v>
      </c>
      <c r="I979" s="731">
        <v>134824</v>
      </c>
      <c r="J979" s="731" t="s">
        <v>1039</v>
      </c>
      <c r="K979" s="731" t="s">
        <v>1040</v>
      </c>
      <c r="L979" s="734">
        <v>326.47181434599196</v>
      </c>
      <c r="M979" s="734">
        <v>237</v>
      </c>
      <c r="N979" s="735">
        <v>77373.820000000094</v>
      </c>
    </row>
    <row r="980" spans="1:14" ht="14.45" customHeight="1" x14ac:dyDescent="0.2">
      <c r="A980" s="729" t="s">
        <v>575</v>
      </c>
      <c r="B980" s="730" t="s">
        <v>576</v>
      </c>
      <c r="C980" s="731" t="s">
        <v>598</v>
      </c>
      <c r="D980" s="732" t="s">
        <v>599</v>
      </c>
      <c r="E980" s="733">
        <v>50113001</v>
      </c>
      <c r="F980" s="732" t="s">
        <v>661</v>
      </c>
      <c r="G980" s="731" t="s">
        <v>662</v>
      </c>
      <c r="H980" s="731">
        <v>107678</v>
      </c>
      <c r="I980" s="731">
        <v>107678</v>
      </c>
      <c r="J980" s="731" t="s">
        <v>1049</v>
      </c>
      <c r="K980" s="731" t="s">
        <v>1847</v>
      </c>
      <c r="L980" s="734">
        <v>487.8060000000001</v>
      </c>
      <c r="M980" s="734">
        <v>2</v>
      </c>
      <c r="N980" s="735">
        <v>975.61200000000019</v>
      </c>
    </row>
    <row r="981" spans="1:14" ht="14.45" customHeight="1" x14ac:dyDescent="0.2">
      <c r="A981" s="729" t="s">
        <v>575</v>
      </c>
      <c r="B981" s="730" t="s">
        <v>576</v>
      </c>
      <c r="C981" s="731" t="s">
        <v>598</v>
      </c>
      <c r="D981" s="732" t="s">
        <v>599</v>
      </c>
      <c r="E981" s="733">
        <v>50113001</v>
      </c>
      <c r="F981" s="732" t="s">
        <v>661</v>
      </c>
      <c r="G981" s="731" t="s">
        <v>662</v>
      </c>
      <c r="H981" s="731">
        <v>995129</v>
      </c>
      <c r="I981" s="731">
        <v>0</v>
      </c>
      <c r="J981" s="731" t="s">
        <v>1848</v>
      </c>
      <c r="K981" s="731" t="s">
        <v>329</v>
      </c>
      <c r="L981" s="734">
        <v>55</v>
      </c>
      <c r="M981" s="734">
        <v>3</v>
      </c>
      <c r="N981" s="735">
        <v>165</v>
      </c>
    </row>
    <row r="982" spans="1:14" ht="14.45" customHeight="1" x14ac:dyDescent="0.2">
      <c r="A982" s="729" t="s">
        <v>575</v>
      </c>
      <c r="B982" s="730" t="s">
        <v>576</v>
      </c>
      <c r="C982" s="731" t="s">
        <v>598</v>
      </c>
      <c r="D982" s="732" t="s">
        <v>599</v>
      </c>
      <c r="E982" s="733">
        <v>50113001</v>
      </c>
      <c r="F982" s="732" t="s">
        <v>661</v>
      </c>
      <c r="G982" s="731" t="s">
        <v>673</v>
      </c>
      <c r="H982" s="731">
        <v>197125</v>
      </c>
      <c r="I982" s="731">
        <v>197125</v>
      </c>
      <c r="J982" s="731" t="s">
        <v>684</v>
      </c>
      <c r="K982" s="731" t="s">
        <v>685</v>
      </c>
      <c r="L982" s="734">
        <v>131.60354581673309</v>
      </c>
      <c r="M982" s="734">
        <v>251</v>
      </c>
      <c r="N982" s="735">
        <v>33032.490000000005</v>
      </c>
    </row>
    <row r="983" spans="1:14" ht="14.45" customHeight="1" x14ac:dyDescent="0.2">
      <c r="A983" s="729" t="s">
        <v>575</v>
      </c>
      <c r="B983" s="730" t="s">
        <v>576</v>
      </c>
      <c r="C983" s="731" t="s">
        <v>598</v>
      </c>
      <c r="D983" s="732" t="s">
        <v>599</v>
      </c>
      <c r="E983" s="733">
        <v>50113001</v>
      </c>
      <c r="F983" s="732" t="s">
        <v>661</v>
      </c>
      <c r="G983" s="731" t="s">
        <v>662</v>
      </c>
      <c r="H983" s="731">
        <v>185812</v>
      </c>
      <c r="I983" s="731">
        <v>85812</v>
      </c>
      <c r="J983" s="731" t="s">
        <v>686</v>
      </c>
      <c r="K983" s="731" t="s">
        <v>687</v>
      </c>
      <c r="L983" s="734">
        <v>44.746666666666663</v>
      </c>
      <c r="M983" s="734">
        <v>6</v>
      </c>
      <c r="N983" s="735">
        <v>268.47999999999996</v>
      </c>
    </row>
    <row r="984" spans="1:14" ht="14.45" customHeight="1" x14ac:dyDescent="0.2">
      <c r="A984" s="729" t="s">
        <v>575</v>
      </c>
      <c r="B984" s="730" t="s">
        <v>576</v>
      </c>
      <c r="C984" s="731" t="s">
        <v>598</v>
      </c>
      <c r="D984" s="732" t="s">
        <v>599</v>
      </c>
      <c r="E984" s="733">
        <v>50113001</v>
      </c>
      <c r="F984" s="732" t="s">
        <v>661</v>
      </c>
      <c r="G984" s="731" t="s">
        <v>662</v>
      </c>
      <c r="H984" s="731">
        <v>237329</v>
      </c>
      <c r="I984" s="731">
        <v>237329</v>
      </c>
      <c r="J984" s="731" t="s">
        <v>688</v>
      </c>
      <c r="K984" s="731" t="s">
        <v>689</v>
      </c>
      <c r="L984" s="734">
        <v>109.16777777777779</v>
      </c>
      <c r="M984" s="734">
        <v>9</v>
      </c>
      <c r="N984" s="735">
        <v>982.5100000000001</v>
      </c>
    </row>
    <row r="985" spans="1:14" ht="14.45" customHeight="1" x14ac:dyDescent="0.2">
      <c r="A985" s="729" t="s">
        <v>575</v>
      </c>
      <c r="B985" s="730" t="s">
        <v>576</v>
      </c>
      <c r="C985" s="731" t="s">
        <v>598</v>
      </c>
      <c r="D985" s="732" t="s">
        <v>599</v>
      </c>
      <c r="E985" s="733">
        <v>50113001</v>
      </c>
      <c r="F985" s="732" t="s">
        <v>661</v>
      </c>
      <c r="G985" s="731" t="s">
        <v>662</v>
      </c>
      <c r="H985" s="731">
        <v>225890</v>
      </c>
      <c r="I985" s="731">
        <v>225890</v>
      </c>
      <c r="J985" s="731" t="s">
        <v>1849</v>
      </c>
      <c r="K985" s="731" t="s">
        <v>1850</v>
      </c>
      <c r="L985" s="734">
        <v>599.52</v>
      </c>
      <c r="M985" s="734">
        <v>35</v>
      </c>
      <c r="N985" s="735">
        <v>20983.200000000001</v>
      </c>
    </row>
    <row r="986" spans="1:14" ht="14.45" customHeight="1" x14ac:dyDescent="0.2">
      <c r="A986" s="729" t="s">
        <v>575</v>
      </c>
      <c r="B986" s="730" t="s">
        <v>576</v>
      </c>
      <c r="C986" s="731" t="s">
        <v>598</v>
      </c>
      <c r="D986" s="732" t="s">
        <v>599</v>
      </c>
      <c r="E986" s="733">
        <v>50113001</v>
      </c>
      <c r="F986" s="732" t="s">
        <v>661</v>
      </c>
      <c r="G986" s="731" t="s">
        <v>662</v>
      </c>
      <c r="H986" s="731">
        <v>225889</v>
      </c>
      <c r="I986" s="731">
        <v>225889</v>
      </c>
      <c r="J986" s="731" t="s">
        <v>1851</v>
      </c>
      <c r="K986" s="731" t="s">
        <v>1852</v>
      </c>
      <c r="L986" s="734">
        <v>599.27</v>
      </c>
      <c r="M986" s="734">
        <v>15</v>
      </c>
      <c r="N986" s="735">
        <v>8989.0499999999993</v>
      </c>
    </row>
    <row r="987" spans="1:14" ht="14.45" customHeight="1" x14ac:dyDescent="0.2">
      <c r="A987" s="729" t="s">
        <v>575</v>
      </c>
      <c r="B987" s="730" t="s">
        <v>576</v>
      </c>
      <c r="C987" s="731" t="s">
        <v>598</v>
      </c>
      <c r="D987" s="732" t="s">
        <v>599</v>
      </c>
      <c r="E987" s="733">
        <v>50113001</v>
      </c>
      <c r="F987" s="732" t="s">
        <v>661</v>
      </c>
      <c r="G987" s="731" t="s">
        <v>662</v>
      </c>
      <c r="H987" s="731">
        <v>100502</v>
      </c>
      <c r="I987" s="731">
        <v>502</v>
      </c>
      <c r="J987" s="731" t="s">
        <v>690</v>
      </c>
      <c r="K987" s="731" t="s">
        <v>691</v>
      </c>
      <c r="L987" s="734">
        <v>268.48</v>
      </c>
      <c r="M987" s="734">
        <v>55</v>
      </c>
      <c r="N987" s="735">
        <v>14766.4</v>
      </c>
    </row>
    <row r="988" spans="1:14" ht="14.45" customHeight="1" x14ac:dyDescent="0.2">
      <c r="A988" s="729" t="s">
        <v>575</v>
      </c>
      <c r="B988" s="730" t="s">
        <v>576</v>
      </c>
      <c r="C988" s="731" t="s">
        <v>598</v>
      </c>
      <c r="D988" s="732" t="s">
        <v>599</v>
      </c>
      <c r="E988" s="733">
        <v>50113001</v>
      </c>
      <c r="F988" s="732" t="s">
        <v>661</v>
      </c>
      <c r="G988" s="731" t="s">
        <v>673</v>
      </c>
      <c r="H988" s="731">
        <v>239963</v>
      </c>
      <c r="I988" s="731">
        <v>239963</v>
      </c>
      <c r="J988" s="731" t="s">
        <v>692</v>
      </c>
      <c r="K988" s="731" t="s">
        <v>693</v>
      </c>
      <c r="L988" s="734">
        <v>155.56200000000001</v>
      </c>
      <c r="M988" s="734">
        <v>13</v>
      </c>
      <c r="N988" s="735">
        <v>2022.306</v>
      </c>
    </row>
    <row r="989" spans="1:14" ht="14.45" customHeight="1" x14ac:dyDescent="0.2">
      <c r="A989" s="729" t="s">
        <v>575</v>
      </c>
      <c r="B989" s="730" t="s">
        <v>576</v>
      </c>
      <c r="C989" s="731" t="s">
        <v>598</v>
      </c>
      <c r="D989" s="732" t="s">
        <v>599</v>
      </c>
      <c r="E989" s="733">
        <v>50113001</v>
      </c>
      <c r="F989" s="732" t="s">
        <v>661</v>
      </c>
      <c r="G989" s="731" t="s">
        <v>673</v>
      </c>
      <c r="H989" s="731">
        <v>127737</v>
      </c>
      <c r="I989" s="731">
        <v>127737</v>
      </c>
      <c r="J989" s="731" t="s">
        <v>694</v>
      </c>
      <c r="K989" s="731" t="s">
        <v>696</v>
      </c>
      <c r="L989" s="734">
        <v>67.39</v>
      </c>
      <c r="M989" s="734">
        <v>11</v>
      </c>
      <c r="N989" s="735">
        <v>741.29</v>
      </c>
    </row>
    <row r="990" spans="1:14" ht="14.45" customHeight="1" x14ac:dyDescent="0.2">
      <c r="A990" s="729" t="s">
        <v>575</v>
      </c>
      <c r="B990" s="730" t="s">
        <v>576</v>
      </c>
      <c r="C990" s="731" t="s">
        <v>598</v>
      </c>
      <c r="D990" s="732" t="s">
        <v>599</v>
      </c>
      <c r="E990" s="733">
        <v>50113001</v>
      </c>
      <c r="F990" s="732" t="s">
        <v>661</v>
      </c>
      <c r="G990" s="731" t="s">
        <v>673</v>
      </c>
      <c r="H990" s="731">
        <v>127738</v>
      </c>
      <c r="I990" s="731">
        <v>127738</v>
      </c>
      <c r="J990" s="731" t="s">
        <v>694</v>
      </c>
      <c r="K990" s="731" t="s">
        <v>695</v>
      </c>
      <c r="L990" s="734">
        <v>466.68</v>
      </c>
      <c r="M990" s="734">
        <v>2</v>
      </c>
      <c r="N990" s="735">
        <v>933.36</v>
      </c>
    </row>
    <row r="991" spans="1:14" ht="14.45" customHeight="1" x14ac:dyDescent="0.2">
      <c r="A991" s="729" t="s">
        <v>575</v>
      </c>
      <c r="B991" s="730" t="s">
        <v>576</v>
      </c>
      <c r="C991" s="731" t="s">
        <v>598</v>
      </c>
      <c r="D991" s="732" t="s">
        <v>599</v>
      </c>
      <c r="E991" s="733">
        <v>50113001</v>
      </c>
      <c r="F991" s="732" t="s">
        <v>661</v>
      </c>
      <c r="G991" s="731" t="s">
        <v>673</v>
      </c>
      <c r="H991" s="731">
        <v>239964</v>
      </c>
      <c r="I991" s="731">
        <v>239964</v>
      </c>
      <c r="J991" s="731" t="s">
        <v>694</v>
      </c>
      <c r="K991" s="731" t="s">
        <v>696</v>
      </c>
      <c r="L991" s="734">
        <v>217.95</v>
      </c>
      <c r="M991" s="734">
        <v>9</v>
      </c>
      <c r="N991" s="735">
        <v>1961.55</v>
      </c>
    </row>
    <row r="992" spans="1:14" ht="14.45" customHeight="1" x14ac:dyDescent="0.2">
      <c r="A992" s="729" t="s">
        <v>575</v>
      </c>
      <c r="B992" s="730" t="s">
        <v>576</v>
      </c>
      <c r="C992" s="731" t="s">
        <v>598</v>
      </c>
      <c r="D992" s="732" t="s">
        <v>599</v>
      </c>
      <c r="E992" s="733">
        <v>50113001</v>
      </c>
      <c r="F992" s="732" t="s">
        <v>661</v>
      </c>
      <c r="G992" s="731" t="s">
        <v>662</v>
      </c>
      <c r="H992" s="731">
        <v>226004</v>
      </c>
      <c r="I992" s="731">
        <v>226004</v>
      </c>
      <c r="J992" s="731" t="s">
        <v>1853</v>
      </c>
      <c r="K992" s="731" t="s">
        <v>1854</v>
      </c>
      <c r="L992" s="734">
        <v>364.66999999999996</v>
      </c>
      <c r="M992" s="734">
        <v>10</v>
      </c>
      <c r="N992" s="735">
        <v>3646.7</v>
      </c>
    </row>
    <row r="993" spans="1:14" ht="14.45" customHeight="1" x14ac:dyDescent="0.2">
      <c r="A993" s="729" t="s">
        <v>575</v>
      </c>
      <c r="B993" s="730" t="s">
        <v>576</v>
      </c>
      <c r="C993" s="731" t="s">
        <v>598</v>
      </c>
      <c r="D993" s="732" t="s">
        <v>599</v>
      </c>
      <c r="E993" s="733">
        <v>50113001</v>
      </c>
      <c r="F993" s="732" t="s">
        <v>661</v>
      </c>
      <c r="G993" s="731" t="s">
        <v>662</v>
      </c>
      <c r="H993" s="731">
        <v>226005</v>
      </c>
      <c r="I993" s="731">
        <v>226005</v>
      </c>
      <c r="J993" s="731" t="s">
        <v>1855</v>
      </c>
      <c r="K993" s="731" t="s">
        <v>1856</v>
      </c>
      <c r="L993" s="734">
        <v>619.1099999999999</v>
      </c>
      <c r="M993" s="734">
        <v>28</v>
      </c>
      <c r="N993" s="735">
        <v>17335.079999999998</v>
      </c>
    </row>
    <row r="994" spans="1:14" ht="14.45" customHeight="1" x14ac:dyDescent="0.2">
      <c r="A994" s="729" t="s">
        <v>575</v>
      </c>
      <c r="B994" s="730" t="s">
        <v>576</v>
      </c>
      <c r="C994" s="731" t="s">
        <v>598</v>
      </c>
      <c r="D994" s="732" t="s">
        <v>599</v>
      </c>
      <c r="E994" s="733">
        <v>50113001</v>
      </c>
      <c r="F994" s="732" t="s">
        <v>661</v>
      </c>
      <c r="G994" s="731" t="s">
        <v>662</v>
      </c>
      <c r="H994" s="731">
        <v>118656</v>
      </c>
      <c r="I994" s="731">
        <v>118656</v>
      </c>
      <c r="J994" s="731" t="s">
        <v>1108</v>
      </c>
      <c r="K994" s="731" t="s">
        <v>901</v>
      </c>
      <c r="L994" s="734">
        <v>661.72842105263146</v>
      </c>
      <c r="M994" s="734">
        <v>19</v>
      </c>
      <c r="N994" s="735">
        <v>12572.839999999998</v>
      </c>
    </row>
    <row r="995" spans="1:14" ht="14.45" customHeight="1" x14ac:dyDescent="0.2">
      <c r="A995" s="729" t="s">
        <v>575</v>
      </c>
      <c r="B995" s="730" t="s">
        <v>576</v>
      </c>
      <c r="C995" s="731" t="s">
        <v>598</v>
      </c>
      <c r="D995" s="732" t="s">
        <v>599</v>
      </c>
      <c r="E995" s="733">
        <v>50113001</v>
      </c>
      <c r="F995" s="732" t="s">
        <v>661</v>
      </c>
      <c r="G995" s="731" t="s">
        <v>662</v>
      </c>
      <c r="H995" s="731">
        <v>194763</v>
      </c>
      <c r="I995" s="731">
        <v>94763</v>
      </c>
      <c r="J995" s="731" t="s">
        <v>1857</v>
      </c>
      <c r="K995" s="731" t="s">
        <v>1858</v>
      </c>
      <c r="L995" s="734">
        <v>212.52428571428578</v>
      </c>
      <c r="M995" s="734">
        <v>28</v>
      </c>
      <c r="N995" s="735">
        <v>5950.6800000000021</v>
      </c>
    </row>
    <row r="996" spans="1:14" ht="14.45" customHeight="1" x14ac:dyDescent="0.2">
      <c r="A996" s="729" t="s">
        <v>575</v>
      </c>
      <c r="B996" s="730" t="s">
        <v>576</v>
      </c>
      <c r="C996" s="731" t="s">
        <v>598</v>
      </c>
      <c r="D996" s="732" t="s">
        <v>599</v>
      </c>
      <c r="E996" s="733">
        <v>50113001</v>
      </c>
      <c r="F996" s="732" t="s">
        <v>661</v>
      </c>
      <c r="G996" s="731" t="s">
        <v>662</v>
      </c>
      <c r="H996" s="731">
        <v>109414</v>
      </c>
      <c r="I996" s="731">
        <v>119687</v>
      </c>
      <c r="J996" s="731" t="s">
        <v>1859</v>
      </c>
      <c r="K996" s="731" t="s">
        <v>1860</v>
      </c>
      <c r="L996" s="734">
        <v>66.110000000000014</v>
      </c>
      <c r="M996" s="734">
        <v>2</v>
      </c>
      <c r="N996" s="735">
        <v>132.22000000000003</v>
      </c>
    </row>
    <row r="997" spans="1:14" ht="14.45" customHeight="1" x14ac:dyDescent="0.2">
      <c r="A997" s="729" t="s">
        <v>575</v>
      </c>
      <c r="B997" s="730" t="s">
        <v>576</v>
      </c>
      <c r="C997" s="731" t="s">
        <v>598</v>
      </c>
      <c r="D997" s="732" t="s">
        <v>599</v>
      </c>
      <c r="E997" s="733">
        <v>50113001</v>
      </c>
      <c r="F997" s="732" t="s">
        <v>661</v>
      </c>
      <c r="G997" s="731" t="s">
        <v>662</v>
      </c>
      <c r="H997" s="731">
        <v>230353</v>
      </c>
      <c r="I997" s="731">
        <v>230353</v>
      </c>
      <c r="J997" s="731" t="s">
        <v>697</v>
      </c>
      <c r="K997" s="731" t="s">
        <v>698</v>
      </c>
      <c r="L997" s="734">
        <v>1675.5650000000001</v>
      </c>
      <c r="M997" s="734">
        <v>2</v>
      </c>
      <c r="N997" s="735">
        <v>3351.13</v>
      </c>
    </row>
    <row r="998" spans="1:14" ht="14.45" customHeight="1" x14ac:dyDescent="0.2">
      <c r="A998" s="729" t="s">
        <v>575</v>
      </c>
      <c r="B998" s="730" t="s">
        <v>576</v>
      </c>
      <c r="C998" s="731" t="s">
        <v>598</v>
      </c>
      <c r="D998" s="732" t="s">
        <v>599</v>
      </c>
      <c r="E998" s="733">
        <v>50113001</v>
      </c>
      <c r="F998" s="732" t="s">
        <v>661</v>
      </c>
      <c r="G998" s="731" t="s">
        <v>662</v>
      </c>
      <c r="H998" s="731">
        <v>226003</v>
      </c>
      <c r="I998" s="731">
        <v>226003</v>
      </c>
      <c r="J998" s="731" t="s">
        <v>1120</v>
      </c>
      <c r="K998" s="731" t="s">
        <v>1122</v>
      </c>
      <c r="L998" s="734">
        <v>226.67999999999998</v>
      </c>
      <c r="M998" s="734">
        <v>6</v>
      </c>
      <c r="N998" s="735">
        <v>1360.08</v>
      </c>
    </row>
    <row r="999" spans="1:14" ht="14.45" customHeight="1" x14ac:dyDescent="0.2">
      <c r="A999" s="729" t="s">
        <v>575</v>
      </c>
      <c r="B999" s="730" t="s">
        <v>576</v>
      </c>
      <c r="C999" s="731" t="s">
        <v>598</v>
      </c>
      <c r="D999" s="732" t="s">
        <v>599</v>
      </c>
      <c r="E999" s="733">
        <v>50113001</v>
      </c>
      <c r="F999" s="732" t="s">
        <v>661</v>
      </c>
      <c r="G999" s="731" t="s">
        <v>662</v>
      </c>
      <c r="H999" s="731">
        <v>226002</v>
      </c>
      <c r="I999" s="731">
        <v>226002</v>
      </c>
      <c r="J999" s="731" t="s">
        <v>1120</v>
      </c>
      <c r="K999" s="731" t="s">
        <v>1121</v>
      </c>
      <c r="L999" s="734">
        <v>651.5</v>
      </c>
      <c r="M999" s="734">
        <v>18</v>
      </c>
      <c r="N999" s="735">
        <v>11727</v>
      </c>
    </row>
    <row r="1000" spans="1:14" ht="14.45" customHeight="1" x14ac:dyDescent="0.2">
      <c r="A1000" s="729" t="s">
        <v>575</v>
      </c>
      <c r="B1000" s="730" t="s">
        <v>576</v>
      </c>
      <c r="C1000" s="731" t="s">
        <v>598</v>
      </c>
      <c r="D1000" s="732" t="s">
        <v>599</v>
      </c>
      <c r="E1000" s="733">
        <v>50113001</v>
      </c>
      <c r="F1000" s="732" t="s">
        <v>661</v>
      </c>
      <c r="G1000" s="731" t="s">
        <v>673</v>
      </c>
      <c r="H1000" s="731">
        <v>100536</v>
      </c>
      <c r="I1000" s="731">
        <v>536</v>
      </c>
      <c r="J1000" s="731" t="s">
        <v>699</v>
      </c>
      <c r="K1000" s="731" t="s">
        <v>664</v>
      </c>
      <c r="L1000" s="734">
        <v>49.320000000000007</v>
      </c>
      <c r="M1000" s="734">
        <v>100</v>
      </c>
      <c r="N1000" s="735">
        <v>4932.0000000000009</v>
      </c>
    </row>
    <row r="1001" spans="1:14" ht="14.45" customHeight="1" x14ac:dyDescent="0.2">
      <c r="A1001" s="729" t="s">
        <v>575</v>
      </c>
      <c r="B1001" s="730" t="s">
        <v>576</v>
      </c>
      <c r="C1001" s="731" t="s">
        <v>598</v>
      </c>
      <c r="D1001" s="732" t="s">
        <v>599</v>
      </c>
      <c r="E1001" s="733">
        <v>50113001</v>
      </c>
      <c r="F1001" s="732" t="s">
        <v>661</v>
      </c>
      <c r="G1001" s="731" t="s">
        <v>673</v>
      </c>
      <c r="H1001" s="731">
        <v>107981</v>
      </c>
      <c r="I1001" s="731">
        <v>7981</v>
      </c>
      <c r="J1001" s="731" t="s">
        <v>700</v>
      </c>
      <c r="K1001" s="731" t="s">
        <v>701</v>
      </c>
      <c r="L1001" s="734">
        <v>42.923529411764697</v>
      </c>
      <c r="M1001" s="734">
        <v>102</v>
      </c>
      <c r="N1001" s="735">
        <v>4378.1999999999989</v>
      </c>
    </row>
    <row r="1002" spans="1:14" ht="14.45" customHeight="1" x14ac:dyDescent="0.2">
      <c r="A1002" s="729" t="s">
        <v>575</v>
      </c>
      <c r="B1002" s="730" t="s">
        <v>576</v>
      </c>
      <c r="C1002" s="731" t="s">
        <v>598</v>
      </c>
      <c r="D1002" s="732" t="s">
        <v>599</v>
      </c>
      <c r="E1002" s="733">
        <v>50113001</v>
      </c>
      <c r="F1002" s="732" t="s">
        <v>661</v>
      </c>
      <c r="G1002" s="731" t="s">
        <v>673</v>
      </c>
      <c r="H1002" s="731">
        <v>187607</v>
      </c>
      <c r="I1002" s="731">
        <v>187607</v>
      </c>
      <c r="J1002" s="731" t="s">
        <v>1140</v>
      </c>
      <c r="K1002" s="731" t="s">
        <v>1141</v>
      </c>
      <c r="L1002" s="734">
        <v>273.89998737104452</v>
      </c>
      <c r="M1002" s="734">
        <v>41</v>
      </c>
      <c r="N1002" s="735">
        <v>11229.899482212824</v>
      </c>
    </row>
    <row r="1003" spans="1:14" ht="14.45" customHeight="1" x14ac:dyDescent="0.2">
      <c r="A1003" s="729" t="s">
        <v>575</v>
      </c>
      <c r="B1003" s="730" t="s">
        <v>576</v>
      </c>
      <c r="C1003" s="731" t="s">
        <v>598</v>
      </c>
      <c r="D1003" s="732" t="s">
        <v>599</v>
      </c>
      <c r="E1003" s="733">
        <v>50113001</v>
      </c>
      <c r="F1003" s="732" t="s">
        <v>661</v>
      </c>
      <c r="G1003" s="731" t="s">
        <v>662</v>
      </c>
      <c r="H1003" s="731">
        <v>100874</v>
      </c>
      <c r="I1003" s="731">
        <v>874</v>
      </c>
      <c r="J1003" s="731" t="s">
        <v>1143</v>
      </c>
      <c r="K1003" s="731" t="s">
        <v>1144</v>
      </c>
      <c r="L1003" s="734">
        <v>81.883571428571415</v>
      </c>
      <c r="M1003" s="734">
        <v>140</v>
      </c>
      <c r="N1003" s="735">
        <v>11463.699999999997</v>
      </c>
    </row>
    <row r="1004" spans="1:14" ht="14.45" customHeight="1" x14ac:dyDescent="0.2">
      <c r="A1004" s="729" t="s">
        <v>575</v>
      </c>
      <c r="B1004" s="730" t="s">
        <v>576</v>
      </c>
      <c r="C1004" s="731" t="s">
        <v>598</v>
      </c>
      <c r="D1004" s="732" t="s">
        <v>599</v>
      </c>
      <c r="E1004" s="733">
        <v>50113001</v>
      </c>
      <c r="F1004" s="732" t="s">
        <v>661</v>
      </c>
      <c r="G1004" s="731" t="s">
        <v>662</v>
      </c>
      <c r="H1004" s="731">
        <v>224053</v>
      </c>
      <c r="I1004" s="731">
        <v>224053</v>
      </c>
      <c r="J1004" s="731" t="s">
        <v>1156</v>
      </c>
      <c r="K1004" s="731" t="s">
        <v>1157</v>
      </c>
      <c r="L1004" s="734">
        <v>1437.57</v>
      </c>
      <c r="M1004" s="734">
        <v>5</v>
      </c>
      <c r="N1004" s="735">
        <v>7187.8499999999995</v>
      </c>
    </row>
    <row r="1005" spans="1:14" ht="14.45" customHeight="1" x14ac:dyDescent="0.2">
      <c r="A1005" s="729" t="s">
        <v>575</v>
      </c>
      <c r="B1005" s="730" t="s">
        <v>576</v>
      </c>
      <c r="C1005" s="731" t="s">
        <v>598</v>
      </c>
      <c r="D1005" s="732" t="s">
        <v>599</v>
      </c>
      <c r="E1005" s="733">
        <v>50113001</v>
      </c>
      <c r="F1005" s="732" t="s">
        <v>661</v>
      </c>
      <c r="G1005" s="731" t="s">
        <v>673</v>
      </c>
      <c r="H1005" s="731">
        <v>157871</v>
      </c>
      <c r="I1005" s="731">
        <v>157871</v>
      </c>
      <c r="J1005" s="731" t="s">
        <v>1861</v>
      </c>
      <c r="K1005" s="731" t="s">
        <v>1862</v>
      </c>
      <c r="L1005" s="734">
        <v>283.82666666666665</v>
      </c>
      <c r="M1005" s="734">
        <v>3</v>
      </c>
      <c r="N1005" s="735">
        <v>851.48</v>
      </c>
    </row>
    <row r="1006" spans="1:14" ht="14.45" customHeight="1" x14ac:dyDescent="0.2">
      <c r="A1006" s="729" t="s">
        <v>575</v>
      </c>
      <c r="B1006" s="730" t="s">
        <v>576</v>
      </c>
      <c r="C1006" s="731" t="s">
        <v>598</v>
      </c>
      <c r="D1006" s="732" t="s">
        <v>599</v>
      </c>
      <c r="E1006" s="733">
        <v>50113001</v>
      </c>
      <c r="F1006" s="732" t="s">
        <v>661</v>
      </c>
      <c r="G1006" s="731" t="s">
        <v>673</v>
      </c>
      <c r="H1006" s="731">
        <v>850729</v>
      </c>
      <c r="I1006" s="731">
        <v>157875</v>
      </c>
      <c r="J1006" s="731" t="s">
        <v>1158</v>
      </c>
      <c r="K1006" s="731" t="s">
        <v>1159</v>
      </c>
      <c r="L1006" s="734">
        <v>153.99999889097734</v>
      </c>
      <c r="M1006" s="734">
        <v>5</v>
      </c>
      <c r="N1006" s="735">
        <v>769.99999445488675</v>
      </c>
    </row>
    <row r="1007" spans="1:14" ht="14.45" customHeight="1" x14ac:dyDescent="0.2">
      <c r="A1007" s="729" t="s">
        <v>575</v>
      </c>
      <c r="B1007" s="730" t="s">
        <v>576</v>
      </c>
      <c r="C1007" s="731" t="s">
        <v>598</v>
      </c>
      <c r="D1007" s="732" t="s">
        <v>599</v>
      </c>
      <c r="E1007" s="733">
        <v>50113001</v>
      </c>
      <c r="F1007" s="732" t="s">
        <v>661</v>
      </c>
      <c r="G1007" s="731" t="s">
        <v>662</v>
      </c>
      <c r="H1007" s="731">
        <v>218375</v>
      </c>
      <c r="I1007" s="731">
        <v>218375</v>
      </c>
      <c r="J1007" s="731" t="s">
        <v>1863</v>
      </c>
      <c r="K1007" s="731" t="s">
        <v>1864</v>
      </c>
      <c r="L1007" s="734">
        <v>350.78399999999999</v>
      </c>
      <c r="M1007" s="734">
        <v>10</v>
      </c>
      <c r="N1007" s="735">
        <v>3507.84</v>
      </c>
    </row>
    <row r="1008" spans="1:14" ht="14.45" customHeight="1" x14ac:dyDescent="0.2">
      <c r="A1008" s="729" t="s">
        <v>575</v>
      </c>
      <c r="B1008" s="730" t="s">
        <v>576</v>
      </c>
      <c r="C1008" s="731" t="s">
        <v>598</v>
      </c>
      <c r="D1008" s="732" t="s">
        <v>599</v>
      </c>
      <c r="E1008" s="733">
        <v>50113001</v>
      </c>
      <c r="F1008" s="732" t="s">
        <v>661</v>
      </c>
      <c r="G1008" s="731" t="s">
        <v>662</v>
      </c>
      <c r="H1008" s="731">
        <v>111671</v>
      </c>
      <c r="I1008" s="731">
        <v>11671</v>
      </c>
      <c r="J1008" s="731" t="s">
        <v>1718</v>
      </c>
      <c r="K1008" s="731" t="s">
        <v>954</v>
      </c>
      <c r="L1008" s="734">
        <v>209</v>
      </c>
      <c r="M1008" s="734">
        <v>168</v>
      </c>
      <c r="N1008" s="735">
        <v>35112</v>
      </c>
    </row>
    <row r="1009" spans="1:14" ht="14.45" customHeight="1" x14ac:dyDescent="0.2">
      <c r="A1009" s="729" t="s">
        <v>575</v>
      </c>
      <c r="B1009" s="730" t="s">
        <v>576</v>
      </c>
      <c r="C1009" s="731" t="s">
        <v>598</v>
      </c>
      <c r="D1009" s="732" t="s">
        <v>599</v>
      </c>
      <c r="E1009" s="733">
        <v>50113001</v>
      </c>
      <c r="F1009" s="732" t="s">
        <v>661</v>
      </c>
      <c r="G1009" s="731" t="s">
        <v>662</v>
      </c>
      <c r="H1009" s="731">
        <v>501383</v>
      </c>
      <c r="I1009" s="731">
        <v>11693</v>
      </c>
      <c r="J1009" s="731" t="s">
        <v>1719</v>
      </c>
      <c r="K1009" s="731" t="s">
        <v>1720</v>
      </c>
      <c r="L1009" s="734">
        <v>447.7</v>
      </c>
      <c r="M1009" s="734">
        <v>1</v>
      </c>
      <c r="N1009" s="735">
        <v>447.7</v>
      </c>
    </row>
    <row r="1010" spans="1:14" ht="14.45" customHeight="1" x14ac:dyDescent="0.2">
      <c r="A1010" s="729" t="s">
        <v>575</v>
      </c>
      <c r="B1010" s="730" t="s">
        <v>576</v>
      </c>
      <c r="C1010" s="731" t="s">
        <v>598</v>
      </c>
      <c r="D1010" s="732" t="s">
        <v>599</v>
      </c>
      <c r="E1010" s="733">
        <v>50113001</v>
      </c>
      <c r="F1010" s="732" t="s">
        <v>661</v>
      </c>
      <c r="G1010" s="731" t="s">
        <v>673</v>
      </c>
      <c r="H1010" s="731">
        <v>118175</v>
      </c>
      <c r="I1010" s="731">
        <v>18175</v>
      </c>
      <c r="J1010" s="731" t="s">
        <v>1183</v>
      </c>
      <c r="K1010" s="731" t="s">
        <v>1184</v>
      </c>
      <c r="L1010" s="734">
        <v>627.00000644527586</v>
      </c>
      <c r="M1010" s="734">
        <v>47</v>
      </c>
      <c r="N1010" s="735">
        <v>29469.000302927965</v>
      </c>
    </row>
    <row r="1011" spans="1:14" ht="14.45" customHeight="1" x14ac:dyDescent="0.2">
      <c r="A1011" s="729" t="s">
        <v>575</v>
      </c>
      <c r="B1011" s="730" t="s">
        <v>576</v>
      </c>
      <c r="C1011" s="731" t="s">
        <v>598</v>
      </c>
      <c r="D1011" s="732" t="s">
        <v>599</v>
      </c>
      <c r="E1011" s="733">
        <v>50113001</v>
      </c>
      <c r="F1011" s="732" t="s">
        <v>661</v>
      </c>
      <c r="G1011" s="731" t="s">
        <v>673</v>
      </c>
      <c r="H1011" s="731">
        <v>118167</v>
      </c>
      <c r="I1011" s="731">
        <v>18167</v>
      </c>
      <c r="J1011" s="731" t="s">
        <v>1183</v>
      </c>
      <c r="K1011" s="731" t="s">
        <v>1185</v>
      </c>
      <c r="L1011" s="734">
        <v>65.780000000000044</v>
      </c>
      <c r="M1011" s="734">
        <v>1091.8</v>
      </c>
      <c r="N1011" s="735">
        <v>71818.60400000005</v>
      </c>
    </row>
    <row r="1012" spans="1:14" ht="14.45" customHeight="1" x14ac:dyDescent="0.2">
      <c r="A1012" s="729" t="s">
        <v>575</v>
      </c>
      <c r="B1012" s="730" t="s">
        <v>576</v>
      </c>
      <c r="C1012" s="731" t="s">
        <v>598</v>
      </c>
      <c r="D1012" s="732" t="s">
        <v>599</v>
      </c>
      <c r="E1012" s="733">
        <v>50113001</v>
      </c>
      <c r="F1012" s="732" t="s">
        <v>661</v>
      </c>
      <c r="G1012" s="731" t="s">
        <v>662</v>
      </c>
      <c r="H1012" s="731">
        <v>849310</v>
      </c>
      <c r="I1012" s="731">
        <v>126689</v>
      </c>
      <c r="J1012" s="731" t="s">
        <v>1865</v>
      </c>
      <c r="K1012" s="731" t="s">
        <v>1866</v>
      </c>
      <c r="L1012" s="734">
        <v>232.2319431818182</v>
      </c>
      <c r="M1012" s="734">
        <v>22</v>
      </c>
      <c r="N1012" s="735">
        <v>5109.10275</v>
      </c>
    </row>
    <row r="1013" spans="1:14" ht="14.45" customHeight="1" x14ac:dyDescent="0.2">
      <c r="A1013" s="729" t="s">
        <v>575</v>
      </c>
      <c r="B1013" s="730" t="s">
        <v>576</v>
      </c>
      <c r="C1013" s="731" t="s">
        <v>598</v>
      </c>
      <c r="D1013" s="732" t="s">
        <v>599</v>
      </c>
      <c r="E1013" s="733">
        <v>50113001</v>
      </c>
      <c r="F1013" s="732" t="s">
        <v>661</v>
      </c>
      <c r="G1013" s="731" t="s">
        <v>662</v>
      </c>
      <c r="H1013" s="731">
        <v>241679</v>
      </c>
      <c r="I1013" s="731">
        <v>241679</v>
      </c>
      <c r="J1013" s="731" t="s">
        <v>1867</v>
      </c>
      <c r="K1013" s="731" t="s">
        <v>1868</v>
      </c>
      <c r="L1013" s="734">
        <v>59.389999999999993</v>
      </c>
      <c r="M1013" s="734">
        <v>48</v>
      </c>
      <c r="N1013" s="735">
        <v>2850.72</v>
      </c>
    </row>
    <row r="1014" spans="1:14" ht="14.45" customHeight="1" x14ac:dyDescent="0.2">
      <c r="A1014" s="729" t="s">
        <v>575</v>
      </c>
      <c r="B1014" s="730" t="s">
        <v>576</v>
      </c>
      <c r="C1014" s="731" t="s">
        <v>598</v>
      </c>
      <c r="D1014" s="732" t="s">
        <v>599</v>
      </c>
      <c r="E1014" s="733">
        <v>50113001</v>
      </c>
      <c r="F1014" s="732" t="s">
        <v>661</v>
      </c>
      <c r="G1014" s="731" t="s">
        <v>662</v>
      </c>
      <c r="H1014" s="731">
        <v>235795</v>
      </c>
      <c r="I1014" s="731">
        <v>235795</v>
      </c>
      <c r="J1014" s="731" t="s">
        <v>1867</v>
      </c>
      <c r="K1014" s="731" t="s">
        <v>1868</v>
      </c>
      <c r="L1014" s="734">
        <v>59.970000000000006</v>
      </c>
      <c r="M1014" s="734">
        <v>2</v>
      </c>
      <c r="N1014" s="735">
        <v>119.94000000000001</v>
      </c>
    </row>
    <row r="1015" spans="1:14" ht="14.45" customHeight="1" x14ac:dyDescent="0.2">
      <c r="A1015" s="729" t="s">
        <v>575</v>
      </c>
      <c r="B1015" s="730" t="s">
        <v>576</v>
      </c>
      <c r="C1015" s="731" t="s">
        <v>598</v>
      </c>
      <c r="D1015" s="732" t="s">
        <v>599</v>
      </c>
      <c r="E1015" s="733">
        <v>50113001</v>
      </c>
      <c r="F1015" s="732" t="s">
        <v>661</v>
      </c>
      <c r="G1015" s="731" t="s">
        <v>662</v>
      </c>
      <c r="H1015" s="731">
        <v>161490</v>
      </c>
      <c r="I1015" s="731">
        <v>161490</v>
      </c>
      <c r="J1015" s="731" t="s">
        <v>1869</v>
      </c>
      <c r="K1015" s="731" t="s">
        <v>1870</v>
      </c>
      <c r="L1015" s="734">
        <v>1336.94</v>
      </c>
      <c r="M1015" s="734">
        <v>4</v>
      </c>
      <c r="N1015" s="735">
        <v>5347.76</v>
      </c>
    </row>
    <row r="1016" spans="1:14" ht="14.45" customHeight="1" x14ac:dyDescent="0.2">
      <c r="A1016" s="729" t="s">
        <v>575</v>
      </c>
      <c r="B1016" s="730" t="s">
        <v>576</v>
      </c>
      <c r="C1016" s="731" t="s">
        <v>598</v>
      </c>
      <c r="D1016" s="732" t="s">
        <v>599</v>
      </c>
      <c r="E1016" s="733">
        <v>50113001</v>
      </c>
      <c r="F1016" s="732" t="s">
        <v>661</v>
      </c>
      <c r="G1016" s="731" t="s">
        <v>662</v>
      </c>
      <c r="H1016" s="731">
        <v>161489</v>
      </c>
      <c r="I1016" s="731">
        <v>161489</v>
      </c>
      <c r="J1016" s="731" t="s">
        <v>1871</v>
      </c>
      <c r="K1016" s="731" t="s">
        <v>1872</v>
      </c>
      <c r="L1016" s="734">
        <v>784.14873076923084</v>
      </c>
      <c r="M1016" s="734">
        <v>13</v>
      </c>
      <c r="N1016" s="735">
        <v>10193.933500000001</v>
      </c>
    </row>
    <row r="1017" spans="1:14" ht="14.45" customHeight="1" x14ac:dyDescent="0.2">
      <c r="A1017" s="729" t="s">
        <v>575</v>
      </c>
      <c r="B1017" s="730" t="s">
        <v>576</v>
      </c>
      <c r="C1017" s="731" t="s">
        <v>598</v>
      </c>
      <c r="D1017" s="732" t="s">
        <v>599</v>
      </c>
      <c r="E1017" s="733">
        <v>50113001</v>
      </c>
      <c r="F1017" s="732" t="s">
        <v>661</v>
      </c>
      <c r="G1017" s="731" t="s">
        <v>329</v>
      </c>
      <c r="H1017" s="731">
        <v>235904</v>
      </c>
      <c r="I1017" s="731">
        <v>235904</v>
      </c>
      <c r="J1017" s="731" t="s">
        <v>1211</v>
      </c>
      <c r="K1017" s="731" t="s">
        <v>1873</v>
      </c>
      <c r="L1017" s="734">
        <v>1337.9959999999999</v>
      </c>
      <c r="M1017" s="734">
        <v>10</v>
      </c>
      <c r="N1017" s="735">
        <v>13379.96</v>
      </c>
    </row>
    <row r="1018" spans="1:14" ht="14.45" customHeight="1" x14ac:dyDescent="0.2">
      <c r="A1018" s="729" t="s">
        <v>575</v>
      </c>
      <c r="B1018" s="730" t="s">
        <v>576</v>
      </c>
      <c r="C1018" s="731" t="s">
        <v>598</v>
      </c>
      <c r="D1018" s="732" t="s">
        <v>599</v>
      </c>
      <c r="E1018" s="733">
        <v>50113001</v>
      </c>
      <c r="F1018" s="732" t="s">
        <v>661</v>
      </c>
      <c r="G1018" s="731" t="s">
        <v>673</v>
      </c>
      <c r="H1018" s="731">
        <v>220105</v>
      </c>
      <c r="I1018" s="731">
        <v>220105</v>
      </c>
      <c r="J1018" s="731" t="s">
        <v>1212</v>
      </c>
      <c r="K1018" s="731" t="s">
        <v>1213</v>
      </c>
      <c r="L1018" s="734">
        <v>530.53846153846155</v>
      </c>
      <c r="M1018" s="734">
        <v>325</v>
      </c>
      <c r="N1018" s="735">
        <v>172425</v>
      </c>
    </row>
    <row r="1019" spans="1:14" ht="14.45" customHeight="1" x14ac:dyDescent="0.2">
      <c r="A1019" s="729" t="s">
        <v>575</v>
      </c>
      <c r="B1019" s="730" t="s">
        <v>576</v>
      </c>
      <c r="C1019" s="731" t="s">
        <v>598</v>
      </c>
      <c r="D1019" s="732" t="s">
        <v>599</v>
      </c>
      <c r="E1019" s="733">
        <v>50113001</v>
      </c>
      <c r="F1019" s="732" t="s">
        <v>661</v>
      </c>
      <c r="G1019" s="731" t="s">
        <v>662</v>
      </c>
      <c r="H1019" s="731">
        <v>139969</v>
      </c>
      <c r="I1019" s="731">
        <v>139969</v>
      </c>
      <c r="J1019" s="731" t="s">
        <v>1874</v>
      </c>
      <c r="K1019" s="731" t="s">
        <v>1850</v>
      </c>
      <c r="L1019" s="734">
        <v>359.01</v>
      </c>
      <c r="M1019" s="734">
        <v>10</v>
      </c>
      <c r="N1019" s="735">
        <v>3590.1</v>
      </c>
    </row>
    <row r="1020" spans="1:14" ht="14.45" customHeight="1" x14ac:dyDescent="0.2">
      <c r="A1020" s="729" t="s">
        <v>575</v>
      </c>
      <c r="B1020" s="730" t="s">
        <v>576</v>
      </c>
      <c r="C1020" s="731" t="s">
        <v>598</v>
      </c>
      <c r="D1020" s="732" t="s">
        <v>599</v>
      </c>
      <c r="E1020" s="733">
        <v>50113001</v>
      </c>
      <c r="F1020" s="732" t="s">
        <v>661</v>
      </c>
      <c r="G1020" s="731" t="s">
        <v>662</v>
      </c>
      <c r="H1020" s="731">
        <v>208645</v>
      </c>
      <c r="I1020" s="731">
        <v>208645</v>
      </c>
      <c r="J1020" s="731" t="s">
        <v>1222</v>
      </c>
      <c r="K1020" s="731" t="s">
        <v>1223</v>
      </c>
      <c r="L1020" s="734">
        <v>76.867999999999995</v>
      </c>
      <c r="M1020" s="734">
        <v>5</v>
      </c>
      <c r="N1020" s="735">
        <v>384.34</v>
      </c>
    </row>
    <row r="1021" spans="1:14" ht="14.45" customHeight="1" x14ac:dyDescent="0.2">
      <c r="A1021" s="729" t="s">
        <v>575</v>
      </c>
      <c r="B1021" s="730" t="s">
        <v>576</v>
      </c>
      <c r="C1021" s="731" t="s">
        <v>598</v>
      </c>
      <c r="D1021" s="732" t="s">
        <v>599</v>
      </c>
      <c r="E1021" s="733">
        <v>50113001</v>
      </c>
      <c r="F1021" s="732" t="s">
        <v>661</v>
      </c>
      <c r="G1021" s="731" t="s">
        <v>673</v>
      </c>
      <c r="H1021" s="731">
        <v>160320</v>
      </c>
      <c r="I1021" s="731">
        <v>160320</v>
      </c>
      <c r="J1021" s="731" t="s">
        <v>1875</v>
      </c>
      <c r="K1021" s="731" t="s">
        <v>1876</v>
      </c>
      <c r="L1021" s="734">
        <v>12397.597751154917</v>
      </c>
      <c r="M1021" s="734">
        <v>42.795299999999997</v>
      </c>
      <c r="N1021" s="735">
        <v>530558.91503999999</v>
      </c>
    </row>
    <row r="1022" spans="1:14" ht="14.45" customHeight="1" x14ac:dyDescent="0.2">
      <c r="A1022" s="729" t="s">
        <v>575</v>
      </c>
      <c r="B1022" s="730" t="s">
        <v>576</v>
      </c>
      <c r="C1022" s="731" t="s">
        <v>598</v>
      </c>
      <c r="D1022" s="732" t="s">
        <v>599</v>
      </c>
      <c r="E1022" s="733">
        <v>50113001</v>
      </c>
      <c r="F1022" s="732" t="s">
        <v>661</v>
      </c>
      <c r="G1022" s="731" t="s">
        <v>662</v>
      </c>
      <c r="H1022" s="731">
        <v>230918</v>
      </c>
      <c r="I1022" s="731">
        <v>230918</v>
      </c>
      <c r="J1022" s="731" t="s">
        <v>1241</v>
      </c>
      <c r="K1022" s="731" t="s">
        <v>1242</v>
      </c>
      <c r="L1022" s="734">
        <v>147.61605263157895</v>
      </c>
      <c r="M1022" s="734">
        <v>1520</v>
      </c>
      <c r="N1022" s="735">
        <v>224376.40000000002</v>
      </c>
    </row>
    <row r="1023" spans="1:14" ht="14.45" customHeight="1" x14ac:dyDescent="0.2">
      <c r="A1023" s="729" t="s">
        <v>575</v>
      </c>
      <c r="B1023" s="730" t="s">
        <v>576</v>
      </c>
      <c r="C1023" s="731" t="s">
        <v>598</v>
      </c>
      <c r="D1023" s="732" t="s">
        <v>599</v>
      </c>
      <c r="E1023" s="733">
        <v>50113001</v>
      </c>
      <c r="F1023" s="732" t="s">
        <v>661</v>
      </c>
      <c r="G1023" s="731" t="s">
        <v>662</v>
      </c>
      <c r="H1023" s="731">
        <v>230919</v>
      </c>
      <c r="I1023" s="731">
        <v>230919</v>
      </c>
      <c r="J1023" s="731" t="s">
        <v>1241</v>
      </c>
      <c r="K1023" s="731" t="s">
        <v>1877</v>
      </c>
      <c r="L1023" s="734">
        <v>82.04000000000002</v>
      </c>
      <c r="M1023" s="734">
        <v>260</v>
      </c>
      <c r="N1023" s="735">
        <v>21330.400000000005</v>
      </c>
    </row>
    <row r="1024" spans="1:14" ht="14.45" customHeight="1" x14ac:dyDescent="0.2">
      <c r="A1024" s="729" t="s">
        <v>575</v>
      </c>
      <c r="B1024" s="730" t="s">
        <v>576</v>
      </c>
      <c r="C1024" s="731" t="s">
        <v>598</v>
      </c>
      <c r="D1024" s="732" t="s">
        <v>599</v>
      </c>
      <c r="E1024" s="733">
        <v>50113001</v>
      </c>
      <c r="F1024" s="732" t="s">
        <v>661</v>
      </c>
      <c r="G1024" s="731" t="s">
        <v>662</v>
      </c>
      <c r="H1024" s="731">
        <v>154269</v>
      </c>
      <c r="I1024" s="731">
        <v>154269</v>
      </c>
      <c r="J1024" s="731" t="s">
        <v>1878</v>
      </c>
      <c r="K1024" s="731" t="s">
        <v>1879</v>
      </c>
      <c r="L1024" s="734">
        <v>14558.872327167055</v>
      </c>
      <c r="M1024" s="734">
        <v>5.8299333333333339</v>
      </c>
      <c r="N1024" s="735">
        <v>84877.25507589546</v>
      </c>
    </row>
    <row r="1025" spans="1:14" ht="14.45" customHeight="1" x14ac:dyDescent="0.2">
      <c r="A1025" s="729" t="s">
        <v>575</v>
      </c>
      <c r="B1025" s="730" t="s">
        <v>576</v>
      </c>
      <c r="C1025" s="731" t="s">
        <v>598</v>
      </c>
      <c r="D1025" s="732" t="s">
        <v>599</v>
      </c>
      <c r="E1025" s="733">
        <v>50113001</v>
      </c>
      <c r="F1025" s="732" t="s">
        <v>661</v>
      </c>
      <c r="G1025" s="731" t="s">
        <v>662</v>
      </c>
      <c r="H1025" s="731">
        <v>216573</v>
      </c>
      <c r="I1025" s="731">
        <v>216573</v>
      </c>
      <c r="J1025" s="731" t="s">
        <v>1246</v>
      </c>
      <c r="K1025" s="731" t="s">
        <v>1247</v>
      </c>
      <c r="L1025" s="734">
        <v>61.70044176706827</v>
      </c>
      <c r="M1025" s="734">
        <v>498</v>
      </c>
      <c r="N1025" s="735">
        <v>30726.82</v>
      </c>
    </row>
    <row r="1026" spans="1:14" ht="14.45" customHeight="1" x14ac:dyDescent="0.2">
      <c r="A1026" s="729" t="s">
        <v>575</v>
      </c>
      <c r="B1026" s="730" t="s">
        <v>576</v>
      </c>
      <c r="C1026" s="731" t="s">
        <v>598</v>
      </c>
      <c r="D1026" s="732" t="s">
        <v>599</v>
      </c>
      <c r="E1026" s="733">
        <v>50113001</v>
      </c>
      <c r="F1026" s="732" t="s">
        <v>661</v>
      </c>
      <c r="G1026" s="731" t="s">
        <v>662</v>
      </c>
      <c r="H1026" s="731">
        <v>100610</v>
      </c>
      <c r="I1026" s="731">
        <v>610</v>
      </c>
      <c r="J1026" s="731" t="s">
        <v>1248</v>
      </c>
      <c r="K1026" s="731" t="s">
        <v>1249</v>
      </c>
      <c r="L1026" s="734">
        <v>70.988421052631594</v>
      </c>
      <c r="M1026" s="734">
        <v>57</v>
      </c>
      <c r="N1026" s="735">
        <v>4046.3400000000011</v>
      </c>
    </row>
    <row r="1027" spans="1:14" ht="14.45" customHeight="1" x14ac:dyDescent="0.2">
      <c r="A1027" s="729" t="s">
        <v>575</v>
      </c>
      <c r="B1027" s="730" t="s">
        <v>576</v>
      </c>
      <c r="C1027" s="731" t="s">
        <v>598</v>
      </c>
      <c r="D1027" s="732" t="s">
        <v>599</v>
      </c>
      <c r="E1027" s="733">
        <v>50113001</v>
      </c>
      <c r="F1027" s="732" t="s">
        <v>661</v>
      </c>
      <c r="G1027" s="731" t="s">
        <v>662</v>
      </c>
      <c r="H1027" s="731">
        <v>100612</v>
      </c>
      <c r="I1027" s="731">
        <v>612</v>
      </c>
      <c r="J1027" s="731" t="s">
        <v>1250</v>
      </c>
      <c r="K1027" s="731" t="s">
        <v>758</v>
      </c>
      <c r="L1027" s="734">
        <v>67.006964285714261</v>
      </c>
      <c r="M1027" s="734">
        <v>112</v>
      </c>
      <c r="N1027" s="735">
        <v>7504.7799999999979</v>
      </c>
    </row>
    <row r="1028" spans="1:14" ht="14.45" customHeight="1" x14ac:dyDescent="0.2">
      <c r="A1028" s="729" t="s">
        <v>575</v>
      </c>
      <c r="B1028" s="730" t="s">
        <v>576</v>
      </c>
      <c r="C1028" s="731" t="s">
        <v>598</v>
      </c>
      <c r="D1028" s="732" t="s">
        <v>599</v>
      </c>
      <c r="E1028" s="733">
        <v>50113001</v>
      </c>
      <c r="F1028" s="732" t="s">
        <v>661</v>
      </c>
      <c r="G1028" s="731" t="s">
        <v>662</v>
      </c>
      <c r="H1028" s="731">
        <v>850095</v>
      </c>
      <c r="I1028" s="731">
        <v>120406</v>
      </c>
      <c r="J1028" s="731" t="s">
        <v>1264</v>
      </c>
      <c r="K1028" s="731" t="s">
        <v>1265</v>
      </c>
      <c r="L1028" s="734">
        <v>58.39</v>
      </c>
      <c r="M1028" s="734">
        <v>5</v>
      </c>
      <c r="N1028" s="735">
        <v>291.95</v>
      </c>
    </row>
    <row r="1029" spans="1:14" ht="14.45" customHeight="1" x14ac:dyDescent="0.2">
      <c r="A1029" s="729" t="s">
        <v>575</v>
      </c>
      <c r="B1029" s="730" t="s">
        <v>576</v>
      </c>
      <c r="C1029" s="731" t="s">
        <v>598</v>
      </c>
      <c r="D1029" s="732" t="s">
        <v>599</v>
      </c>
      <c r="E1029" s="733">
        <v>50113001</v>
      </c>
      <c r="F1029" s="732" t="s">
        <v>661</v>
      </c>
      <c r="G1029" s="731" t="s">
        <v>662</v>
      </c>
      <c r="H1029" s="731">
        <v>216470</v>
      </c>
      <c r="I1029" s="731">
        <v>216470</v>
      </c>
      <c r="J1029" s="731" t="s">
        <v>1266</v>
      </c>
      <c r="K1029" s="731" t="s">
        <v>1267</v>
      </c>
      <c r="L1029" s="734">
        <v>67.611707317073169</v>
      </c>
      <c r="M1029" s="734">
        <v>41</v>
      </c>
      <c r="N1029" s="735">
        <v>2772.08</v>
      </c>
    </row>
    <row r="1030" spans="1:14" ht="14.45" customHeight="1" x14ac:dyDescent="0.2">
      <c r="A1030" s="729" t="s">
        <v>575</v>
      </c>
      <c r="B1030" s="730" t="s">
        <v>576</v>
      </c>
      <c r="C1030" s="731" t="s">
        <v>598</v>
      </c>
      <c r="D1030" s="732" t="s">
        <v>599</v>
      </c>
      <c r="E1030" s="733">
        <v>50113001</v>
      </c>
      <c r="F1030" s="732" t="s">
        <v>661</v>
      </c>
      <c r="G1030" s="731" t="s">
        <v>662</v>
      </c>
      <c r="H1030" s="731">
        <v>226000</v>
      </c>
      <c r="I1030" s="731">
        <v>226000</v>
      </c>
      <c r="J1030" s="731" t="s">
        <v>1275</v>
      </c>
      <c r="K1030" s="731" t="s">
        <v>1276</v>
      </c>
      <c r="L1030" s="734">
        <v>312.14</v>
      </c>
      <c r="M1030" s="734">
        <v>8</v>
      </c>
      <c r="N1030" s="735">
        <v>2497.12</v>
      </c>
    </row>
    <row r="1031" spans="1:14" ht="14.45" customHeight="1" x14ac:dyDescent="0.2">
      <c r="A1031" s="729" t="s">
        <v>575</v>
      </c>
      <c r="B1031" s="730" t="s">
        <v>576</v>
      </c>
      <c r="C1031" s="731" t="s">
        <v>598</v>
      </c>
      <c r="D1031" s="732" t="s">
        <v>599</v>
      </c>
      <c r="E1031" s="733">
        <v>50113001</v>
      </c>
      <c r="F1031" s="732" t="s">
        <v>661</v>
      </c>
      <c r="G1031" s="731" t="s">
        <v>673</v>
      </c>
      <c r="H1031" s="731">
        <v>231956</v>
      </c>
      <c r="I1031" s="731">
        <v>231956</v>
      </c>
      <c r="J1031" s="731" t="s">
        <v>1880</v>
      </c>
      <c r="K1031" s="731" t="s">
        <v>1881</v>
      </c>
      <c r="L1031" s="734">
        <v>49.78</v>
      </c>
      <c r="M1031" s="734">
        <v>6</v>
      </c>
      <c r="N1031" s="735">
        <v>298.68</v>
      </c>
    </row>
    <row r="1032" spans="1:14" ht="14.45" customHeight="1" x14ac:dyDescent="0.2">
      <c r="A1032" s="729" t="s">
        <v>575</v>
      </c>
      <c r="B1032" s="730" t="s">
        <v>576</v>
      </c>
      <c r="C1032" s="731" t="s">
        <v>598</v>
      </c>
      <c r="D1032" s="732" t="s">
        <v>599</v>
      </c>
      <c r="E1032" s="733">
        <v>50113001</v>
      </c>
      <c r="F1032" s="732" t="s">
        <v>661</v>
      </c>
      <c r="G1032" s="731" t="s">
        <v>662</v>
      </c>
      <c r="H1032" s="731">
        <v>902074</v>
      </c>
      <c r="I1032" s="731">
        <v>85278</v>
      </c>
      <c r="J1032" s="731" t="s">
        <v>1882</v>
      </c>
      <c r="K1032" s="731" t="s">
        <v>955</v>
      </c>
      <c r="L1032" s="734">
        <v>2885.373333333333</v>
      </c>
      <c r="M1032" s="734">
        <v>3</v>
      </c>
      <c r="N1032" s="735">
        <v>8656.119999999999</v>
      </c>
    </row>
    <row r="1033" spans="1:14" ht="14.45" customHeight="1" x14ac:dyDescent="0.2">
      <c r="A1033" s="729" t="s">
        <v>575</v>
      </c>
      <c r="B1033" s="730" t="s">
        <v>576</v>
      </c>
      <c r="C1033" s="731" t="s">
        <v>601</v>
      </c>
      <c r="D1033" s="732" t="s">
        <v>602</v>
      </c>
      <c r="E1033" s="733">
        <v>50113001</v>
      </c>
      <c r="F1033" s="732" t="s">
        <v>661</v>
      </c>
      <c r="G1033" s="731" t="s">
        <v>662</v>
      </c>
      <c r="H1033" s="731">
        <v>100362</v>
      </c>
      <c r="I1033" s="731">
        <v>362</v>
      </c>
      <c r="J1033" s="731" t="s">
        <v>663</v>
      </c>
      <c r="K1033" s="731" t="s">
        <v>664</v>
      </c>
      <c r="L1033" s="734">
        <v>72.516739130434786</v>
      </c>
      <c r="M1033" s="734">
        <v>46</v>
      </c>
      <c r="N1033" s="735">
        <v>3335.7700000000004</v>
      </c>
    </row>
    <row r="1034" spans="1:14" ht="14.45" customHeight="1" x14ac:dyDescent="0.2">
      <c r="A1034" s="729" t="s">
        <v>575</v>
      </c>
      <c r="B1034" s="730" t="s">
        <v>576</v>
      </c>
      <c r="C1034" s="731" t="s">
        <v>601</v>
      </c>
      <c r="D1034" s="732" t="s">
        <v>602</v>
      </c>
      <c r="E1034" s="733">
        <v>50113001</v>
      </c>
      <c r="F1034" s="732" t="s">
        <v>661</v>
      </c>
      <c r="G1034" s="731" t="s">
        <v>662</v>
      </c>
      <c r="H1034" s="731">
        <v>167547</v>
      </c>
      <c r="I1034" s="731">
        <v>67547</v>
      </c>
      <c r="J1034" s="731" t="s">
        <v>665</v>
      </c>
      <c r="K1034" s="731" t="s">
        <v>666</v>
      </c>
      <c r="L1034" s="734">
        <v>46.942222222222213</v>
      </c>
      <c r="M1034" s="734">
        <v>99</v>
      </c>
      <c r="N1034" s="735">
        <v>4647.2799999999988</v>
      </c>
    </row>
    <row r="1035" spans="1:14" ht="14.45" customHeight="1" x14ac:dyDescent="0.2">
      <c r="A1035" s="729" t="s">
        <v>575</v>
      </c>
      <c r="B1035" s="730" t="s">
        <v>576</v>
      </c>
      <c r="C1035" s="731" t="s">
        <v>601</v>
      </c>
      <c r="D1035" s="732" t="s">
        <v>602</v>
      </c>
      <c r="E1035" s="733">
        <v>50113001</v>
      </c>
      <c r="F1035" s="732" t="s">
        <v>661</v>
      </c>
      <c r="G1035" s="731" t="s">
        <v>662</v>
      </c>
      <c r="H1035" s="731">
        <v>223855</v>
      </c>
      <c r="I1035" s="731">
        <v>223855</v>
      </c>
      <c r="J1035" s="731" t="s">
        <v>728</v>
      </c>
      <c r="K1035" s="731" t="s">
        <v>729</v>
      </c>
      <c r="L1035" s="734">
        <v>165</v>
      </c>
      <c r="M1035" s="734">
        <v>4</v>
      </c>
      <c r="N1035" s="735">
        <v>660</v>
      </c>
    </row>
    <row r="1036" spans="1:14" ht="14.45" customHeight="1" x14ac:dyDescent="0.2">
      <c r="A1036" s="729" t="s">
        <v>575</v>
      </c>
      <c r="B1036" s="730" t="s">
        <v>576</v>
      </c>
      <c r="C1036" s="731" t="s">
        <v>601</v>
      </c>
      <c r="D1036" s="732" t="s">
        <v>602</v>
      </c>
      <c r="E1036" s="733">
        <v>50113001</v>
      </c>
      <c r="F1036" s="732" t="s">
        <v>661</v>
      </c>
      <c r="G1036" s="731" t="s">
        <v>662</v>
      </c>
      <c r="H1036" s="731">
        <v>845369</v>
      </c>
      <c r="I1036" s="731">
        <v>107987</v>
      </c>
      <c r="J1036" s="731" t="s">
        <v>732</v>
      </c>
      <c r="K1036" s="731" t="s">
        <v>733</v>
      </c>
      <c r="L1036" s="734">
        <v>110.24400000000001</v>
      </c>
      <c r="M1036" s="734">
        <v>25</v>
      </c>
      <c r="N1036" s="735">
        <v>2756.1000000000004</v>
      </c>
    </row>
    <row r="1037" spans="1:14" ht="14.45" customHeight="1" x14ac:dyDescent="0.2">
      <c r="A1037" s="729" t="s">
        <v>575</v>
      </c>
      <c r="B1037" s="730" t="s">
        <v>576</v>
      </c>
      <c r="C1037" s="731" t="s">
        <v>601</v>
      </c>
      <c r="D1037" s="732" t="s">
        <v>602</v>
      </c>
      <c r="E1037" s="733">
        <v>50113001</v>
      </c>
      <c r="F1037" s="732" t="s">
        <v>661</v>
      </c>
      <c r="G1037" s="731" t="s">
        <v>662</v>
      </c>
      <c r="H1037" s="731">
        <v>110555</v>
      </c>
      <c r="I1037" s="731">
        <v>10555</v>
      </c>
      <c r="J1037" s="731" t="s">
        <v>742</v>
      </c>
      <c r="K1037" s="731" t="s">
        <v>744</v>
      </c>
      <c r="L1037" s="734">
        <v>266.55799999999999</v>
      </c>
      <c r="M1037" s="734">
        <v>5</v>
      </c>
      <c r="N1037" s="735">
        <v>1332.79</v>
      </c>
    </row>
    <row r="1038" spans="1:14" ht="14.45" customHeight="1" x14ac:dyDescent="0.2">
      <c r="A1038" s="729" t="s">
        <v>575</v>
      </c>
      <c r="B1038" s="730" t="s">
        <v>576</v>
      </c>
      <c r="C1038" s="731" t="s">
        <v>601</v>
      </c>
      <c r="D1038" s="732" t="s">
        <v>602</v>
      </c>
      <c r="E1038" s="733">
        <v>50113001</v>
      </c>
      <c r="F1038" s="732" t="s">
        <v>661</v>
      </c>
      <c r="G1038" s="731" t="s">
        <v>662</v>
      </c>
      <c r="H1038" s="731">
        <v>173322</v>
      </c>
      <c r="I1038" s="731">
        <v>173322</v>
      </c>
      <c r="J1038" s="731" t="s">
        <v>745</v>
      </c>
      <c r="K1038" s="731" t="s">
        <v>746</v>
      </c>
      <c r="L1038" s="734">
        <v>803.66</v>
      </c>
      <c r="M1038" s="734">
        <v>3</v>
      </c>
      <c r="N1038" s="735">
        <v>2410.98</v>
      </c>
    </row>
    <row r="1039" spans="1:14" ht="14.45" customHeight="1" x14ac:dyDescent="0.2">
      <c r="A1039" s="729" t="s">
        <v>575</v>
      </c>
      <c r="B1039" s="730" t="s">
        <v>576</v>
      </c>
      <c r="C1039" s="731" t="s">
        <v>601</v>
      </c>
      <c r="D1039" s="732" t="s">
        <v>602</v>
      </c>
      <c r="E1039" s="733">
        <v>50113001</v>
      </c>
      <c r="F1039" s="732" t="s">
        <v>661</v>
      </c>
      <c r="G1039" s="731" t="s">
        <v>662</v>
      </c>
      <c r="H1039" s="731">
        <v>173390</v>
      </c>
      <c r="I1039" s="731">
        <v>173390</v>
      </c>
      <c r="J1039" s="731" t="s">
        <v>1822</v>
      </c>
      <c r="K1039" s="731" t="s">
        <v>1823</v>
      </c>
      <c r="L1039" s="734">
        <v>411.94999999999993</v>
      </c>
      <c r="M1039" s="734">
        <v>2</v>
      </c>
      <c r="N1039" s="735">
        <v>823.89999999999986</v>
      </c>
    </row>
    <row r="1040" spans="1:14" ht="14.45" customHeight="1" x14ac:dyDescent="0.2">
      <c r="A1040" s="729" t="s">
        <v>575</v>
      </c>
      <c r="B1040" s="730" t="s">
        <v>576</v>
      </c>
      <c r="C1040" s="731" t="s">
        <v>601</v>
      </c>
      <c r="D1040" s="732" t="s">
        <v>602</v>
      </c>
      <c r="E1040" s="733">
        <v>50113001</v>
      </c>
      <c r="F1040" s="732" t="s">
        <v>661</v>
      </c>
      <c r="G1040" s="731" t="s">
        <v>662</v>
      </c>
      <c r="H1040" s="731">
        <v>187822</v>
      </c>
      <c r="I1040" s="731">
        <v>87822</v>
      </c>
      <c r="J1040" s="731" t="s">
        <v>751</v>
      </c>
      <c r="K1040" s="731" t="s">
        <v>752</v>
      </c>
      <c r="L1040" s="734">
        <v>1301.03</v>
      </c>
      <c r="M1040" s="734">
        <v>2</v>
      </c>
      <c r="N1040" s="735">
        <v>2602.06</v>
      </c>
    </row>
    <row r="1041" spans="1:14" ht="14.45" customHeight="1" x14ac:dyDescent="0.2">
      <c r="A1041" s="729" t="s">
        <v>575</v>
      </c>
      <c r="B1041" s="730" t="s">
        <v>576</v>
      </c>
      <c r="C1041" s="731" t="s">
        <v>601</v>
      </c>
      <c r="D1041" s="732" t="s">
        <v>602</v>
      </c>
      <c r="E1041" s="733">
        <v>50113001</v>
      </c>
      <c r="F1041" s="732" t="s">
        <v>661</v>
      </c>
      <c r="G1041" s="731" t="s">
        <v>662</v>
      </c>
      <c r="H1041" s="731">
        <v>243864</v>
      </c>
      <c r="I1041" s="731">
        <v>243864</v>
      </c>
      <c r="J1041" s="731" t="s">
        <v>1824</v>
      </c>
      <c r="K1041" s="731" t="s">
        <v>1825</v>
      </c>
      <c r="L1041" s="734">
        <v>62.621428571428574</v>
      </c>
      <c r="M1041" s="734">
        <v>7</v>
      </c>
      <c r="N1041" s="735">
        <v>438.35</v>
      </c>
    </row>
    <row r="1042" spans="1:14" ht="14.45" customHeight="1" x14ac:dyDescent="0.2">
      <c r="A1042" s="729" t="s">
        <v>575</v>
      </c>
      <c r="B1042" s="730" t="s">
        <v>576</v>
      </c>
      <c r="C1042" s="731" t="s">
        <v>601</v>
      </c>
      <c r="D1042" s="732" t="s">
        <v>602</v>
      </c>
      <c r="E1042" s="733">
        <v>50113001</v>
      </c>
      <c r="F1042" s="732" t="s">
        <v>661</v>
      </c>
      <c r="G1042" s="731" t="s">
        <v>662</v>
      </c>
      <c r="H1042" s="731">
        <v>100392</v>
      </c>
      <c r="I1042" s="731">
        <v>392</v>
      </c>
      <c r="J1042" s="731" t="s">
        <v>757</v>
      </c>
      <c r="K1042" s="731" t="s">
        <v>758</v>
      </c>
      <c r="L1042" s="734">
        <v>57.597538461538463</v>
      </c>
      <c r="M1042" s="734">
        <v>130</v>
      </c>
      <c r="N1042" s="735">
        <v>7487.68</v>
      </c>
    </row>
    <row r="1043" spans="1:14" ht="14.45" customHeight="1" x14ac:dyDescent="0.2">
      <c r="A1043" s="729" t="s">
        <v>575</v>
      </c>
      <c r="B1043" s="730" t="s">
        <v>576</v>
      </c>
      <c r="C1043" s="731" t="s">
        <v>601</v>
      </c>
      <c r="D1043" s="732" t="s">
        <v>602</v>
      </c>
      <c r="E1043" s="733">
        <v>50113001</v>
      </c>
      <c r="F1043" s="732" t="s">
        <v>661</v>
      </c>
      <c r="G1043" s="731" t="s">
        <v>662</v>
      </c>
      <c r="H1043" s="731">
        <v>100394</v>
      </c>
      <c r="I1043" s="731">
        <v>394</v>
      </c>
      <c r="J1043" s="731" t="s">
        <v>1826</v>
      </c>
      <c r="K1043" s="731" t="s">
        <v>1827</v>
      </c>
      <c r="L1043" s="734">
        <v>65.650000000000006</v>
      </c>
      <c r="M1043" s="734">
        <v>8</v>
      </c>
      <c r="N1043" s="735">
        <v>525.20000000000005</v>
      </c>
    </row>
    <row r="1044" spans="1:14" ht="14.45" customHeight="1" x14ac:dyDescent="0.2">
      <c r="A1044" s="729" t="s">
        <v>575</v>
      </c>
      <c r="B1044" s="730" t="s">
        <v>576</v>
      </c>
      <c r="C1044" s="731" t="s">
        <v>601</v>
      </c>
      <c r="D1044" s="732" t="s">
        <v>602</v>
      </c>
      <c r="E1044" s="733">
        <v>50113001</v>
      </c>
      <c r="F1044" s="732" t="s">
        <v>661</v>
      </c>
      <c r="G1044" s="731" t="s">
        <v>662</v>
      </c>
      <c r="H1044" s="731">
        <v>205021</v>
      </c>
      <c r="I1044" s="731">
        <v>205021</v>
      </c>
      <c r="J1044" s="731" t="s">
        <v>1828</v>
      </c>
      <c r="K1044" s="731" t="s">
        <v>1829</v>
      </c>
      <c r="L1044" s="734">
        <v>352</v>
      </c>
      <c r="M1044" s="734">
        <v>9</v>
      </c>
      <c r="N1044" s="735">
        <v>3168</v>
      </c>
    </row>
    <row r="1045" spans="1:14" ht="14.45" customHeight="1" x14ac:dyDescent="0.2">
      <c r="A1045" s="729" t="s">
        <v>575</v>
      </c>
      <c r="B1045" s="730" t="s">
        <v>576</v>
      </c>
      <c r="C1045" s="731" t="s">
        <v>601</v>
      </c>
      <c r="D1045" s="732" t="s">
        <v>602</v>
      </c>
      <c r="E1045" s="733">
        <v>50113001</v>
      </c>
      <c r="F1045" s="732" t="s">
        <v>661</v>
      </c>
      <c r="G1045" s="731" t="s">
        <v>673</v>
      </c>
      <c r="H1045" s="731">
        <v>231703</v>
      </c>
      <c r="I1045" s="731">
        <v>231703</v>
      </c>
      <c r="J1045" s="731" t="s">
        <v>769</v>
      </c>
      <c r="K1045" s="731" t="s">
        <v>770</v>
      </c>
      <c r="L1045" s="734">
        <v>88.339999999999989</v>
      </c>
      <c r="M1045" s="734">
        <v>3</v>
      </c>
      <c r="N1045" s="735">
        <v>265.02</v>
      </c>
    </row>
    <row r="1046" spans="1:14" ht="14.45" customHeight="1" x14ac:dyDescent="0.2">
      <c r="A1046" s="729" t="s">
        <v>575</v>
      </c>
      <c r="B1046" s="730" t="s">
        <v>576</v>
      </c>
      <c r="C1046" s="731" t="s">
        <v>601</v>
      </c>
      <c r="D1046" s="732" t="s">
        <v>602</v>
      </c>
      <c r="E1046" s="733">
        <v>50113001</v>
      </c>
      <c r="F1046" s="732" t="s">
        <v>661</v>
      </c>
      <c r="G1046" s="731" t="s">
        <v>662</v>
      </c>
      <c r="H1046" s="731">
        <v>231857</v>
      </c>
      <c r="I1046" s="731">
        <v>231857</v>
      </c>
      <c r="J1046" s="731" t="s">
        <v>1830</v>
      </c>
      <c r="K1046" s="731" t="s">
        <v>1831</v>
      </c>
      <c r="L1046" s="734">
        <v>189.53</v>
      </c>
      <c r="M1046" s="734">
        <v>3</v>
      </c>
      <c r="N1046" s="735">
        <v>568.59</v>
      </c>
    </row>
    <row r="1047" spans="1:14" ht="14.45" customHeight="1" x14ac:dyDescent="0.2">
      <c r="A1047" s="729" t="s">
        <v>575</v>
      </c>
      <c r="B1047" s="730" t="s">
        <v>576</v>
      </c>
      <c r="C1047" s="731" t="s">
        <v>601</v>
      </c>
      <c r="D1047" s="732" t="s">
        <v>602</v>
      </c>
      <c r="E1047" s="733">
        <v>50113001</v>
      </c>
      <c r="F1047" s="732" t="s">
        <v>661</v>
      </c>
      <c r="G1047" s="731" t="s">
        <v>662</v>
      </c>
      <c r="H1047" s="731">
        <v>847180</v>
      </c>
      <c r="I1047" s="731">
        <v>500225</v>
      </c>
      <c r="J1047" s="731" t="s">
        <v>784</v>
      </c>
      <c r="K1047" s="731" t="s">
        <v>329</v>
      </c>
      <c r="L1047" s="734">
        <v>24115.059999999998</v>
      </c>
      <c r="M1047" s="734">
        <v>10</v>
      </c>
      <c r="N1047" s="735">
        <v>241150.59999999998</v>
      </c>
    </row>
    <row r="1048" spans="1:14" ht="14.45" customHeight="1" x14ac:dyDescent="0.2">
      <c r="A1048" s="729" t="s">
        <v>575</v>
      </c>
      <c r="B1048" s="730" t="s">
        <v>576</v>
      </c>
      <c r="C1048" s="731" t="s">
        <v>601</v>
      </c>
      <c r="D1048" s="732" t="s">
        <v>602</v>
      </c>
      <c r="E1048" s="733">
        <v>50113001</v>
      </c>
      <c r="F1048" s="732" t="s">
        <v>661</v>
      </c>
      <c r="G1048" s="731" t="s">
        <v>662</v>
      </c>
      <c r="H1048" s="731">
        <v>139968</v>
      </c>
      <c r="I1048" s="731">
        <v>139968</v>
      </c>
      <c r="J1048" s="731" t="s">
        <v>667</v>
      </c>
      <c r="K1048" s="731" t="s">
        <v>668</v>
      </c>
      <c r="L1048" s="734">
        <v>69.549999999999983</v>
      </c>
      <c r="M1048" s="734">
        <v>15.6</v>
      </c>
      <c r="N1048" s="735">
        <v>1084.9799999999998</v>
      </c>
    </row>
    <row r="1049" spans="1:14" ht="14.45" customHeight="1" x14ac:dyDescent="0.2">
      <c r="A1049" s="729" t="s">
        <v>575</v>
      </c>
      <c r="B1049" s="730" t="s">
        <v>576</v>
      </c>
      <c r="C1049" s="731" t="s">
        <v>601</v>
      </c>
      <c r="D1049" s="732" t="s">
        <v>602</v>
      </c>
      <c r="E1049" s="733">
        <v>50113001</v>
      </c>
      <c r="F1049" s="732" t="s">
        <v>661</v>
      </c>
      <c r="G1049" s="731" t="s">
        <v>662</v>
      </c>
      <c r="H1049" s="731">
        <v>100409</v>
      </c>
      <c r="I1049" s="731">
        <v>409</v>
      </c>
      <c r="J1049" s="731" t="s">
        <v>791</v>
      </c>
      <c r="K1049" s="731" t="s">
        <v>689</v>
      </c>
      <c r="L1049" s="734">
        <v>79.67</v>
      </c>
      <c r="M1049" s="734">
        <v>10</v>
      </c>
      <c r="N1049" s="735">
        <v>796.7</v>
      </c>
    </row>
    <row r="1050" spans="1:14" ht="14.45" customHeight="1" x14ac:dyDescent="0.2">
      <c r="A1050" s="729" t="s">
        <v>575</v>
      </c>
      <c r="B1050" s="730" t="s">
        <v>576</v>
      </c>
      <c r="C1050" s="731" t="s">
        <v>601</v>
      </c>
      <c r="D1050" s="732" t="s">
        <v>602</v>
      </c>
      <c r="E1050" s="733">
        <v>50113001</v>
      </c>
      <c r="F1050" s="732" t="s">
        <v>661</v>
      </c>
      <c r="G1050" s="731" t="s">
        <v>662</v>
      </c>
      <c r="H1050" s="731">
        <v>187814</v>
      </c>
      <c r="I1050" s="731">
        <v>87814</v>
      </c>
      <c r="J1050" s="731" t="s">
        <v>669</v>
      </c>
      <c r="K1050" s="731" t="s">
        <v>670</v>
      </c>
      <c r="L1050" s="734">
        <v>535.03</v>
      </c>
      <c r="M1050" s="734">
        <v>9</v>
      </c>
      <c r="N1050" s="735">
        <v>4815.2699999999995</v>
      </c>
    </row>
    <row r="1051" spans="1:14" ht="14.45" customHeight="1" x14ac:dyDescent="0.2">
      <c r="A1051" s="729" t="s">
        <v>575</v>
      </c>
      <c r="B1051" s="730" t="s">
        <v>576</v>
      </c>
      <c r="C1051" s="731" t="s">
        <v>601</v>
      </c>
      <c r="D1051" s="732" t="s">
        <v>602</v>
      </c>
      <c r="E1051" s="733">
        <v>50113001</v>
      </c>
      <c r="F1051" s="732" t="s">
        <v>661</v>
      </c>
      <c r="G1051" s="731" t="s">
        <v>662</v>
      </c>
      <c r="H1051" s="731">
        <v>843217</v>
      </c>
      <c r="I1051" s="731">
        <v>9999999</v>
      </c>
      <c r="J1051" s="731" t="s">
        <v>671</v>
      </c>
      <c r="K1051" s="731" t="s">
        <v>672</v>
      </c>
      <c r="L1051" s="734">
        <v>209.7</v>
      </c>
      <c r="M1051" s="734">
        <v>2</v>
      </c>
      <c r="N1051" s="735">
        <v>419.4</v>
      </c>
    </row>
    <row r="1052" spans="1:14" ht="14.45" customHeight="1" x14ac:dyDescent="0.2">
      <c r="A1052" s="729" t="s">
        <v>575</v>
      </c>
      <c r="B1052" s="730" t="s">
        <v>576</v>
      </c>
      <c r="C1052" s="731" t="s">
        <v>601</v>
      </c>
      <c r="D1052" s="732" t="s">
        <v>602</v>
      </c>
      <c r="E1052" s="733">
        <v>50113001</v>
      </c>
      <c r="F1052" s="732" t="s">
        <v>661</v>
      </c>
      <c r="G1052" s="731" t="s">
        <v>673</v>
      </c>
      <c r="H1052" s="731">
        <v>848765</v>
      </c>
      <c r="I1052" s="731">
        <v>107938</v>
      </c>
      <c r="J1052" s="731" t="s">
        <v>838</v>
      </c>
      <c r="K1052" s="731" t="s">
        <v>840</v>
      </c>
      <c r="L1052" s="734">
        <v>128.31125</v>
      </c>
      <c r="M1052" s="734">
        <v>8</v>
      </c>
      <c r="N1052" s="735">
        <v>1026.49</v>
      </c>
    </row>
    <row r="1053" spans="1:14" ht="14.45" customHeight="1" x14ac:dyDescent="0.2">
      <c r="A1053" s="729" t="s">
        <v>575</v>
      </c>
      <c r="B1053" s="730" t="s">
        <v>576</v>
      </c>
      <c r="C1053" s="731" t="s">
        <v>601</v>
      </c>
      <c r="D1053" s="732" t="s">
        <v>602</v>
      </c>
      <c r="E1053" s="733">
        <v>50113001</v>
      </c>
      <c r="F1053" s="732" t="s">
        <v>661</v>
      </c>
      <c r="G1053" s="731" t="s">
        <v>662</v>
      </c>
      <c r="H1053" s="731">
        <v>184090</v>
      </c>
      <c r="I1053" s="731">
        <v>84090</v>
      </c>
      <c r="J1053" s="731" t="s">
        <v>676</v>
      </c>
      <c r="K1053" s="731" t="s">
        <v>677</v>
      </c>
      <c r="L1053" s="734">
        <v>59.662745098039231</v>
      </c>
      <c r="M1053" s="734">
        <v>102</v>
      </c>
      <c r="N1053" s="735">
        <v>6085.6000000000013</v>
      </c>
    </row>
    <row r="1054" spans="1:14" ht="14.45" customHeight="1" x14ac:dyDescent="0.2">
      <c r="A1054" s="729" t="s">
        <v>575</v>
      </c>
      <c r="B1054" s="730" t="s">
        <v>576</v>
      </c>
      <c r="C1054" s="731" t="s">
        <v>601</v>
      </c>
      <c r="D1054" s="732" t="s">
        <v>602</v>
      </c>
      <c r="E1054" s="733">
        <v>50113001</v>
      </c>
      <c r="F1054" s="732" t="s">
        <v>661</v>
      </c>
      <c r="G1054" s="731" t="s">
        <v>662</v>
      </c>
      <c r="H1054" s="731">
        <v>104071</v>
      </c>
      <c r="I1054" s="731">
        <v>4071</v>
      </c>
      <c r="J1054" s="731" t="s">
        <v>876</v>
      </c>
      <c r="K1054" s="731" t="s">
        <v>877</v>
      </c>
      <c r="L1054" s="734">
        <v>224.1100000000001</v>
      </c>
      <c r="M1054" s="734">
        <v>1</v>
      </c>
      <c r="N1054" s="735">
        <v>224.1100000000001</v>
      </c>
    </row>
    <row r="1055" spans="1:14" ht="14.45" customHeight="1" x14ac:dyDescent="0.2">
      <c r="A1055" s="729" t="s">
        <v>575</v>
      </c>
      <c r="B1055" s="730" t="s">
        <v>576</v>
      </c>
      <c r="C1055" s="731" t="s">
        <v>601</v>
      </c>
      <c r="D1055" s="732" t="s">
        <v>602</v>
      </c>
      <c r="E1055" s="733">
        <v>50113001</v>
      </c>
      <c r="F1055" s="732" t="s">
        <v>661</v>
      </c>
      <c r="G1055" s="731" t="s">
        <v>662</v>
      </c>
      <c r="H1055" s="731">
        <v>154539</v>
      </c>
      <c r="I1055" s="731">
        <v>54539</v>
      </c>
      <c r="J1055" s="731" t="s">
        <v>882</v>
      </c>
      <c r="K1055" s="731" t="s">
        <v>883</v>
      </c>
      <c r="L1055" s="734">
        <v>60.151428571428582</v>
      </c>
      <c r="M1055" s="734">
        <v>28</v>
      </c>
      <c r="N1055" s="735">
        <v>1684.2400000000002</v>
      </c>
    </row>
    <row r="1056" spans="1:14" ht="14.45" customHeight="1" x14ac:dyDescent="0.2">
      <c r="A1056" s="729" t="s">
        <v>575</v>
      </c>
      <c r="B1056" s="730" t="s">
        <v>576</v>
      </c>
      <c r="C1056" s="731" t="s">
        <v>601</v>
      </c>
      <c r="D1056" s="732" t="s">
        <v>602</v>
      </c>
      <c r="E1056" s="733">
        <v>50113001</v>
      </c>
      <c r="F1056" s="732" t="s">
        <v>661</v>
      </c>
      <c r="G1056" s="731" t="s">
        <v>662</v>
      </c>
      <c r="H1056" s="731">
        <v>215474</v>
      </c>
      <c r="I1056" s="731">
        <v>215474</v>
      </c>
      <c r="J1056" s="731" t="s">
        <v>890</v>
      </c>
      <c r="K1056" s="731" t="s">
        <v>891</v>
      </c>
      <c r="L1056" s="734">
        <v>530.87444444444452</v>
      </c>
      <c r="M1056" s="734">
        <v>18</v>
      </c>
      <c r="N1056" s="735">
        <v>9555.7400000000016</v>
      </c>
    </row>
    <row r="1057" spans="1:14" ht="14.45" customHeight="1" x14ac:dyDescent="0.2">
      <c r="A1057" s="729" t="s">
        <v>575</v>
      </c>
      <c r="B1057" s="730" t="s">
        <v>576</v>
      </c>
      <c r="C1057" s="731" t="s">
        <v>601</v>
      </c>
      <c r="D1057" s="732" t="s">
        <v>602</v>
      </c>
      <c r="E1057" s="733">
        <v>50113001</v>
      </c>
      <c r="F1057" s="732" t="s">
        <v>661</v>
      </c>
      <c r="G1057" s="731" t="s">
        <v>662</v>
      </c>
      <c r="H1057" s="731">
        <v>225888</v>
      </c>
      <c r="I1057" s="731">
        <v>225888</v>
      </c>
      <c r="J1057" s="731" t="s">
        <v>1834</v>
      </c>
      <c r="K1057" s="731" t="s">
        <v>1835</v>
      </c>
      <c r="L1057" s="734">
        <v>674.5200000000001</v>
      </c>
      <c r="M1057" s="734">
        <v>1</v>
      </c>
      <c r="N1057" s="735">
        <v>674.5200000000001</v>
      </c>
    </row>
    <row r="1058" spans="1:14" ht="14.45" customHeight="1" x14ac:dyDescent="0.2">
      <c r="A1058" s="729" t="s">
        <v>575</v>
      </c>
      <c r="B1058" s="730" t="s">
        <v>576</v>
      </c>
      <c r="C1058" s="731" t="s">
        <v>601</v>
      </c>
      <c r="D1058" s="732" t="s">
        <v>602</v>
      </c>
      <c r="E1058" s="733">
        <v>50113001</v>
      </c>
      <c r="F1058" s="732" t="s">
        <v>661</v>
      </c>
      <c r="G1058" s="731" t="s">
        <v>662</v>
      </c>
      <c r="H1058" s="731">
        <v>447</v>
      </c>
      <c r="I1058" s="731">
        <v>447</v>
      </c>
      <c r="J1058" s="731" t="s">
        <v>1836</v>
      </c>
      <c r="K1058" s="731" t="s">
        <v>1837</v>
      </c>
      <c r="L1058" s="734">
        <v>178.65112359550562</v>
      </c>
      <c r="M1058" s="734">
        <v>89</v>
      </c>
      <c r="N1058" s="735">
        <v>15899.95</v>
      </c>
    </row>
    <row r="1059" spans="1:14" ht="14.45" customHeight="1" x14ac:dyDescent="0.2">
      <c r="A1059" s="729" t="s">
        <v>575</v>
      </c>
      <c r="B1059" s="730" t="s">
        <v>576</v>
      </c>
      <c r="C1059" s="731" t="s">
        <v>601</v>
      </c>
      <c r="D1059" s="732" t="s">
        <v>602</v>
      </c>
      <c r="E1059" s="733">
        <v>50113001</v>
      </c>
      <c r="F1059" s="732" t="s">
        <v>661</v>
      </c>
      <c r="G1059" s="731" t="s">
        <v>662</v>
      </c>
      <c r="H1059" s="731">
        <v>149990</v>
      </c>
      <c r="I1059" s="731">
        <v>49990</v>
      </c>
      <c r="J1059" s="731" t="s">
        <v>929</v>
      </c>
      <c r="K1059" s="731" t="s">
        <v>931</v>
      </c>
      <c r="L1059" s="734">
        <v>170.05720000000005</v>
      </c>
      <c r="M1059" s="734">
        <v>25</v>
      </c>
      <c r="N1059" s="735">
        <v>4251.4300000000012</v>
      </c>
    </row>
    <row r="1060" spans="1:14" ht="14.45" customHeight="1" x14ac:dyDescent="0.2">
      <c r="A1060" s="729" t="s">
        <v>575</v>
      </c>
      <c r="B1060" s="730" t="s">
        <v>576</v>
      </c>
      <c r="C1060" s="731" t="s">
        <v>601</v>
      </c>
      <c r="D1060" s="732" t="s">
        <v>602</v>
      </c>
      <c r="E1060" s="733">
        <v>50113001</v>
      </c>
      <c r="F1060" s="732" t="s">
        <v>661</v>
      </c>
      <c r="G1060" s="731" t="s">
        <v>673</v>
      </c>
      <c r="H1060" s="731">
        <v>239807</v>
      </c>
      <c r="I1060" s="731">
        <v>239807</v>
      </c>
      <c r="J1060" s="731" t="s">
        <v>948</v>
      </c>
      <c r="K1060" s="731" t="s">
        <v>949</v>
      </c>
      <c r="L1060" s="734">
        <v>40.376666666666665</v>
      </c>
      <c r="M1060" s="734">
        <v>6</v>
      </c>
      <c r="N1060" s="735">
        <v>242.26</v>
      </c>
    </row>
    <row r="1061" spans="1:14" ht="14.45" customHeight="1" x14ac:dyDescent="0.2">
      <c r="A1061" s="729" t="s">
        <v>575</v>
      </c>
      <c r="B1061" s="730" t="s">
        <v>576</v>
      </c>
      <c r="C1061" s="731" t="s">
        <v>601</v>
      </c>
      <c r="D1061" s="732" t="s">
        <v>602</v>
      </c>
      <c r="E1061" s="733">
        <v>50113001</v>
      </c>
      <c r="F1061" s="732" t="s">
        <v>661</v>
      </c>
      <c r="G1061" s="731" t="s">
        <v>673</v>
      </c>
      <c r="H1061" s="731">
        <v>214036</v>
      </c>
      <c r="I1061" s="731">
        <v>214036</v>
      </c>
      <c r="J1061" s="731" t="s">
        <v>948</v>
      </c>
      <c r="K1061" s="731" t="s">
        <v>949</v>
      </c>
      <c r="L1061" s="734">
        <v>40.35235294117647</v>
      </c>
      <c r="M1061" s="734">
        <v>17</v>
      </c>
      <c r="N1061" s="735">
        <v>685.99</v>
      </c>
    </row>
    <row r="1062" spans="1:14" ht="14.45" customHeight="1" x14ac:dyDescent="0.2">
      <c r="A1062" s="729" t="s">
        <v>575</v>
      </c>
      <c r="B1062" s="730" t="s">
        <v>576</v>
      </c>
      <c r="C1062" s="731" t="s">
        <v>601</v>
      </c>
      <c r="D1062" s="732" t="s">
        <v>602</v>
      </c>
      <c r="E1062" s="733">
        <v>50113001</v>
      </c>
      <c r="F1062" s="732" t="s">
        <v>661</v>
      </c>
      <c r="G1062" s="731" t="s">
        <v>662</v>
      </c>
      <c r="H1062" s="731">
        <v>198872</v>
      </c>
      <c r="I1062" s="731">
        <v>98872</v>
      </c>
      <c r="J1062" s="731" t="s">
        <v>678</v>
      </c>
      <c r="K1062" s="731" t="s">
        <v>680</v>
      </c>
      <c r="L1062" s="734">
        <v>312.84000000000003</v>
      </c>
      <c r="M1062" s="734">
        <v>2</v>
      </c>
      <c r="N1062" s="735">
        <v>625.68000000000006</v>
      </c>
    </row>
    <row r="1063" spans="1:14" ht="14.45" customHeight="1" x14ac:dyDescent="0.2">
      <c r="A1063" s="729" t="s">
        <v>575</v>
      </c>
      <c r="B1063" s="730" t="s">
        <v>576</v>
      </c>
      <c r="C1063" s="731" t="s">
        <v>601</v>
      </c>
      <c r="D1063" s="732" t="s">
        <v>602</v>
      </c>
      <c r="E1063" s="733">
        <v>50113001</v>
      </c>
      <c r="F1063" s="732" t="s">
        <v>661</v>
      </c>
      <c r="G1063" s="731" t="s">
        <v>662</v>
      </c>
      <c r="H1063" s="731">
        <v>198864</v>
      </c>
      <c r="I1063" s="731">
        <v>98864</v>
      </c>
      <c r="J1063" s="731" t="s">
        <v>678</v>
      </c>
      <c r="K1063" s="731" t="s">
        <v>679</v>
      </c>
      <c r="L1063" s="734">
        <v>537.87</v>
      </c>
      <c r="M1063" s="734">
        <v>1</v>
      </c>
      <c r="N1063" s="735">
        <v>537.87</v>
      </c>
    </row>
    <row r="1064" spans="1:14" ht="14.45" customHeight="1" x14ac:dyDescent="0.2">
      <c r="A1064" s="729" t="s">
        <v>575</v>
      </c>
      <c r="B1064" s="730" t="s">
        <v>576</v>
      </c>
      <c r="C1064" s="731" t="s">
        <v>601</v>
      </c>
      <c r="D1064" s="732" t="s">
        <v>602</v>
      </c>
      <c r="E1064" s="733">
        <v>50113001</v>
      </c>
      <c r="F1064" s="732" t="s">
        <v>661</v>
      </c>
      <c r="G1064" s="731" t="s">
        <v>662</v>
      </c>
      <c r="H1064" s="731">
        <v>198876</v>
      </c>
      <c r="I1064" s="731">
        <v>98876</v>
      </c>
      <c r="J1064" s="731" t="s">
        <v>678</v>
      </c>
      <c r="K1064" s="731" t="s">
        <v>955</v>
      </c>
      <c r="L1064" s="734">
        <v>255.20000000000002</v>
      </c>
      <c r="M1064" s="734">
        <v>8</v>
      </c>
      <c r="N1064" s="735">
        <v>2041.6000000000001</v>
      </c>
    </row>
    <row r="1065" spans="1:14" ht="14.45" customHeight="1" x14ac:dyDescent="0.2">
      <c r="A1065" s="729" t="s">
        <v>575</v>
      </c>
      <c r="B1065" s="730" t="s">
        <v>576</v>
      </c>
      <c r="C1065" s="731" t="s">
        <v>601</v>
      </c>
      <c r="D1065" s="732" t="s">
        <v>602</v>
      </c>
      <c r="E1065" s="733">
        <v>50113001</v>
      </c>
      <c r="F1065" s="732" t="s">
        <v>661</v>
      </c>
      <c r="G1065" s="731" t="s">
        <v>662</v>
      </c>
      <c r="H1065" s="731">
        <v>165633</v>
      </c>
      <c r="I1065" s="731">
        <v>165751</v>
      </c>
      <c r="J1065" s="731" t="s">
        <v>956</v>
      </c>
      <c r="K1065" s="731" t="s">
        <v>957</v>
      </c>
      <c r="L1065" s="734">
        <v>3951.64</v>
      </c>
      <c r="M1065" s="734">
        <v>6</v>
      </c>
      <c r="N1065" s="735">
        <v>23709.84</v>
      </c>
    </row>
    <row r="1066" spans="1:14" ht="14.45" customHeight="1" x14ac:dyDescent="0.2">
      <c r="A1066" s="729" t="s">
        <v>575</v>
      </c>
      <c r="B1066" s="730" t="s">
        <v>576</v>
      </c>
      <c r="C1066" s="731" t="s">
        <v>601</v>
      </c>
      <c r="D1066" s="732" t="s">
        <v>602</v>
      </c>
      <c r="E1066" s="733">
        <v>50113001</v>
      </c>
      <c r="F1066" s="732" t="s">
        <v>661</v>
      </c>
      <c r="G1066" s="731" t="s">
        <v>662</v>
      </c>
      <c r="H1066" s="731">
        <v>47256</v>
      </c>
      <c r="I1066" s="731">
        <v>47256</v>
      </c>
      <c r="J1066" s="731" t="s">
        <v>972</v>
      </c>
      <c r="K1066" s="731" t="s">
        <v>974</v>
      </c>
      <c r="L1066" s="734">
        <v>222.2</v>
      </c>
      <c r="M1066" s="734">
        <v>1</v>
      </c>
      <c r="N1066" s="735">
        <v>222.2</v>
      </c>
    </row>
    <row r="1067" spans="1:14" ht="14.45" customHeight="1" x14ac:dyDescent="0.2">
      <c r="A1067" s="729" t="s">
        <v>575</v>
      </c>
      <c r="B1067" s="730" t="s">
        <v>576</v>
      </c>
      <c r="C1067" s="731" t="s">
        <v>601</v>
      </c>
      <c r="D1067" s="732" t="s">
        <v>602</v>
      </c>
      <c r="E1067" s="733">
        <v>50113001</v>
      </c>
      <c r="F1067" s="732" t="s">
        <v>661</v>
      </c>
      <c r="G1067" s="731" t="s">
        <v>662</v>
      </c>
      <c r="H1067" s="731">
        <v>193746</v>
      </c>
      <c r="I1067" s="731">
        <v>93746</v>
      </c>
      <c r="J1067" s="731" t="s">
        <v>981</v>
      </c>
      <c r="K1067" s="731" t="s">
        <v>982</v>
      </c>
      <c r="L1067" s="734">
        <v>366.21999999999997</v>
      </c>
      <c r="M1067" s="734">
        <v>1</v>
      </c>
      <c r="N1067" s="735">
        <v>366.21999999999997</v>
      </c>
    </row>
    <row r="1068" spans="1:14" ht="14.45" customHeight="1" x14ac:dyDescent="0.2">
      <c r="A1068" s="729" t="s">
        <v>575</v>
      </c>
      <c r="B1068" s="730" t="s">
        <v>576</v>
      </c>
      <c r="C1068" s="731" t="s">
        <v>601</v>
      </c>
      <c r="D1068" s="732" t="s">
        <v>602</v>
      </c>
      <c r="E1068" s="733">
        <v>50113001</v>
      </c>
      <c r="F1068" s="732" t="s">
        <v>661</v>
      </c>
      <c r="G1068" s="731" t="s">
        <v>662</v>
      </c>
      <c r="H1068" s="731">
        <v>216572</v>
      </c>
      <c r="I1068" s="731">
        <v>216572</v>
      </c>
      <c r="J1068" s="731" t="s">
        <v>987</v>
      </c>
      <c r="K1068" s="731" t="s">
        <v>988</v>
      </c>
      <c r="L1068" s="734">
        <v>36.388461538461534</v>
      </c>
      <c r="M1068" s="734">
        <v>26</v>
      </c>
      <c r="N1068" s="735">
        <v>946.09999999999991</v>
      </c>
    </row>
    <row r="1069" spans="1:14" ht="14.45" customHeight="1" x14ac:dyDescent="0.2">
      <c r="A1069" s="729" t="s">
        <v>575</v>
      </c>
      <c r="B1069" s="730" t="s">
        <v>576</v>
      </c>
      <c r="C1069" s="731" t="s">
        <v>601</v>
      </c>
      <c r="D1069" s="732" t="s">
        <v>602</v>
      </c>
      <c r="E1069" s="733">
        <v>50113001</v>
      </c>
      <c r="F1069" s="732" t="s">
        <v>661</v>
      </c>
      <c r="G1069" s="731" t="s">
        <v>662</v>
      </c>
      <c r="H1069" s="731">
        <v>241678</v>
      </c>
      <c r="I1069" s="731">
        <v>241678</v>
      </c>
      <c r="J1069" s="731" t="s">
        <v>991</v>
      </c>
      <c r="K1069" s="731" t="s">
        <v>992</v>
      </c>
      <c r="L1069" s="734">
        <v>94.057200000000009</v>
      </c>
      <c r="M1069" s="734">
        <v>25</v>
      </c>
      <c r="N1069" s="735">
        <v>2351.4300000000003</v>
      </c>
    </row>
    <row r="1070" spans="1:14" ht="14.45" customHeight="1" x14ac:dyDescent="0.2">
      <c r="A1070" s="729" t="s">
        <v>575</v>
      </c>
      <c r="B1070" s="730" t="s">
        <v>576</v>
      </c>
      <c r="C1070" s="731" t="s">
        <v>601</v>
      </c>
      <c r="D1070" s="732" t="s">
        <v>602</v>
      </c>
      <c r="E1070" s="733">
        <v>50113001</v>
      </c>
      <c r="F1070" s="732" t="s">
        <v>661</v>
      </c>
      <c r="G1070" s="731" t="s">
        <v>662</v>
      </c>
      <c r="H1070" s="731">
        <v>235794</v>
      </c>
      <c r="I1070" s="731">
        <v>235794</v>
      </c>
      <c r="J1070" s="731" t="s">
        <v>1838</v>
      </c>
      <c r="K1070" s="731" t="s">
        <v>992</v>
      </c>
      <c r="L1070" s="734">
        <v>93.79</v>
      </c>
      <c r="M1070" s="734">
        <v>1</v>
      </c>
      <c r="N1070" s="735">
        <v>93.79</v>
      </c>
    </row>
    <row r="1071" spans="1:14" ht="14.45" customHeight="1" x14ac:dyDescent="0.2">
      <c r="A1071" s="729" t="s">
        <v>575</v>
      </c>
      <c r="B1071" s="730" t="s">
        <v>576</v>
      </c>
      <c r="C1071" s="731" t="s">
        <v>601</v>
      </c>
      <c r="D1071" s="732" t="s">
        <v>602</v>
      </c>
      <c r="E1071" s="733">
        <v>50113001</v>
      </c>
      <c r="F1071" s="732" t="s">
        <v>661</v>
      </c>
      <c r="G1071" s="731" t="s">
        <v>662</v>
      </c>
      <c r="H1071" s="731">
        <v>842703</v>
      </c>
      <c r="I1071" s="731">
        <v>0</v>
      </c>
      <c r="J1071" s="731" t="s">
        <v>1839</v>
      </c>
      <c r="K1071" s="731" t="s">
        <v>329</v>
      </c>
      <c r="L1071" s="734">
        <v>59.715526315789489</v>
      </c>
      <c r="M1071" s="734">
        <v>76</v>
      </c>
      <c r="N1071" s="735">
        <v>4538.380000000001</v>
      </c>
    </row>
    <row r="1072" spans="1:14" ht="14.45" customHeight="1" x14ac:dyDescent="0.2">
      <c r="A1072" s="729" t="s">
        <v>575</v>
      </c>
      <c r="B1072" s="730" t="s">
        <v>576</v>
      </c>
      <c r="C1072" s="731" t="s">
        <v>601</v>
      </c>
      <c r="D1072" s="732" t="s">
        <v>602</v>
      </c>
      <c r="E1072" s="733">
        <v>50113001</v>
      </c>
      <c r="F1072" s="732" t="s">
        <v>661</v>
      </c>
      <c r="G1072" s="731" t="s">
        <v>662</v>
      </c>
      <c r="H1072" s="731">
        <v>51367</v>
      </c>
      <c r="I1072" s="731">
        <v>51367</v>
      </c>
      <c r="J1072" s="731" t="s">
        <v>1840</v>
      </c>
      <c r="K1072" s="731" t="s">
        <v>1842</v>
      </c>
      <c r="L1072" s="734">
        <v>92.949999999999974</v>
      </c>
      <c r="M1072" s="734">
        <v>59</v>
      </c>
      <c r="N1072" s="735">
        <v>5484.0499999999984</v>
      </c>
    </row>
    <row r="1073" spans="1:14" ht="14.45" customHeight="1" x14ac:dyDescent="0.2">
      <c r="A1073" s="729" t="s">
        <v>575</v>
      </c>
      <c r="B1073" s="730" t="s">
        <v>576</v>
      </c>
      <c r="C1073" s="731" t="s">
        <v>601</v>
      </c>
      <c r="D1073" s="732" t="s">
        <v>602</v>
      </c>
      <c r="E1073" s="733">
        <v>50113001</v>
      </c>
      <c r="F1073" s="732" t="s">
        <v>661</v>
      </c>
      <c r="G1073" s="731" t="s">
        <v>662</v>
      </c>
      <c r="H1073" s="731">
        <v>51366</v>
      </c>
      <c r="I1073" s="731">
        <v>51366</v>
      </c>
      <c r="J1073" s="731" t="s">
        <v>1840</v>
      </c>
      <c r="K1073" s="731" t="s">
        <v>1841</v>
      </c>
      <c r="L1073" s="734">
        <v>171.60000000000014</v>
      </c>
      <c r="M1073" s="734">
        <v>78</v>
      </c>
      <c r="N1073" s="735">
        <v>13384.80000000001</v>
      </c>
    </row>
    <row r="1074" spans="1:14" ht="14.45" customHeight="1" x14ac:dyDescent="0.2">
      <c r="A1074" s="729" t="s">
        <v>575</v>
      </c>
      <c r="B1074" s="730" t="s">
        <v>576</v>
      </c>
      <c r="C1074" s="731" t="s">
        <v>601</v>
      </c>
      <c r="D1074" s="732" t="s">
        <v>602</v>
      </c>
      <c r="E1074" s="733">
        <v>50113001</v>
      </c>
      <c r="F1074" s="732" t="s">
        <v>661</v>
      </c>
      <c r="G1074" s="731" t="s">
        <v>662</v>
      </c>
      <c r="H1074" s="731">
        <v>157608</v>
      </c>
      <c r="I1074" s="731">
        <v>57608</v>
      </c>
      <c r="J1074" s="731" t="s">
        <v>996</v>
      </c>
      <c r="K1074" s="731" t="s">
        <v>1646</v>
      </c>
      <c r="L1074" s="734">
        <v>100.25</v>
      </c>
      <c r="M1074" s="734">
        <v>1</v>
      </c>
      <c r="N1074" s="735">
        <v>100.25</v>
      </c>
    </row>
    <row r="1075" spans="1:14" ht="14.45" customHeight="1" x14ac:dyDescent="0.2">
      <c r="A1075" s="729" t="s">
        <v>575</v>
      </c>
      <c r="B1075" s="730" t="s">
        <v>576</v>
      </c>
      <c r="C1075" s="731" t="s">
        <v>601</v>
      </c>
      <c r="D1075" s="732" t="s">
        <v>602</v>
      </c>
      <c r="E1075" s="733">
        <v>50113001</v>
      </c>
      <c r="F1075" s="732" t="s">
        <v>661</v>
      </c>
      <c r="G1075" s="731" t="s">
        <v>662</v>
      </c>
      <c r="H1075" s="731">
        <v>208988</v>
      </c>
      <c r="I1075" s="731">
        <v>208988</v>
      </c>
      <c r="J1075" s="731" t="s">
        <v>1000</v>
      </c>
      <c r="K1075" s="731" t="s">
        <v>1001</v>
      </c>
      <c r="L1075" s="734">
        <v>555.16999999999996</v>
      </c>
      <c r="M1075" s="734">
        <v>15</v>
      </c>
      <c r="N1075" s="735">
        <v>8327.5499999999993</v>
      </c>
    </row>
    <row r="1076" spans="1:14" ht="14.45" customHeight="1" x14ac:dyDescent="0.2">
      <c r="A1076" s="729" t="s">
        <v>575</v>
      </c>
      <c r="B1076" s="730" t="s">
        <v>576</v>
      </c>
      <c r="C1076" s="731" t="s">
        <v>601</v>
      </c>
      <c r="D1076" s="732" t="s">
        <v>602</v>
      </c>
      <c r="E1076" s="733">
        <v>50113001</v>
      </c>
      <c r="F1076" s="732" t="s">
        <v>661</v>
      </c>
      <c r="G1076" s="731" t="s">
        <v>662</v>
      </c>
      <c r="H1076" s="731">
        <v>208990</v>
      </c>
      <c r="I1076" s="731">
        <v>208990</v>
      </c>
      <c r="J1076" s="731" t="s">
        <v>1002</v>
      </c>
      <c r="K1076" s="731" t="s">
        <v>1001</v>
      </c>
      <c r="L1076" s="734">
        <v>668.47001658956469</v>
      </c>
      <c r="M1076" s="734">
        <v>28</v>
      </c>
      <c r="N1076" s="735">
        <v>18717.160464507811</v>
      </c>
    </row>
    <row r="1077" spans="1:14" ht="14.45" customHeight="1" x14ac:dyDescent="0.2">
      <c r="A1077" s="729" t="s">
        <v>575</v>
      </c>
      <c r="B1077" s="730" t="s">
        <v>576</v>
      </c>
      <c r="C1077" s="731" t="s">
        <v>601</v>
      </c>
      <c r="D1077" s="732" t="s">
        <v>602</v>
      </c>
      <c r="E1077" s="733">
        <v>50113001</v>
      </c>
      <c r="F1077" s="732" t="s">
        <v>661</v>
      </c>
      <c r="G1077" s="731" t="s">
        <v>662</v>
      </c>
      <c r="H1077" s="731">
        <v>394712</v>
      </c>
      <c r="I1077" s="731">
        <v>0</v>
      </c>
      <c r="J1077" s="731" t="s">
        <v>1021</v>
      </c>
      <c r="K1077" s="731" t="s">
        <v>1022</v>
      </c>
      <c r="L1077" s="734">
        <v>28.75</v>
      </c>
      <c r="M1077" s="734">
        <v>84</v>
      </c>
      <c r="N1077" s="735">
        <v>2415</v>
      </c>
    </row>
    <row r="1078" spans="1:14" ht="14.45" customHeight="1" x14ac:dyDescent="0.2">
      <c r="A1078" s="729" t="s">
        <v>575</v>
      </c>
      <c r="B1078" s="730" t="s">
        <v>576</v>
      </c>
      <c r="C1078" s="731" t="s">
        <v>601</v>
      </c>
      <c r="D1078" s="732" t="s">
        <v>602</v>
      </c>
      <c r="E1078" s="733">
        <v>50113001</v>
      </c>
      <c r="F1078" s="732" t="s">
        <v>661</v>
      </c>
      <c r="G1078" s="731" t="s">
        <v>662</v>
      </c>
      <c r="H1078" s="731">
        <v>134822</v>
      </c>
      <c r="I1078" s="731">
        <v>134822</v>
      </c>
      <c r="J1078" s="731" t="s">
        <v>1649</v>
      </c>
      <c r="K1078" s="731" t="s">
        <v>1338</v>
      </c>
      <c r="L1078" s="734">
        <v>207.56186813186815</v>
      </c>
      <c r="M1078" s="734">
        <v>91</v>
      </c>
      <c r="N1078" s="735">
        <v>18888.13</v>
      </c>
    </row>
    <row r="1079" spans="1:14" ht="14.45" customHeight="1" x14ac:dyDescent="0.2">
      <c r="A1079" s="729" t="s">
        <v>575</v>
      </c>
      <c r="B1079" s="730" t="s">
        <v>576</v>
      </c>
      <c r="C1079" s="731" t="s">
        <v>601</v>
      </c>
      <c r="D1079" s="732" t="s">
        <v>602</v>
      </c>
      <c r="E1079" s="733">
        <v>50113001</v>
      </c>
      <c r="F1079" s="732" t="s">
        <v>661</v>
      </c>
      <c r="G1079" s="731" t="s">
        <v>662</v>
      </c>
      <c r="H1079" s="731">
        <v>134821</v>
      </c>
      <c r="I1079" s="731">
        <v>134821</v>
      </c>
      <c r="J1079" s="731" t="s">
        <v>1845</v>
      </c>
      <c r="K1079" s="731" t="s">
        <v>1846</v>
      </c>
      <c r="L1079" s="734">
        <v>375.43398340248967</v>
      </c>
      <c r="M1079" s="734">
        <v>241</v>
      </c>
      <c r="N1079" s="735">
        <v>90479.590000000011</v>
      </c>
    </row>
    <row r="1080" spans="1:14" ht="14.45" customHeight="1" x14ac:dyDescent="0.2">
      <c r="A1080" s="729" t="s">
        <v>575</v>
      </c>
      <c r="B1080" s="730" t="s">
        <v>576</v>
      </c>
      <c r="C1080" s="731" t="s">
        <v>601</v>
      </c>
      <c r="D1080" s="732" t="s">
        <v>602</v>
      </c>
      <c r="E1080" s="733">
        <v>50113001</v>
      </c>
      <c r="F1080" s="732" t="s">
        <v>661</v>
      </c>
      <c r="G1080" s="731" t="s">
        <v>662</v>
      </c>
      <c r="H1080" s="731">
        <v>134824</v>
      </c>
      <c r="I1080" s="731">
        <v>134824</v>
      </c>
      <c r="J1080" s="731" t="s">
        <v>1039</v>
      </c>
      <c r="K1080" s="731" t="s">
        <v>1040</v>
      </c>
      <c r="L1080" s="734">
        <v>326.47120689655173</v>
      </c>
      <c r="M1080" s="734">
        <v>174</v>
      </c>
      <c r="N1080" s="735">
        <v>56805.990000000005</v>
      </c>
    </row>
    <row r="1081" spans="1:14" ht="14.45" customHeight="1" x14ac:dyDescent="0.2">
      <c r="A1081" s="729" t="s">
        <v>575</v>
      </c>
      <c r="B1081" s="730" t="s">
        <v>576</v>
      </c>
      <c r="C1081" s="731" t="s">
        <v>601</v>
      </c>
      <c r="D1081" s="732" t="s">
        <v>602</v>
      </c>
      <c r="E1081" s="733">
        <v>50113001</v>
      </c>
      <c r="F1081" s="732" t="s">
        <v>661</v>
      </c>
      <c r="G1081" s="731" t="s">
        <v>662</v>
      </c>
      <c r="H1081" s="731">
        <v>107678</v>
      </c>
      <c r="I1081" s="731">
        <v>107678</v>
      </c>
      <c r="J1081" s="731" t="s">
        <v>1049</v>
      </c>
      <c r="K1081" s="731" t="s">
        <v>1847</v>
      </c>
      <c r="L1081" s="734">
        <v>487.8060000000001</v>
      </c>
      <c r="M1081" s="734">
        <v>1</v>
      </c>
      <c r="N1081" s="735">
        <v>487.8060000000001</v>
      </c>
    </row>
    <row r="1082" spans="1:14" ht="14.45" customHeight="1" x14ac:dyDescent="0.2">
      <c r="A1082" s="729" t="s">
        <v>575</v>
      </c>
      <c r="B1082" s="730" t="s">
        <v>576</v>
      </c>
      <c r="C1082" s="731" t="s">
        <v>601</v>
      </c>
      <c r="D1082" s="732" t="s">
        <v>602</v>
      </c>
      <c r="E1082" s="733">
        <v>50113001</v>
      </c>
      <c r="F1082" s="732" t="s">
        <v>661</v>
      </c>
      <c r="G1082" s="731" t="s">
        <v>662</v>
      </c>
      <c r="H1082" s="731">
        <v>995129</v>
      </c>
      <c r="I1082" s="731">
        <v>0</v>
      </c>
      <c r="J1082" s="731" t="s">
        <v>1848</v>
      </c>
      <c r="K1082" s="731" t="s">
        <v>329</v>
      </c>
      <c r="L1082" s="734">
        <v>55</v>
      </c>
      <c r="M1082" s="734">
        <v>5</v>
      </c>
      <c r="N1082" s="735">
        <v>275</v>
      </c>
    </row>
    <row r="1083" spans="1:14" ht="14.45" customHeight="1" x14ac:dyDescent="0.2">
      <c r="A1083" s="729" t="s">
        <v>575</v>
      </c>
      <c r="B1083" s="730" t="s">
        <v>576</v>
      </c>
      <c r="C1083" s="731" t="s">
        <v>601</v>
      </c>
      <c r="D1083" s="732" t="s">
        <v>602</v>
      </c>
      <c r="E1083" s="733">
        <v>50113001</v>
      </c>
      <c r="F1083" s="732" t="s">
        <v>661</v>
      </c>
      <c r="G1083" s="731" t="s">
        <v>673</v>
      </c>
      <c r="H1083" s="731">
        <v>197125</v>
      </c>
      <c r="I1083" s="731">
        <v>197125</v>
      </c>
      <c r="J1083" s="731" t="s">
        <v>684</v>
      </c>
      <c r="K1083" s="731" t="s">
        <v>685</v>
      </c>
      <c r="L1083" s="734">
        <v>123.68969957081545</v>
      </c>
      <c r="M1083" s="734">
        <v>233</v>
      </c>
      <c r="N1083" s="735">
        <v>28819.7</v>
      </c>
    </row>
    <row r="1084" spans="1:14" ht="14.45" customHeight="1" x14ac:dyDescent="0.2">
      <c r="A1084" s="729" t="s">
        <v>575</v>
      </c>
      <c r="B1084" s="730" t="s">
        <v>576</v>
      </c>
      <c r="C1084" s="731" t="s">
        <v>601</v>
      </c>
      <c r="D1084" s="732" t="s">
        <v>602</v>
      </c>
      <c r="E1084" s="733">
        <v>50113001</v>
      </c>
      <c r="F1084" s="732" t="s">
        <v>661</v>
      </c>
      <c r="G1084" s="731" t="s">
        <v>662</v>
      </c>
      <c r="H1084" s="731">
        <v>185812</v>
      </c>
      <c r="I1084" s="731">
        <v>85812</v>
      </c>
      <c r="J1084" s="731" t="s">
        <v>686</v>
      </c>
      <c r="K1084" s="731" t="s">
        <v>687</v>
      </c>
      <c r="L1084" s="734">
        <v>51.715000000000011</v>
      </c>
      <c r="M1084" s="734">
        <v>10</v>
      </c>
      <c r="N1084" s="735">
        <v>517.15000000000009</v>
      </c>
    </row>
    <row r="1085" spans="1:14" ht="14.45" customHeight="1" x14ac:dyDescent="0.2">
      <c r="A1085" s="729" t="s">
        <v>575</v>
      </c>
      <c r="B1085" s="730" t="s">
        <v>576</v>
      </c>
      <c r="C1085" s="731" t="s">
        <v>601</v>
      </c>
      <c r="D1085" s="732" t="s">
        <v>602</v>
      </c>
      <c r="E1085" s="733">
        <v>50113001</v>
      </c>
      <c r="F1085" s="732" t="s">
        <v>661</v>
      </c>
      <c r="G1085" s="731" t="s">
        <v>662</v>
      </c>
      <c r="H1085" s="731">
        <v>237329</v>
      </c>
      <c r="I1085" s="731">
        <v>237329</v>
      </c>
      <c r="J1085" s="731" t="s">
        <v>688</v>
      </c>
      <c r="K1085" s="731" t="s">
        <v>689</v>
      </c>
      <c r="L1085" s="734">
        <v>109.11500000000001</v>
      </c>
      <c r="M1085" s="734">
        <v>4</v>
      </c>
      <c r="N1085" s="735">
        <v>436.46000000000004</v>
      </c>
    </row>
    <row r="1086" spans="1:14" ht="14.45" customHeight="1" x14ac:dyDescent="0.2">
      <c r="A1086" s="729" t="s">
        <v>575</v>
      </c>
      <c r="B1086" s="730" t="s">
        <v>576</v>
      </c>
      <c r="C1086" s="731" t="s">
        <v>601</v>
      </c>
      <c r="D1086" s="732" t="s">
        <v>602</v>
      </c>
      <c r="E1086" s="733">
        <v>50113001</v>
      </c>
      <c r="F1086" s="732" t="s">
        <v>661</v>
      </c>
      <c r="G1086" s="731" t="s">
        <v>662</v>
      </c>
      <c r="H1086" s="731">
        <v>225890</v>
      </c>
      <c r="I1086" s="731">
        <v>225890</v>
      </c>
      <c r="J1086" s="731" t="s">
        <v>1849</v>
      </c>
      <c r="K1086" s="731" t="s">
        <v>1850</v>
      </c>
      <c r="L1086" s="734">
        <v>599.51999999999987</v>
      </c>
      <c r="M1086" s="734">
        <v>27</v>
      </c>
      <c r="N1086" s="735">
        <v>16187.039999999995</v>
      </c>
    </row>
    <row r="1087" spans="1:14" ht="14.45" customHeight="1" x14ac:dyDescent="0.2">
      <c r="A1087" s="729" t="s">
        <v>575</v>
      </c>
      <c r="B1087" s="730" t="s">
        <v>576</v>
      </c>
      <c r="C1087" s="731" t="s">
        <v>601</v>
      </c>
      <c r="D1087" s="732" t="s">
        <v>602</v>
      </c>
      <c r="E1087" s="733">
        <v>50113001</v>
      </c>
      <c r="F1087" s="732" t="s">
        <v>661</v>
      </c>
      <c r="G1087" s="731" t="s">
        <v>662</v>
      </c>
      <c r="H1087" s="731">
        <v>225889</v>
      </c>
      <c r="I1087" s="731">
        <v>225889</v>
      </c>
      <c r="J1087" s="731" t="s">
        <v>1851</v>
      </c>
      <c r="K1087" s="731" t="s">
        <v>1852</v>
      </c>
      <c r="L1087" s="734">
        <v>599.27</v>
      </c>
      <c r="M1087" s="734">
        <v>17</v>
      </c>
      <c r="N1087" s="735">
        <v>10187.59</v>
      </c>
    </row>
    <row r="1088" spans="1:14" ht="14.45" customHeight="1" x14ac:dyDescent="0.2">
      <c r="A1088" s="729" t="s">
        <v>575</v>
      </c>
      <c r="B1088" s="730" t="s">
        <v>576</v>
      </c>
      <c r="C1088" s="731" t="s">
        <v>601</v>
      </c>
      <c r="D1088" s="732" t="s">
        <v>602</v>
      </c>
      <c r="E1088" s="733">
        <v>50113001</v>
      </c>
      <c r="F1088" s="732" t="s">
        <v>661</v>
      </c>
      <c r="G1088" s="731" t="s">
        <v>662</v>
      </c>
      <c r="H1088" s="731">
        <v>100502</v>
      </c>
      <c r="I1088" s="731">
        <v>502</v>
      </c>
      <c r="J1088" s="731" t="s">
        <v>690</v>
      </c>
      <c r="K1088" s="731" t="s">
        <v>691</v>
      </c>
      <c r="L1088" s="734">
        <v>268.61142857142858</v>
      </c>
      <c r="M1088" s="734">
        <v>49</v>
      </c>
      <c r="N1088" s="735">
        <v>13161.96</v>
      </c>
    </row>
    <row r="1089" spans="1:14" ht="14.45" customHeight="1" x14ac:dyDescent="0.2">
      <c r="A1089" s="729" t="s">
        <v>575</v>
      </c>
      <c r="B1089" s="730" t="s">
        <v>576</v>
      </c>
      <c r="C1089" s="731" t="s">
        <v>601</v>
      </c>
      <c r="D1089" s="732" t="s">
        <v>602</v>
      </c>
      <c r="E1089" s="733">
        <v>50113001</v>
      </c>
      <c r="F1089" s="732" t="s">
        <v>661</v>
      </c>
      <c r="G1089" s="731" t="s">
        <v>673</v>
      </c>
      <c r="H1089" s="731">
        <v>239964</v>
      </c>
      <c r="I1089" s="731">
        <v>239964</v>
      </c>
      <c r="J1089" s="731" t="s">
        <v>694</v>
      </c>
      <c r="K1089" s="731" t="s">
        <v>696</v>
      </c>
      <c r="L1089" s="734">
        <v>236.78</v>
      </c>
      <c r="M1089" s="734">
        <v>11</v>
      </c>
      <c r="N1089" s="735">
        <v>2604.58</v>
      </c>
    </row>
    <row r="1090" spans="1:14" ht="14.45" customHeight="1" x14ac:dyDescent="0.2">
      <c r="A1090" s="729" t="s">
        <v>575</v>
      </c>
      <c r="B1090" s="730" t="s">
        <v>576</v>
      </c>
      <c r="C1090" s="731" t="s">
        <v>601</v>
      </c>
      <c r="D1090" s="732" t="s">
        <v>602</v>
      </c>
      <c r="E1090" s="733">
        <v>50113001</v>
      </c>
      <c r="F1090" s="732" t="s">
        <v>661</v>
      </c>
      <c r="G1090" s="731" t="s">
        <v>673</v>
      </c>
      <c r="H1090" s="731">
        <v>127737</v>
      </c>
      <c r="I1090" s="731">
        <v>127737</v>
      </c>
      <c r="J1090" s="731" t="s">
        <v>694</v>
      </c>
      <c r="K1090" s="731" t="s">
        <v>696</v>
      </c>
      <c r="L1090" s="734">
        <v>67.39</v>
      </c>
      <c r="M1090" s="734">
        <v>2</v>
      </c>
      <c r="N1090" s="735">
        <v>134.78</v>
      </c>
    </row>
    <row r="1091" spans="1:14" ht="14.45" customHeight="1" x14ac:dyDescent="0.2">
      <c r="A1091" s="729" t="s">
        <v>575</v>
      </c>
      <c r="B1091" s="730" t="s">
        <v>576</v>
      </c>
      <c r="C1091" s="731" t="s">
        <v>601</v>
      </c>
      <c r="D1091" s="732" t="s">
        <v>602</v>
      </c>
      <c r="E1091" s="733">
        <v>50113001</v>
      </c>
      <c r="F1091" s="732" t="s">
        <v>661</v>
      </c>
      <c r="G1091" s="731" t="s">
        <v>329</v>
      </c>
      <c r="H1091" s="731">
        <v>224479</v>
      </c>
      <c r="I1091" s="731">
        <v>224479</v>
      </c>
      <c r="J1091" s="731" t="s">
        <v>1096</v>
      </c>
      <c r="K1091" s="731" t="s">
        <v>1883</v>
      </c>
      <c r="L1091" s="734">
        <v>224.11</v>
      </c>
      <c r="M1091" s="734">
        <v>3</v>
      </c>
      <c r="N1091" s="735">
        <v>672.33</v>
      </c>
    </row>
    <row r="1092" spans="1:14" ht="14.45" customHeight="1" x14ac:dyDescent="0.2">
      <c r="A1092" s="729" t="s">
        <v>575</v>
      </c>
      <c r="B1092" s="730" t="s">
        <v>576</v>
      </c>
      <c r="C1092" s="731" t="s">
        <v>601</v>
      </c>
      <c r="D1092" s="732" t="s">
        <v>602</v>
      </c>
      <c r="E1092" s="733">
        <v>50113001</v>
      </c>
      <c r="F1092" s="732" t="s">
        <v>661</v>
      </c>
      <c r="G1092" s="731" t="s">
        <v>662</v>
      </c>
      <c r="H1092" s="731">
        <v>226004</v>
      </c>
      <c r="I1092" s="731">
        <v>226004</v>
      </c>
      <c r="J1092" s="731" t="s">
        <v>1853</v>
      </c>
      <c r="K1092" s="731" t="s">
        <v>1854</v>
      </c>
      <c r="L1092" s="734">
        <v>364.6699999999999</v>
      </c>
      <c r="M1092" s="734">
        <v>6</v>
      </c>
      <c r="N1092" s="735">
        <v>2188.0199999999995</v>
      </c>
    </row>
    <row r="1093" spans="1:14" ht="14.45" customHeight="1" x14ac:dyDescent="0.2">
      <c r="A1093" s="729" t="s">
        <v>575</v>
      </c>
      <c r="B1093" s="730" t="s">
        <v>576</v>
      </c>
      <c r="C1093" s="731" t="s">
        <v>601</v>
      </c>
      <c r="D1093" s="732" t="s">
        <v>602</v>
      </c>
      <c r="E1093" s="733">
        <v>50113001</v>
      </c>
      <c r="F1093" s="732" t="s">
        <v>661</v>
      </c>
      <c r="G1093" s="731" t="s">
        <v>662</v>
      </c>
      <c r="H1093" s="731">
        <v>226005</v>
      </c>
      <c r="I1093" s="731">
        <v>226005</v>
      </c>
      <c r="J1093" s="731" t="s">
        <v>1855</v>
      </c>
      <c r="K1093" s="731" t="s">
        <v>1856</v>
      </c>
      <c r="L1093" s="734">
        <v>619.11</v>
      </c>
      <c r="M1093" s="734">
        <v>14</v>
      </c>
      <c r="N1093" s="735">
        <v>8667.5400000000009</v>
      </c>
    </row>
    <row r="1094" spans="1:14" ht="14.45" customHeight="1" x14ac:dyDescent="0.2">
      <c r="A1094" s="729" t="s">
        <v>575</v>
      </c>
      <c r="B1094" s="730" t="s">
        <v>576</v>
      </c>
      <c r="C1094" s="731" t="s">
        <v>601</v>
      </c>
      <c r="D1094" s="732" t="s">
        <v>602</v>
      </c>
      <c r="E1094" s="733">
        <v>50113001</v>
      </c>
      <c r="F1094" s="732" t="s">
        <v>661</v>
      </c>
      <c r="G1094" s="731" t="s">
        <v>662</v>
      </c>
      <c r="H1094" s="731">
        <v>118656</v>
      </c>
      <c r="I1094" s="731">
        <v>118656</v>
      </c>
      <c r="J1094" s="731" t="s">
        <v>1108</v>
      </c>
      <c r="K1094" s="731" t="s">
        <v>901</v>
      </c>
      <c r="L1094" s="734">
        <v>662.53999999999985</v>
      </c>
      <c r="M1094" s="734">
        <v>18</v>
      </c>
      <c r="N1094" s="735">
        <v>11925.719999999998</v>
      </c>
    </row>
    <row r="1095" spans="1:14" ht="14.45" customHeight="1" x14ac:dyDescent="0.2">
      <c r="A1095" s="729" t="s">
        <v>575</v>
      </c>
      <c r="B1095" s="730" t="s">
        <v>576</v>
      </c>
      <c r="C1095" s="731" t="s">
        <v>601</v>
      </c>
      <c r="D1095" s="732" t="s">
        <v>602</v>
      </c>
      <c r="E1095" s="733">
        <v>50113001</v>
      </c>
      <c r="F1095" s="732" t="s">
        <v>661</v>
      </c>
      <c r="G1095" s="731" t="s">
        <v>662</v>
      </c>
      <c r="H1095" s="731">
        <v>194763</v>
      </c>
      <c r="I1095" s="731">
        <v>94763</v>
      </c>
      <c r="J1095" s="731" t="s">
        <v>1857</v>
      </c>
      <c r="K1095" s="731" t="s">
        <v>1858</v>
      </c>
      <c r="L1095" s="734">
        <v>212.52000000000004</v>
      </c>
      <c r="M1095" s="734">
        <v>15</v>
      </c>
      <c r="N1095" s="735">
        <v>3187.8000000000006</v>
      </c>
    </row>
    <row r="1096" spans="1:14" ht="14.45" customHeight="1" x14ac:dyDescent="0.2">
      <c r="A1096" s="729" t="s">
        <v>575</v>
      </c>
      <c r="B1096" s="730" t="s">
        <v>576</v>
      </c>
      <c r="C1096" s="731" t="s">
        <v>601</v>
      </c>
      <c r="D1096" s="732" t="s">
        <v>602</v>
      </c>
      <c r="E1096" s="733">
        <v>50113001</v>
      </c>
      <c r="F1096" s="732" t="s">
        <v>661</v>
      </c>
      <c r="G1096" s="731" t="s">
        <v>662</v>
      </c>
      <c r="H1096" s="731">
        <v>109414</v>
      </c>
      <c r="I1096" s="731">
        <v>119687</v>
      </c>
      <c r="J1096" s="731" t="s">
        <v>1859</v>
      </c>
      <c r="K1096" s="731" t="s">
        <v>1860</v>
      </c>
      <c r="L1096" s="734">
        <v>66.11</v>
      </c>
      <c r="M1096" s="734">
        <v>3</v>
      </c>
      <c r="N1096" s="735">
        <v>198.32999999999998</v>
      </c>
    </row>
    <row r="1097" spans="1:14" ht="14.45" customHeight="1" x14ac:dyDescent="0.2">
      <c r="A1097" s="729" t="s">
        <v>575</v>
      </c>
      <c r="B1097" s="730" t="s">
        <v>576</v>
      </c>
      <c r="C1097" s="731" t="s">
        <v>601</v>
      </c>
      <c r="D1097" s="732" t="s">
        <v>602</v>
      </c>
      <c r="E1097" s="733">
        <v>50113001</v>
      </c>
      <c r="F1097" s="732" t="s">
        <v>661</v>
      </c>
      <c r="G1097" s="731" t="s">
        <v>662</v>
      </c>
      <c r="H1097" s="731">
        <v>226003</v>
      </c>
      <c r="I1097" s="731">
        <v>226003</v>
      </c>
      <c r="J1097" s="731" t="s">
        <v>1120</v>
      </c>
      <c r="K1097" s="731" t="s">
        <v>1122</v>
      </c>
      <c r="L1097" s="734">
        <v>226.68</v>
      </c>
      <c r="M1097" s="734">
        <v>1</v>
      </c>
      <c r="N1097" s="735">
        <v>226.68</v>
      </c>
    </row>
    <row r="1098" spans="1:14" ht="14.45" customHeight="1" x14ac:dyDescent="0.2">
      <c r="A1098" s="729" t="s">
        <v>575</v>
      </c>
      <c r="B1098" s="730" t="s">
        <v>576</v>
      </c>
      <c r="C1098" s="731" t="s">
        <v>601</v>
      </c>
      <c r="D1098" s="732" t="s">
        <v>602</v>
      </c>
      <c r="E1098" s="733">
        <v>50113001</v>
      </c>
      <c r="F1098" s="732" t="s">
        <v>661</v>
      </c>
      <c r="G1098" s="731" t="s">
        <v>662</v>
      </c>
      <c r="H1098" s="731">
        <v>226002</v>
      </c>
      <c r="I1098" s="731">
        <v>226002</v>
      </c>
      <c r="J1098" s="731" t="s">
        <v>1120</v>
      </c>
      <c r="K1098" s="731" t="s">
        <v>1121</v>
      </c>
      <c r="L1098" s="734">
        <v>651.5</v>
      </c>
      <c r="M1098" s="734">
        <v>6</v>
      </c>
      <c r="N1098" s="735">
        <v>3909</v>
      </c>
    </row>
    <row r="1099" spans="1:14" ht="14.45" customHeight="1" x14ac:dyDescent="0.2">
      <c r="A1099" s="729" t="s">
        <v>575</v>
      </c>
      <c r="B1099" s="730" t="s">
        <v>576</v>
      </c>
      <c r="C1099" s="731" t="s">
        <v>601</v>
      </c>
      <c r="D1099" s="732" t="s">
        <v>602</v>
      </c>
      <c r="E1099" s="733">
        <v>50113001</v>
      </c>
      <c r="F1099" s="732" t="s">
        <v>661</v>
      </c>
      <c r="G1099" s="731" t="s">
        <v>673</v>
      </c>
      <c r="H1099" s="731">
        <v>100536</v>
      </c>
      <c r="I1099" s="731">
        <v>536</v>
      </c>
      <c r="J1099" s="731" t="s">
        <v>699</v>
      </c>
      <c r="K1099" s="731" t="s">
        <v>664</v>
      </c>
      <c r="L1099" s="734">
        <v>49.319999945525261</v>
      </c>
      <c r="M1099" s="734">
        <v>163</v>
      </c>
      <c r="N1099" s="735">
        <v>8039.1599911206176</v>
      </c>
    </row>
    <row r="1100" spans="1:14" ht="14.45" customHeight="1" x14ac:dyDescent="0.2">
      <c r="A1100" s="729" t="s">
        <v>575</v>
      </c>
      <c r="B1100" s="730" t="s">
        <v>576</v>
      </c>
      <c r="C1100" s="731" t="s">
        <v>601</v>
      </c>
      <c r="D1100" s="732" t="s">
        <v>602</v>
      </c>
      <c r="E1100" s="733">
        <v>50113001</v>
      </c>
      <c r="F1100" s="732" t="s">
        <v>661</v>
      </c>
      <c r="G1100" s="731" t="s">
        <v>673</v>
      </c>
      <c r="H1100" s="731">
        <v>107981</v>
      </c>
      <c r="I1100" s="731">
        <v>7981</v>
      </c>
      <c r="J1100" s="731" t="s">
        <v>700</v>
      </c>
      <c r="K1100" s="731" t="s">
        <v>701</v>
      </c>
      <c r="L1100" s="734">
        <v>44.193346774193579</v>
      </c>
      <c r="M1100" s="734">
        <v>248</v>
      </c>
      <c r="N1100" s="735">
        <v>10959.950000000008</v>
      </c>
    </row>
    <row r="1101" spans="1:14" ht="14.45" customHeight="1" x14ac:dyDescent="0.2">
      <c r="A1101" s="729" t="s">
        <v>575</v>
      </c>
      <c r="B1101" s="730" t="s">
        <v>576</v>
      </c>
      <c r="C1101" s="731" t="s">
        <v>601</v>
      </c>
      <c r="D1101" s="732" t="s">
        <v>602</v>
      </c>
      <c r="E1101" s="733">
        <v>50113001</v>
      </c>
      <c r="F1101" s="732" t="s">
        <v>661</v>
      </c>
      <c r="G1101" s="731" t="s">
        <v>673</v>
      </c>
      <c r="H1101" s="731">
        <v>187607</v>
      </c>
      <c r="I1101" s="731">
        <v>187607</v>
      </c>
      <c r="J1101" s="731" t="s">
        <v>1140</v>
      </c>
      <c r="K1101" s="731" t="s">
        <v>1141</v>
      </c>
      <c r="L1101" s="734">
        <v>273.89998487698739</v>
      </c>
      <c r="M1101" s="734">
        <v>40</v>
      </c>
      <c r="N1101" s="735">
        <v>10955.999395079496</v>
      </c>
    </row>
    <row r="1102" spans="1:14" ht="14.45" customHeight="1" x14ac:dyDescent="0.2">
      <c r="A1102" s="729" t="s">
        <v>575</v>
      </c>
      <c r="B1102" s="730" t="s">
        <v>576</v>
      </c>
      <c r="C1102" s="731" t="s">
        <v>601</v>
      </c>
      <c r="D1102" s="732" t="s">
        <v>602</v>
      </c>
      <c r="E1102" s="733">
        <v>50113001</v>
      </c>
      <c r="F1102" s="732" t="s">
        <v>661</v>
      </c>
      <c r="G1102" s="731" t="s">
        <v>662</v>
      </c>
      <c r="H1102" s="731">
        <v>100874</v>
      </c>
      <c r="I1102" s="731">
        <v>874</v>
      </c>
      <c r="J1102" s="731" t="s">
        <v>1143</v>
      </c>
      <c r="K1102" s="731" t="s">
        <v>1144</v>
      </c>
      <c r="L1102" s="734">
        <v>81.242650602409654</v>
      </c>
      <c r="M1102" s="734">
        <v>83</v>
      </c>
      <c r="N1102" s="735">
        <v>6743.1400000000012</v>
      </c>
    </row>
    <row r="1103" spans="1:14" ht="14.45" customHeight="1" x14ac:dyDescent="0.2">
      <c r="A1103" s="729" t="s">
        <v>575</v>
      </c>
      <c r="B1103" s="730" t="s">
        <v>576</v>
      </c>
      <c r="C1103" s="731" t="s">
        <v>601</v>
      </c>
      <c r="D1103" s="732" t="s">
        <v>602</v>
      </c>
      <c r="E1103" s="733">
        <v>50113001</v>
      </c>
      <c r="F1103" s="732" t="s">
        <v>661</v>
      </c>
      <c r="G1103" s="731" t="s">
        <v>662</v>
      </c>
      <c r="H1103" s="731">
        <v>224053</v>
      </c>
      <c r="I1103" s="731">
        <v>224053</v>
      </c>
      <c r="J1103" s="731" t="s">
        <v>1156</v>
      </c>
      <c r="K1103" s="731" t="s">
        <v>1157</v>
      </c>
      <c r="L1103" s="734">
        <v>1437.57</v>
      </c>
      <c r="M1103" s="734">
        <v>3</v>
      </c>
      <c r="N1103" s="735">
        <v>4312.71</v>
      </c>
    </row>
    <row r="1104" spans="1:14" ht="14.45" customHeight="1" x14ac:dyDescent="0.2">
      <c r="A1104" s="729" t="s">
        <v>575</v>
      </c>
      <c r="B1104" s="730" t="s">
        <v>576</v>
      </c>
      <c r="C1104" s="731" t="s">
        <v>601</v>
      </c>
      <c r="D1104" s="732" t="s">
        <v>602</v>
      </c>
      <c r="E1104" s="733">
        <v>50113001</v>
      </c>
      <c r="F1104" s="732" t="s">
        <v>661</v>
      </c>
      <c r="G1104" s="731" t="s">
        <v>673</v>
      </c>
      <c r="H1104" s="731">
        <v>157871</v>
      </c>
      <c r="I1104" s="731">
        <v>157871</v>
      </c>
      <c r="J1104" s="731" t="s">
        <v>1861</v>
      </c>
      <c r="K1104" s="731" t="s">
        <v>1862</v>
      </c>
      <c r="L1104" s="734">
        <v>308.56319999999999</v>
      </c>
      <c r="M1104" s="734">
        <v>5</v>
      </c>
      <c r="N1104" s="735">
        <v>1542.816</v>
      </c>
    </row>
    <row r="1105" spans="1:14" ht="14.45" customHeight="1" x14ac:dyDescent="0.2">
      <c r="A1105" s="729" t="s">
        <v>575</v>
      </c>
      <c r="B1105" s="730" t="s">
        <v>576</v>
      </c>
      <c r="C1105" s="731" t="s">
        <v>601</v>
      </c>
      <c r="D1105" s="732" t="s">
        <v>602</v>
      </c>
      <c r="E1105" s="733">
        <v>50113001</v>
      </c>
      <c r="F1105" s="732" t="s">
        <v>661</v>
      </c>
      <c r="G1105" s="731" t="s">
        <v>673</v>
      </c>
      <c r="H1105" s="731">
        <v>850729</v>
      </c>
      <c r="I1105" s="731">
        <v>157875</v>
      </c>
      <c r="J1105" s="731" t="s">
        <v>1158</v>
      </c>
      <c r="K1105" s="731" t="s">
        <v>1159</v>
      </c>
      <c r="L1105" s="734">
        <v>284.90977777777778</v>
      </c>
      <c r="M1105" s="734">
        <v>9</v>
      </c>
      <c r="N1105" s="735">
        <v>2564.1880000000001</v>
      </c>
    </row>
    <row r="1106" spans="1:14" ht="14.45" customHeight="1" x14ac:dyDescent="0.2">
      <c r="A1106" s="729" t="s">
        <v>575</v>
      </c>
      <c r="B1106" s="730" t="s">
        <v>576</v>
      </c>
      <c r="C1106" s="731" t="s">
        <v>601</v>
      </c>
      <c r="D1106" s="732" t="s">
        <v>602</v>
      </c>
      <c r="E1106" s="733">
        <v>50113001</v>
      </c>
      <c r="F1106" s="732" t="s">
        <v>661</v>
      </c>
      <c r="G1106" s="731" t="s">
        <v>662</v>
      </c>
      <c r="H1106" s="731">
        <v>218375</v>
      </c>
      <c r="I1106" s="731">
        <v>218375</v>
      </c>
      <c r="J1106" s="731" t="s">
        <v>1863</v>
      </c>
      <c r="K1106" s="731" t="s">
        <v>1864</v>
      </c>
      <c r="L1106" s="734">
        <v>350.76444444444445</v>
      </c>
      <c r="M1106" s="734">
        <v>9</v>
      </c>
      <c r="N1106" s="735">
        <v>3156.88</v>
      </c>
    </row>
    <row r="1107" spans="1:14" ht="14.45" customHeight="1" x14ac:dyDescent="0.2">
      <c r="A1107" s="729" t="s">
        <v>575</v>
      </c>
      <c r="B1107" s="730" t="s">
        <v>576</v>
      </c>
      <c r="C1107" s="731" t="s">
        <v>601</v>
      </c>
      <c r="D1107" s="732" t="s">
        <v>602</v>
      </c>
      <c r="E1107" s="733">
        <v>50113001</v>
      </c>
      <c r="F1107" s="732" t="s">
        <v>661</v>
      </c>
      <c r="G1107" s="731" t="s">
        <v>662</v>
      </c>
      <c r="H1107" s="731">
        <v>111671</v>
      </c>
      <c r="I1107" s="731">
        <v>11671</v>
      </c>
      <c r="J1107" s="731" t="s">
        <v>1718</v>
      </c>
      <c r="K1107" s="731" t="s">
        <v>954</v>
      </c>
      <c r="L1107" s="734">
        <v>209</v>
      </c>
      <c r="M1107" s="734">
        <v>154</v>
      </c>
      <c r="N1107" s="735">
        <v>32186</v>
      </c>
    </row>
    <row r="1108" spans="1:14" ht="14.45" customHeight="1" x14ac:dyDescent="0.2">
      <c r="A1108" s="729" t="s">
        <v>575</v>
      </c>
      <c r="B1108" s="730" t="s">
        <v>576</v>
      </c>
      <c r="C1108" s="731" t="s">
        <v>601</v>
      </c>
      <c r="D1108" s="732" t="s">
        <v>602</v>
      </c>
      <c r="E1108" s="733">
        <v>50113001</v>
      </c>
      <c r="F1108" s="732" t="s">
        <v>661</v>
      </c>
      <c r="G1108" s="731" t="s">
        <v>673</v>
      </c>
      <c r="H1108" s="731">
        <v>118175</v>
      </c>
      <c r="I1108" s="731">
        <v>18175</v>
      </c>
      <c r="J1108" s="731" t="s">
        <v>1183</v>
      </c>
      <c r="K1108" s="731" t="s">
        <v>1184</v>
      </c>
      <c r="L1108" s="734">
        <v>627</v>
      </c>
      <c r="M1108" s="734">
        <v>16</v>
      </c>
      <c r="N1108" s="735">
        <v>10032</v>
      </c>
    </row>
    <row r="1109" spans="1:14" ht="14.45" customHeight="1" x14ac:dyDescent="0.2">
      <c r="A1109" s="729" t="s">
        <v>575</v>
      </c>
      <c r="B1109" s="730" t="s">
        <v>576</v>
      </c>
      <c r="C1109" s="731" t="s">
        <v>601</v>
      </c>
      <c r="D1109" s="732" t="s">
        <v>602</v>
      </c>
      <c r="E1109" s="733">
        <v>50113001</v>
      </c>
      <c r="F1109" s="732" t="s">
        <v>661</v>
      </c>
      <c r="G1109" s="731" t="s">
        <v>673</v>
      </c>
      <c r="H1109" s="731">
        <v>118167</v>
      </c>
      <c r="I1109" s="731">
        <v>18167</v>
      </c>
      <c r="J1109" s="731" t="s">
        <v>1183</v>
      </c>
      <c r="K1109" s="731" t="s">
        <v>1185</v>
      </c>
      <c r="L1109" s="734">
        <v>65.780000000000015</v>
      </c>
      <c r="M1109" s="734">
        <v>1011</v>
      </c>
      <c r="N1109" s="735">
        <v>66503.580000000016</v>
      </c>
    </row>
    <row r="1110" spans="1:14" ht="14.45" customHeight="1" x14ac:dyDescent="0.2">
      <c r="A1110" s="729" t="s">
        <v>575</v>
      </c>
      <c r="B1110" s="730" t="s">
        <v>576</v>
      </c>
      <c r="C1110" s="731" t="s">
        <v>601</v>
      </c>
      <c r="D1110" s="732" t="s">
        <v>602</v>
      </c>
      <c r="E1110" s="733">
        <v>50113001</v>
      </c>
      <c r="F1110" s="732" t="s">
        <v>661</v>
      </c>
      <c r="G1110" s="731" t="s">
        <v>662</v>
      </c>
      <c r="H1110" s="731">
        <v>849310</v>
      </c>
      <c r="I1110" s="731">
        <v>126689</v>
      </c>
      <c r="J1110" s="731" t="s">
        <v>1865</v>
      </c>
      <c r="K1110" s="731" t="s">
        <v>1866</v>
      </c>
      <c r="L1110" s="734">
        <v>231.51221808510638</v>
      </c>
      <c r="M1110" s="734">
        <v>47</v>
      </c>
      <c r="N1110" s="735">
        <v>10881.07425</v>
      </c>
    </row>
    <row r="1111" spans="1:14" ht="14.45" customHeight="1" x14ac:dyDescent="0.2">
      <c r="A1111" s="729" t="s">
        <v>575</v>
      </c>
      <c r="B1111" s="730" t="s">
        <v>576</v>
      </c>
      <c r="C1111" s="731" t="s">
        <v>601</v>
      </c>
      <c r="D1111" s="732" t="s">
        <v>602</v>
      </c>
      <c r="E1111" s="733">
        <v>50113001</v>
      </c>
      <c r="F1111" s="732" t="s">
        <v>661</v>
      </c>
      <c r="G1111" s="731" t="s">
        <v>329</v>
      </c>
      <c r="H1111" s="731">
        <v>235904</v>
      </c>
      <c r="I1111" s="731">
        <v>235904</v>
      </c>
      <c r="J1111" s="731" t="s">
        <v>1211</v>
      </c>
      <c r="K1111" s="731" t="s">
        <v>1873</v>
      </c>
      <c r="L1111" s="734">
        <v>1066.5966666666666</v>
      </c>
      <c r="M1111" s="734">
        <v>3</v>
      </c>
      <c r="N1111" s="735">
        <v>3199.79</v>
      </c>
    </row>
    <row r="1112" spans="1:14" ht="14.45" customHeight="1" x14ac:dyDescent="0.2">
      <c r="A1112" s="729" t="s">
        <v>575</v>
      </c>
      <c r="B1112" s="730" t="s">
        <v>576</v>
      </c>
      <c r="C1112" s="731" t="s">
        <v>601</v>
      </c>
      <c r="D1112" s="732" t="s">
        <v>602</v>
      </c>
      <c r="E1112" s="733">
        <v>50113001</v>
      </c>
      <c r="F1112" s="732" t="s">
        <v>661</v>
      </c>
      <c r="G1112" s="731" t="s">
        <v>673</v>
      </c>
      <c r="H1112" s="731">
        <v>220108</v>
      </c>
      <c r="I1112" s="731">
        <v>220108</v>
      </c>
      <c r="J1112" s="731" t="s">
        <v>1212</v>
      </c>
      <c r="K1112" s="731" t="s">
        <v>1884</v>
      </c>
      <c r="L1112" s="734">
        <v>1210</v>
      </c>
      <c r="M1112" s="734">
        <v>10</v>
      </c>
      <c r="N1112" s="735">
        <v>12100</v>
      </c>
    </row>
    <row r="1113" spans="1:14" ht="14.45" customHeight="1" x14ac:dyDescent="0.2">
      <c r="A1113" s="729" t="s">
        <v>575</v>
      </c>
      <c r="B1113" s="730" t="s">
        <v>576</v>
      </c>
      <c r="C1113" s="731" t="s">
        <v>601</v>
      </c>
      <c r="D1113" s="732" t="s">
        <v>602</v>
      </c>
      <c r="E1113" s="733">
        <v>50113001</v>
      </c>
      <c r="F1113" s="732" t="s">
        <v>661</v>
      </c>
      <c r="G1113" s="731" t="s">
        <v>673</v>
      </c>
      <c r="H1113" s="731">
        <v>220105</v>
      </c>
      <c r="I1113" s="731">
        <v>220105</v>
      </c>
      <c r="J1113" s="731" t="s">
        <v>1212</v>
      </c>
      <c r="K1113" s="731" t="s">
        <v>1213</v>
      </c>
      <c r="L1113" s="734">
        <v>528.13253012048187</v>
      </c>
      <c r="M1113" s="734">
        <v>249</v>
      </c>
      <c r="N1113" s="735">
        <v>131505</v>
      </c>
    </row>
    <row r="1114" spans="1:14" ht="14.45" customHeight="1" x14ac:dyDescent="0.2">
      <c r="A1114" s="729" t="s">
        <v>575</v>
      </c>
      <c r="B1114" s="730" t="s">
        <v>576</v>
      </c>
      <c r="C1114" s="731" t="s">
        <v>601</v>
      </c>
      <c r="D1114" s="732" t="s">
        <v>602</v>
      </c>
      <c r="E1114" s="733">
        <v>50113001</v>
      </c>
      <c r="F1114" s="732" t="s">
        <v>661</v>
      </c>
      <c r="G1114" s="731" t="s">
        <v>662</v>
      </c>
      <c r="H1114" s="731">
        <v>139969</v>
      </c>
      <c r="I1114" s="731">
        <v>139969</v>
      </c>
      <c r="J1114" s="731" t="s">
        <v>1874</v>
      </c>
      <c r="K1114" s="731" t="s">
        <v>1850</v>
      </c>
      <c r="L1114" s="734">
        <v>359.01</v>
      </c>
      <c r="M1114" s="734">
        <v>9</v>
      </c>
      <c r="N1114" s="735">
        <v>3231.0899999999997</v>
      </c>
    </row>
    <row r="1115" spans="1:14" ht="14.45" customHeight="1" x14ac:dyDescent="0.2">
      <c r="A1115" s="729" t="s">
        <v>575</v>
      </c>
      <c r="B1115" s="730" t="s">
        <v>576</v>
      </c>
      <c r="C1115" s="731" t="s">
        <v>601</v>
      </c>
      <c r="D1115" s="732" t="s">
        <v>602</v>
      </c>
      <c r="E1115" s="733">
        <v>50113001</v>
      </c>
      <c r="F1115" s="732" t="s">
        <v>661</v>
      </c>
      <c r="G1115" s="731" t="s">
        <v>662</v>
      </c>
      <c r="H1115" s="731">
        <v>208645</v>
      </c>
      <c r="I1115" s="731">
        <v>208645</v>
      </c>
      <c r="J1115" s="731" t="s">
        <v>1222</v>
      </c>
      <c r="K1115" s="731" t="s">
        <v>1223</v>
      </c>
      <c r="L1115" s="734">
        <v>76.47833333333331</v>
      </c>
      <c r="M1115" s="734">
        <v>6</v>
      </c>
      <c r="N1115" s="735">
        <v>458.86999999999989</v>
      </c>
    </row>
    <row r="1116" spans="1:14" ht="14.45" customHeight="1" x14ac:dyDescent="0.2">
      <c r="A1116" s="729" t="s">
        <v>575</v>
      </c>
      <c r="B1116" s="730" t="s">
        <v>576</v>
      </c>
      <c r="C1116" s="731" t="s">
        <v>601</v>
      </c>
      <c r="D1116" s="732" t="s">
        <v>602</v>
      </c>
      <c r="E1116" s="733">
        <v>50113001</v>
      </c>
      <c r="F1116" s="732" t="s">
        <v>661</v>
      </c>
      <c r="G1116" s="731" t="s">
        <v>673</v>
      </c>
      <c r="H1116" s="731">
        <v>160320</v>
      </c>
      <c r="I1116" s="731">
        <v>160320</v>
      </c>
      <c r="J1116" s="731" t="s">
        <v>1875</v>
      </c>
      <c r="K1116" s="731" t="s">
        <v>1876</v>
      </c>
      <c r="L1116" s="734">
        <v>13089.535449492638</v>
      </c>
      <c r="M1116" s="734">
        <v>38.496366666666667</v>
      </c>
      <c r="N1116" s="735">
        <v>503899.55616000004</v>
      </c>
    </row>
    <row r="1117" spans="1:14" ht="14.45" customHeight="1" x14ac:dyDescent="0.2">
      <c r="A1117" s="729" t="s">
        <v>575</v>
      </c>
      <c r="B1117" s="730" t="s">
        <v>576</v>
      </c>
      <c r="C1117" s="731" t="s">
        <v>601</v>
      </c>
      <c r="D1117" s="732" t="s">
        <v>602</v>
      </c>
      <c r="E1117" s="733">
        <v>50113001</v>
      </c>
      <c r="F1117" s="732" t="s">
        <v>661</v>
      </c>
      <c r="G1117" s="731" t="s">
        <v>662</v>
      </c>
      <c r="H1117" s="731">
        <v>154269</v>
      </c>
      <c r="I1117" s="731">
        <v>154269</v>
      </c>
      <c r="J1117" s="731" t="s">
        <v>1878</v>
      </c>
      <c r="K1117" s="731" t="s">
        <v>1879</v>
      </c>
      <c r="L1117" s="734">
        <v>14558.87258473546</v>
      </c>
      <c r="M1117" s="734">
        <v>7.8299666666666665</v>
      </c>
      <c r="N1117" s="735">
        <v>113995.48704272583</v>
      </c>
    </row>
    <row r="1118" spans="1:14" ht="14.45" customHeight="1" x14ac:dyDescent="0.2">
      <c r="A1118" s="729" t="s">
        <v>575</v>
      </c>
      <c r="B1118" s="730" t="s">
        <v>576</v>
      </c>
      <c r="C1118" s="731" t="s">
        <v>601</v>
      </c>
      <c r="D1118" s="732" t="s">
        <v>602</v>
      </c>
      <c r="E1118" s="733">
        <v>50113001</v>
      </c>
      <c r="F1118" s="732" t="s">
        <v>661</v>
      </c>
      <c r="G1118" s="731" t="s">
        <v>662</v>
      </c>
      <c r="H1118" s="731">
        <v>216573</v>
      </c>
      <c r="I1118" s="731">
        <v>216573</v>
      </c>
      <c r="J1118" s="731" t="s">
        <v>1246</v>
      </c>
      <c r="K1118" s="731" t="s">
        <v>1247</v>
      </c>
      <c r="L1118" s="734">
        <v>61.7</v>
      </c>
      <c r="M1118" s="734">
        <v>226</v>
      </c>
      <c r="N1118" s="735">
        <v>13944.2</v>
      </c>
    </row>
    <row r="1119" spans="1:14" ht="14.45" customHeight="1" x14ac:dyDescent="0.2">
      <c r="A1119" s="729" t="s">
        <v>575</v>
      </c>
      <c r="B1119" s="730" t="s">
        <v>576</v>
      </c>
      <c r="C1119" s="731" t="s">
        <v>601</v>
      </c>
      <c r="D1119" s="732" t="s">
        <v>602</v>
      </c>
      <c r="E1119" s="733">
        <v>50113001</v>
      </c>
      <c r="F1119" s="732" t="s">
        <v>661</v>
      </c>
      <c r="G1119" s="731" t="s">
        <v>662</v>
      </c>
      <c r="H1119" s="731">
        <v>100610</v>
      </c>
      <c r="I1119" s="731">
        <v>610</v>
      </c>
      <c r="J1119" s="731" t="s">
        <v>1248</v>
      </c>
      <c r="K1119" s="731" t="s">
        <v>1249</v>
      </c>
      <c r="L1119" s="734">
        <v>71.083225806451608</v>
      </c>
      <c r="M1119" s="734">
        <v>31</v>
      </c>
      <c r="N1119" s="735">
        <v>2203.58</v>
      </c>
    </row>
    <row r="1120" spans="1:14" ht="14.45" customHeight="1" x14ac:dyDescent="0.2">
      <c r="A1120" s="729" t="s">
        <v>575</v>
      </c>
      <c r="B1120" s="730" t="s">
        <v>576</v>
      </c>
      <c r="C1120" s="731" t="s">
        <v>601</v>
      </c>
      <c r="D1120" s="732" t="s">
        <v>602</v>
      </c>
      <c r="E1120" s="733">
        <v>50113001</v>
      </c>
      <c r="F1120" s="732" t="s">
        <v>661</v>
      </c>
      <c r="G1120" s="731" t="s">
        <v>662</v>
      </c>
      <c r="H1120" s="731">
        <v>100612</v>
      </c>
      <c r="I1120" s="731">
        <v>612</v>
      </c>
      <c r="J1120" s="731" t="s">
        <v>1250</v>
      </c>
      <c r="K1120" s="731" t="s">
        <v>758</v>
      </c>
      <c r="L1120" s="734">
        <v>66.845576208178429</v>
      </c>
      <c r="M1120" s="734">
        <v>269</v>
      </c>
      <c r="N1120" s="735">
        <v>17981.46</v>
      </c>
    </row>
    <row r="1121" spans="1:14" ht="14.45" customHeight="1" x14ac:dyDescent="0.2">
      <c r="A1121" s="729" t="s">
        <v>575</v>
      </c>
      <c r="B1121" s="730" t="s">
        <v>576</v>
      </c>
      <c r="C1121" s="731" t="s">
        <v>601</v>
      </c>
      <c r="D1121" s="732" t="s">
        <v>602</v>
      </c>
      <c r="E1121" s="733">
        <v>50113001</v>
      </c>
      <c r="F1121" s="732" t="s">
        <v>661</v>
      </c>
      <c r="G1121" s="731" t="s">
        <v>662</v>
      </c>
      <c r="H1121" s="731">
        <v>850095</v>
      </c>
      <c r="I1121" s="731">
        <v>120406</v>
      </c>
      <c r="J1121" s="731" t="s">
        <v>1264</v>
      </c>
      <c r="K1121" s="731" t="s">
        <v>1265</v>
      </c>
      <c r="L1121" s="734">
        <v>58.410000000000004</v>
      </c>
      <c r="M1121" s="734">
        <v>20</v>
      </c>
      <c r="N1121" s="735">
        <v>1168.2</v>
      </c>
    </row>
    <row r="1122" spans="1:14" ht="14.45" customHeight="1" x14ac:dyDescent="0.2">
      <c r="A1122" s="729" t="s">
        <v>575</v>
      </c>
      <c r="B1122" s="730" t="s">
        <v>576</v>
      </c>
      <c r="C1122" s="731" t="s">
        <v>601</v>
      </c>
      <c r="D1122" s="732" t="s">
        <v>602</v>
      </c>
      <c r="E1122" s="733">
        <v>50113001</v>
      </c>
      <c r="F1122" s="732" t="s">
        <v>661</v>
      </c>
      <c r="G1122" s="731" t="s">
        <v>662</v>
      </c>
      <c r="H1122" s="731">
        <v>216470</v>
      </c>
      <c r="I1122" s="731">
        <v>216470</v>
      </c>
      <c r="J1122" s="731" t="s">
        <v>1266</v>
      </c>
      <c r="K1122" s="731" t="s">
        <v>1267</v>
      </c>
      <c r="L1122" s="734">
        <v>67.59999999999998</v>
      </c>
      <c r="M1122" s="734">
        <v>10</v>
      </c>
      <c r="N1122" s="735">
        <v>675.99999999999977</v>
      </c>
    </row>
    <row r="1123" spans="1:14" ht="14.45" customHeight="1" x14ac:dyDescent="0.2">
      <c r="A1123" s="729" t="s">
        <v>575</v>
      </c>
      <c r="B1123" s="730" t="s">
        <v>576</v>
      </c>
      <c r="C1123" s="731" t="s">
        <v>601</v>
      </c>
      <c r="D1123" s="732" t="s">
        <v>602</v>
      </c>
      <c r="E1123" s="733">
        <v>50113001</v>
      </c>
      <c r="F1123" s="732" t="s">
        <v>661</v>
      </c>
      <c r="G1123" s="731" t="s">
        <v>662</v>
      </c>
      <c r="H1123" s="731">
        <v>226000</v>
      </c>
      <c r="I1123" s="731">
        <v>226000</v>
      </c>
      <c r="J1123" s="731" t="s">
        <v>1275</v>
      </c>
      <c r="K1123" s="731" t="s">
        <v>1276</v>
      </c>
      <c r="L1123" s="734">
        <v>312.14</v>
      </c>
      <c r="M1123" s="734">
        <v>4</v>
      </c>
      <c r="N1123" s="735">
        <v>1248.56</v>
      </c>
    </row>
    <row r="1124" spans="1:14" ht="14.45" customHeight="1" x14ac:dyDescent="0.2">
      <c r="A1124" s="729" t="s">
        <v>575</v>
      </c>
      <c r="B1124" s="730" t="s">
        <v>576</v>
      </c>
      <c r="C1124" s="731" t="s">
        <v>601</v>
      </c>
      <c r="D1124" s="732" t="s">
        <v>602</v>
      </c>
      <c r="E1124" s="733">
        <v>50113001</v>
      </c>
      <c r="F1124" s="732" t="s">
        <v>661</v>
      </c>
      <c r="G1124" s="731" t="s">
        <v>662</v>
      </c>
      <c r="H1124" s="731">
        <v>132090</v>
      </c>
      <c r="I1124" s="731">
        <v>32090</v>
      </c>
      <c r="J1124" s="731" t="s">
        <v>1885</v>
      </c>
      <c r="K1124" s="731" t="s">
        <v>1886</v>
      </c>
      <c r="L1124" s="734">
        <v>27.359999999999996</v>
      </c>
      <c r="M1124" s="734">
        <v>1</v>
      </c>
      <c r="N1124" s="735">
        <v>27.359999999999996</v>
      </c>
    </row>
    <row r="1125" spans="1:14" ht="14.45" customHeight="1" x14ac:dyDescent="0.2">
      <c r="A1125" s="729" t="s">
        <v>575</v>
      </c>
      <c r="B1125" s="730" t="s">
        <v>576</v>
      </c>
      <c r="C1125" s="731" t="s">
        <v>601</v>
      </c>
      <c r="D1125" s="732" t="s">
        <v>602</v>
      </c>
      <c r="E1125" s="733">
        <v>50113001</v>
      </c>
      <c r="F1125" s="732" t="s">
        <v>661</v>
      </c>
      <c r="G1125" s="731" t="s">
        <v>662</v>
      </c>
      <c r="H1125" s="731">
        <v>201134</v>
      </c>
      <c r="I1125" s="731">
        <v>201134</v>
      </c>
      <c r="J1125" s="731" t="s">
        <v>1887</v>
      </c>
      <c r="K1125" s="731" t="s">
        <v>1888</v>
      </c>
      <c r="L1125" s="734">
        <v>67.889999999999986</v>
      </c>
      <c r="M1125" s="734">
        <v>1</v>
      </c>
      <c r="N1125" s="735">
        <v>67.889999999999986</v>
      </c>
    </row>
    <row r="1126" spans="1:14" ht="14.45" customHeight="1" x14ac:dyDescent="0.2">
      <c r="A1126" s="729" t="s">
        <v>575</v>
      </c>
      <c r="B1126" s="730" t="s">
        <v>576</v>
      </c>
      <c r="C1126" s="731" t="s">
        <v>601</v>
      </c>
      <c r="D1126" s="732" t="s">
        <v>602</v>
      </c>
      <c r="E1126" s="733">
        <v>50113001</v>
      </c>
      <c r="F1126" s="732" t="s">
        <v>661</v>
      </c>
      <c r="G1126" s="731" t="s">
        <v>673</v>
      </c>
      <c r="H1126" s="731">
        <v>231956</v>
      </c>
      <c r="I1126" s="731">
        <v>231956</v>
      </c>
      <c r="J1126" s="731" t="s">
        <v>1880</v>
      </c>
      <c r="K1126" s="731" t="s">
        <v>1881</v>
      </c>
      <c r="L1126" s="734">
        <v>49.976000000000006</v>
      </c>
      <c r="M1126" s="734">
        <v>5</v>
      </c>
      <c r="N1126" s="735">
        <v>249.88000000000002</v>
      </c>
    </row>
    <row r="1127" spans="1:14" ht="14.45" customHeight="1" x14ac:dyDescent="0.2">
      <c r="A1127" s="729" t="s">
        <v>575</v>
      </c>
      <c r="B1127" s="730" t="s">
        <v>576</v>
      </c>
      <c r="C1127" s="731" t="s">
        <v>601</v>
      </c>
      <c r="D1127" s="732" t="s">
        <v>602</v>
      </c>
      <c r="E1127" s="733">
        <v>50113001</v>
      </c>
      <c r="F1127" s="732" t="s">
        <v>661</v>
      </c>
      <c r="G1127" s="731" t="s">
        <v>662</v>
      </c>
      <c r="H1127" s="731">
        <v>902074</v>
      </c>
      <c r="I1127" s="731">
        <v>85278</v>
      </c>
      <c r="J1127" s="731" t="s">
        <v>1882</v>
      </c>
      <c r="K1127" s="731" t="s">
        <v>955</v>
      </c>
      <c r="L1127" s="734">
        <v>2897.2166666666667</v>
      </c>
      <c r="M1127" s="734">
        <v>6</v>
      </c>
      <c r="N1127" s="735">
        <v>17383.3</v>
      </c>
    </row>
    <row r="1128" spans="1:14" ht="14.45" customHeight="1" x14ac:dyDescent="0.2">
      <c r="A1128" s="729" t="s">
        <v>575</v>
      </c>
      <c r="B1128" s="730" t="s">
        <v>576</v>
      </c>
      <c r="C1128" s="731" t="s">
        <v>604</v>
      </c>
      <c r="D1128" s="732" t="s">
        <v>605</v>
      </c>
      <c r="E1128" s="733">
        <v>50113001</v>
      </c>
      <c r="F1128" s="732" t="s">
        <v>661</v>
      </c>
      <c r="G1128" s="731" t="s">
        <v>662</v>
      </c>
      <c r="H1128" s="731">
        <v>100362</v>
      </c>
      <c r="I1128" s="731">
        <v>362</v>
      </c>
      <c r="J1128" s="731" t="s">
        <v>663</v>
      </c>
      <c r="K1128" s="731" t="s">
        <v>664</v>
      </c>
      <c r="L1128" s="734">
        <v>72.570000000000007</v>
      </c>
      <c r="M1128" s="734">
        <v>4</v>
      </c>
      <c r="N1128" s="735">
        <v>290.28000000000003</v>
      </c>
    </row>
    <row r="1129" spans="1:14" ht="14.45" customHeight="1" x14ac:dyDescent="0.2">
      <c r="A1129" s="729" t="s">
        <v>575</v>
      </c>
      <c r="B1129" s="730" t="s">
        <v>576</v>
      </c>
      <c r="C1129" s="731" t="s">
        <v>604</v>
      </c>
      <c r="D1129" s="732" t="s">
        <v>605</v>
      </c>
      <c r="E1129" s="733">
        <v>50113001</v>
      </c>
      <c r="F1129" s="732" t="s">
        <v>661</v>
      </c>
      <c r="G1129" s="731" t="s">
        <v>662</v>
      </c>
      <c r="H1129" s="731">
        <v>167547</v>
      </c>
      <c r="I1129" s="731">
        <v>67547</v>
      </c>
      <c r="J1129" s="731" t="s">
        <v>665</v>
      </c>
      <c r="K1129" s="731" t="s">
        <v>666</v>
      </c>
      <c r="L1129" s="734">
        <v>46.663157894736848</v>
      </c>
      <c r="M1129" s="734">
        <v>19</v>
      </c>
      <c r="N1129" s="735">
        <v>886.60000000000014</v>
      </c>
    </row>
    <row r="1130" spans="1:14" ht="14.45" customHeight="1" x14ac:dyDescent="0.2">
      <c r="A1130" s="729" t="s">
        <v>575</v>
      </c>
      <c r="B1130" s="730" t="s">
        <v>576</v>
      </c>
      <c r="C1130" s="731" t="s">
        <v>604</v>
      </c>
      <c r="D1130" s="732" t="s">
        <v>605</v>
      </c>
      <c r="E1130" s="733">
        <v>50113001</v>
      </c>
      <c r="F1130" s="732" t="s">
        <v>661</v>
      </c>
      <c r="G1130" s="731" t="s">
        <v>662</v>
      </c>
      <c r="H1130" s="731">
        <v>139968</v>
      </c>
      <c r="I1130" s="731">
        <v>139968</v>
      </c>
      <c r="J1130" s="731" t="s">
        <v>667</v>
      </c>
      <c r="K1130" s="731" t="s">
        <v>668</v>
      </c>
      <c r="L1130" s="734">
        <v>69.549999999999983</v>
      </c>
      <c r="M1130" s="734">
        <v>5</v>
      </c>
      <c r="N1130" s="735">
        <v>347.74999999999994</v>
      </c>
    </row>
    <row r="1131" spans="1:14" ht="14.45" customHeight="1" x14ac:dyDescent="0.2">
      <c r="A1131" s="729" t="s">
        <v>575</v>
      </c>
      <c r="B1131" s="730" t="s">
        <v>576</v>
      </c>
      <c r="C1131" s="731" t="s">
        <v>604</v>
      </c>
      <c r="D1131" s="732" t="s">
        <v>605</v>
      </c>
      <c r="E1131" s="733">
        <v>50113001</v>
      </c>
      <c r="F1131" s="732" t="s">
        <v>661</v>
      </c>
      <c r="G1131" s="731" t="s">
        <v>673</v>
      </c>
      <c r="H1131" s="731">
        <v>848765</v>
      </c>
      <c r="I1131" s="731">
        <v>107938</v>
      </c>
      <c r="J1131" s="731" t="s">
        <v>838</v>
      </c>
      <c r="K1131" s="731" t="s">
        <v>840</v>
      </c>
      <c r="L1131" s="734">
        <v>128.28</v>
      </c>
      <c r="M1131" s="734">
        <v>1</v>
      </c>
      <c r="N1131" s="735">
        <v>128.28</v>
      </c>
    </row>
    <row r="1132" spans="1:14" ht="14.45" customHeight="1" x14ac:dyDescent="0.2">
      <c r="A1132" s="729" t="s">
        <v>575</v>
      </c>
      <c r="B1132" s="730" t="s">
        <v>576</v>
      </c>
      <c r="C1132" s="731" t="s">
        <v>604</v>
      </c>
      <c r="D1132" s="732" t="s">
        <v>605</v>
      </c>
      <c r="E1132" s="733">
        <v>50113001</v>
      </c>
      <c r="F1132" s="732" t="s">
        <v>661</v>
      </c>
      <c r="G1132" s="731" t="s">
        <v>673</v>
      </c>
      <c r="H1132" s="731">
        <v>237626</v>
      </c>
      <c r="I1132" s="731">
        <v>237626</v>
      </c>
      <c r="J1132" s="731" t="s">
        <v>853</v>
      </c>
      <c r="K1132" s="731" t="s">
        <v>854</v>
      </c>
      <c r="L1132" s="734">
        <v>238.66</v>
      </c>
      <c r="M1132" s="734">
        <v>10</v>
      </c>
      <c r="N1132" s="735">
        <v>2386.6</v>
      </c>
    </row>
    <row r="1133" spans="1:14" ht="14.45" customHeight="1" x14ac:dyDescent="0.2">
      <c r="A1133" s="729" t="s">
        <v>575</v>
      </c>
      <c r="B1133" s="730" t="s">
        <v>576</v>
      </c>
      <c r="C1133" s="731" t="s">
        <v>604</v>
      </c>
      <c r="D1133" s="732" t="s">
        <v>605</v>
      </c>
      <c r="E1133" s="733">
        <v>50113001</v>
      </c>
      <c r="F1133" s="732" t="s">
        <v>661</v>
      </c>
      <c r="G1133" s="731" t="s">
        <v>662</v>
      </c>
      <c r="H1133" s="731">
        <v>184090</v>
      </c>
      <c r="I1133" s="731">
        <v>84090</v>
      </c>
      <c r="J1133" s="731" t="s">
        <v>676</v>
      </c>
      <c r="K1133" s="731" t="s">
        <v>677</v>
      </c>
      <c r="L1133" s="734">
        <v>60.080000000000005</v>
      </c>
      <c r="M1133" s="734">
        <v>3</v>
      </c>
      <c r="N1133" s="735">
        <v>180.24</v>
      </c>
    </row>
    <row r="1134" spans="1:14" ht="14.45" customHeight="1" x14ac:dyDescent="0.2">
      <c r="A1134" s="729" t="s">
        <v>575</v>
      </c>
      <c r="B1134" s="730" t="s">
        <v>576</v>
      </c>
      <c r="C1134" s="731" t="s">
        <v>604</v>
      </c>
      <c r="D1134" s="732" t="s">
        <v>605</v>
      </c>
      <c r="E1134" s="733">
        <v>50113001</v>
      </c>
      <c r="F1134" s="732" t="s">
        <v>661</v>
      </c>
      <c r="G1134" s="731" t="s">
        <v>662</v>
      </c>
      <c r="H1134" s="731">
        <v>241672</v>
      </c>
      <c r="I1134" s="731">
        <v>241672</v>
      </c>
      <c r="J1134" s="731" t="s">
        <v>874</v>
      </c>
      <c r="K1134" s="731" t="s">
        <v>875</v>
      </c>
      <c r="L1134" s="734">
        <v>111.40999999999998</v>
      </c>
      <c r="M1134" s="734">
        <v>104</v>
      </c>
      <c r="N1134" s="735">
        <v>11586.639999999998</v>
      </c>
    </row>
    <row r="1135" spans="1:14" ht="14.45" customHeight="1" x14ac:dyDescent="0.2">
      <c r="A1135" s="729" t="s">
        <v>575</v>
      </c>
      <c r="B1135" s="730" t="s">
        <v>576</v>
      </c>
      <c r="C1135" s="731" t="s">
        <v>604</v>
      </c>
      <c r="D1135" s="732" t="s">
        <v>605</v>
      </c>
      <c r="E1135" s="733">
        <v>50113001</v>
      </c>
      <c r="F1135" s="732" t="s">
        <v>661</v>
      </c>
      <c r="G1135" s="731" t="s">
        <v>662</v>
      </c>
      <c r="H1135" s="731">
        <v>215474</v>
      </c>
      <c r="I1135" s="731">
        <v>215474</v>
      </c>
      <c r="J1135" s="731" t="s">
        <v>890</v>
      </c>
      <c r="K1135" s="731" t="s">
        <v>891</v>
      </c>
      <c r="L1135" s="734">
        <v>531.37999999999988</v>
      </c>
      <c r="M1135" s="734">
        <v>1</v>
      </c>
      <c r="N1135" s="735">
        <v>531.37999999999988</v>
      </c>
    </row>
    <row r="1136" spans="1:14" ht="14.45" customHeight="1" x14ac:dyDescent="0.2">
      <c r="A1136" s="729" t="s">
        <v>575</v>
      </c>
      <c r="B1136" s="730" t="s">
        <v>576</v>
      </c>
      <c r="C1136" s="731" t="s">
        <v>604</v>
      </c>
      <c r="D1136" s="732" t="s">
        <v>605</v>
      </c>
      <c r="E1136" s="733">
        <v>50113001</v>
      </c>
      <c r="F1136" s="732" t="s">
        <v>661</v>
      </c>
      <c r="G1136" s="731" t="s">
        <v>662</v>
      </c>
      <c r="H1136" s="731">
        <v>162597</v>
      </c>
      <c r="I1136" s="731">
        <v>62597</v>
      </c>
      <c r="J1136" s="731" t="s">
        <v>1607</v>
      </c>
      <c r="K1136" s="731" t="s">
        <v>1608</v>
      </c>
      <c r="L1136" s="734">
        <v>77.98</v>
      </c>
      <c r="M1136" s="734">
        <v>2</v>
      </c>
      <c r="N1136" s="735">
        <v>155.96</v>
      </c>
    </row>
    <row r="1137" spans="1:14" ht="14.45" customHeight="1" x14ac:dyDescent="0.2">
      <c r="A1137" s="729" t="s">
        <v>575</v>
      </c>
      <c r="B1137" s="730" t="s">
        <v>576</v>
      </c>
      <c r="C1137" s="731" t="s">
        <v>604</v>
      </c>
      <c r="D1137" s="732" t="s">
        <v>605</v>
      </c>
      <c r="E1137" s="733">
        <v>50113001</v>
      </c>
      <c r="F1137" s="732" t="s">
        <v>661</v>
      </c>
      <c r="G1137" s="731" t="s">
        <v>662</v>
      </c>
      <c r="H1137" s="731">
        <v>447</v>
      </c>
      <c r="I1137" s="731">
        <v>447</v>
      </c>
      <c r="J1137" s="731" t="s">
        <v>1836</v>
      </c>
      <c r="K1137" s="731" t="s">
        <v>1837</v>
      </c>
      <c r="L1137" s="734">
        <v>178.34999999999997</v>
      </c>
      <c r="M1137" s="734">
        <v>2</v>
      </c>
      <c r="N1137" s="735">
        <v>356.69999999999993</v>
      </c>
    </row>
    <row r="1138" spans="1:14" ht="14.45" customHeight="1" x14ac:dyDescent="0.2">
      <c r="A1138" s="729" t="s">
        <v>575</v>
      </c>
      <c r="B1138" s="730" t="s">
        <v>576</v>
      </c>
      <c r="C1138" s="731" t="s">
        <v>604</v>
      </c>
      <c r="D1138" s="732" t="s">
        <v>605</v>
      </c>
      <c r="E1138" s="733">
        <v>50113001</v>
      </c>
      <c r="F1138" s="732" t="s">
        <v>661</v>
      </c>
      <c r="G1138" s="731" t="s">
        <v>662</v>
      </c>
      <c r="H1138" s="731">
        <v>149990</v>
      </c>
      <c r="I1138" s="731">
        <v>49990</v>
      </c>
      <c r="J1138" s="731" t="s">
        <v>929</v>
      </c>
      <c r="K1138" s="731" t="s">
        <v>931</v>
      </c>
      <c r="L1138" s="734">
        <v>169.99000000000004</v>
      </c>
      <c r="M1138" s="734">
        <v>1</v>
      </c>
      <c r="N1138" s="735">
        <v>169.99000000000004</v>
      </c>
    </row>
    <row r="1139" spans="1:14" ht="14.45" customHeight="1" x14ac:dyDescent="0.2">
      <c r="A1139" s="729" t="s">
        <v>575</v>
      </c>
      <c r="B1139" s="730" t="s">
        <v>576</v>
      </c>
      <c r="C1139" s="731" t="s">
        <v>604</v>
      </c>
      <c r="D1139" s="732" t="s">
        <v>605</v>
      </c>
      <c r="E1139" s="733">
        <v>50113001</v>
      </c>
      <c r="F1139" s="732" t="s">
        <v>661</v>
      </c>
      <c r="G1139" s="731" t="s">
        <v>673</v>
      </c>
      <c r="H1139" s="731">
        <v>239807</v>
      </c>
      <c r="I1139" s="731">
        <v>239807</v>
      </c>
      <c r="J1139" s="731" t="s">
        <v>948</v>
      </c>
      <c r="K1139" s="731" t="s">
        <v>949</v>
      </c>
      <c r="L1139" s="734">
        <v>40.39</v>
      </c>
      <c r="M1139" s="734">
        <v>1</v>
      </c>
      <c r="N1139" s="735">
        <v>40.39</v>
      </c>
    </row>
    <row r="1140" spans="1:14" ht="14.45" customHeight="1" x14ac:dyDescent="0.2">
      <c r="A1140" s="729" t="s">
        <v>575</v>
      </c>
      <c r="B1140" s="730" t="s">
        <v>576</v>
      </c>
      <c r="C1140" s="731" t="s">
        <v>604</v>
      </c>
      <c r="D1140" s="732" t="s">
        <v>605</v>
      </c>
      <c r="E1140" s="733">
        <v>50113001</v>
      </c>
      <c r="F1140" s="732" t="s">
        <v>661</v>
      </c>
      <c r="G1140" s="731" t="s">
        <v>662</v>
      </c>
      <c r="H1140" s="731">
        <v>198864</v>
      </c>
      <c r="I1140" s="731">
        <v>98864</v>
      </c>
      <c r="J1140" s="731" t="s">
        <v>678</v>
      </c>
      <c r="K1140" s="731" t="s">
        <v>679</v>
      </c>
      <c r="L1140" s="734">
        <v>537.86999999999989</v>
      </c>
      <c r="M1140" s="734">
        <v>15</v>
      </c>
      <c r="N1140" s="735">
        <v>8068.0499999999984</v>
      </c>
    </row>
    <row r="1141" spans="1:14" ht="14.45" customHeight="1" x14ac:dyDescent="0.2">
      <c r="A1141" s="729" t="s">
        <v>575</v>
      </c>
      <c r="B1141" s="730" t="s">
        <v>576</v>
      </c>
      <c r="C1141" s="731" t="s">
        <v>604</v>
      </c>
      <c r="D1141" s="732" t="s">
        <v>605</v>
      </c>
      <c r="E1141" s="733">
        <v>50113001</v>
      </c>
      <c r="F1141" s="732" t="s">
        <v>661</v>
      </c>
      <c r="G1141" s="731" t="s">
        <v>662</v>
      </c>
      <c r="H1141" s="731">
        <v>198872</v>
      </c>
      <c r="I1141" s="731">
        <v>98872</v>
      </c>
      <c r="J1141" s="731" t="s">
        <v>678</v>
      </c>
      <c r="K1141" s="731" t="s">
        <v>680</v>
      </c>
      <c r="L1141" s="734">
        <v>312.83999999999997</v>
      </c>
      <c r="M1141" s="734">
        <v>4</v>
      </c>
      <c r="N1141" s="735">
        <v>1251.3599999999999</v>
      </c>
    </row>
    <row r="1142" spans="1:14" ht="14.45" customHeight="1" x14ac:dyDescent="0.2">
      <c r="A1142" s="729" t="s">
        <v>575</v>
      </c>
      <c r="B1142" s="730" t="s">
        <v>576</v>
      </c>
      <c r="C1142" s="731" t="s">
        <v>604</v>
      </c>
      <c r="D1142" s="732" t="s">
        <v>605</v>
      </c>
      <c r="E1142" s="733">
        <v>50113001</v>
      </c>
      <c r="F1142" s="732" t="s">
        <v>661</v>
      </c>
      <c r="G1142" s="731" t="s">
        <v>662</v>
      </c>
      <c r="H1142" s="731">
        <v>842703</v>
      </c>
      <c r="I1142" s="731">
        <v>0</v>
      </c>
      <c r="J1142" s="731" t="s">
        <v>1839</v>
      </c>
      <c r="K1142" s="731" t="s">
        <v>329</v>
      </c>
      <c r="L1142" s="734">
        <v>49.890000000000022</v>
      </c>
      <c r="M1142" s="734">
        <v>1</v>
      </c>
      <c r="N1142" s="735">
        <v>49.890000000000022</v>
      </c>
    </row>
    <row r="1143" spans="1:14" ht="14.45" customHeight="1" x14ac:dyDescent="0.2">
      <c r="A1143" s="729" t="s">
        <v>575</v>
      </c>
      <c r="B1143" s="730" t="s">
        <v>576</v>
      </c>
      <c r="C1143" s="731" t="s">
        <v>604</v>
      </c>
      <c r="D1143" s="732" t="s">
        <v>605</v>
      </c>
      <c r="E1143" s="733">
        <v>50113001</v>
      </c>
      <c r="F1143" s="732" t="s">
        <v>661</v>
      </c>
      <c r="G1143" s="731" t="s">
        <v>662</v>
      </c>
      <c r="H1143" s="731">
        <v>208988</v>
      </c>
      <c r="I1143" s="731">
        <v>208988</v>
      </c>
      <c r="J1143" s="731" t="s">
        <v>1000</v>
      </c>
      <c r="K1143" s="731" t="s">
        <v>1001</v>
      </c>
      <c r="L1143" s="734">
        <v>555.16999999999996</v>
      </c>
      <c r="M1143" s="734">
        <v>1</v>
      </c>
      <c r="N1143" s="735">
        <v>555.16999999999996</v>
      </c>
    </row>
    <row r="1144" spans="1:14" ht="14.45" customHeight="1" x14ac:dyDescent="0.2">
      <c r="A1144" s="729" t="s">
        <v>575</v>
      </c>
      <c r="B1144" s="730" t="s">
        <v>576</v>
      </c>
      <c r="C1144" s="731" t="s">
        <v>604</v>
      </c>
      <c r="D1144" s="732" t="s">
        <v>605</v>
      </c>
      <c r="E1144" s="733">
        <v>50113001</v>
      </c>
      <c r="F1144" s="732" t="s">
        <v>661</v>
      </c>
      <c r="G1144" s="731" t="s">
        <v>662</v>
      </c>
      <c r="H1144" s="731">
        <v>208990</v>
      </c>
      <c r="I1144" s="731">
        <v>208990</v>
      </c>
      <c r="J1144" s="731" t="s">
        <v>1002</v>
      </c>
      <c r="K1144" s="731" t="s">
        <v>1001</v>
      </c>
      <c r="L1144" s="734">
        <v>668.47000389289769</v>
      </c>
      <c r="M1144" s="734">
        <v>4</v>
      </c>
      <c r="N1144" s="735">
        <v>2673.8800155715908</v>
      </c>
    </row>
    <row r="1145" spans="1:14" ht="14.45" customHeight="1" x14ac:dyDescent="0.2">
      <c r="A1145" s="729" t="s">
        <v>575</v>
      </c>
      <c r="B1145" s="730" t="s">
        <v>576</v>
      </c>
      <c r="C1145" s="731" t="s">
        <v>604</v>
      </c>
      <c r="D1145" s="732" t="s">
        <v>605</v>
      </c>
      <c r="E1145" s="733">
        <v>50113001</v>
      </c>
      <c r="F1145" s="732" t="s">
        <v>661</v>
      </c>
      <c r="G1145" s="731" t="s">
        <v>662</v>
      </c>
      <c r="H1145" s="731">
        <v>134822</v>
      </c>
      <c r="I1145" s="731">
        <v>134822</v>
      </c>
      <c r="J1145" s="731" t="s">
        <v>1649</v>
      </c>
      <c r="K1145" s="731" t="s">
        <v>1338</v>
      </c>
      <c r="L1145" s="734">
        <v>207.5628571428571</v>
      </c>
      <c r="M1145" s="734">
        <v>70</v>
      </c>
      <c r="N1145" s="735">
        <v>14529.399999999998</v>
      </c>
    </row>
    <row r="1146" spans="1:14" ht="14.45" customHeight="1" x14ac:dyDescent="0.2">
      <c r="A1146" s="729" t="s">
        <v>575</v>
      </c>
      <c r="B1146" s="730" t="s">
        <v>576</v>
      </c>
      <c r="C1146" s="731" t="s">
        <v>604</v>
      </c>
      <c r="D1146" s="732" t="s">
        <v>605</v>
      </c>
      <c r="E1146" s="733">
        <v>50113001</v>
      </c>
      <c r="F1146" s="732" t="s">
        <v>661</v>
      </c>
      <c r="G1146" s="731" t="s">
        <v>662</v>
      </c>
      <c r="H1146" s="731">
        <v>134824</v>
      </c>
      <c r="I1146" s="731">
        <v>134824</v>
      </c>
      <c r="J1146" s="731" t="s">
        <v>1039</v>
      </c>
      <c r="K1146" s="731" t="s">
        <v>1040</v>
      </c>
      <c r="L1146" s="734">
        <v>326.47268292682935</v>
      </c>
      <c r="M1146" s="734">
        <v>41</v>
      </c>
      <c r="N1146" s="735">
        <v>13385.380000000003</v>
      </c>
    </row>
    <row r="1147" spans="1:14" ht="14.45" customHeight="1" x14ac:dyDescent="0.2">
      <c r="A1147" s="729" t="s">
        <v>575</v>
      </c>
      <c r="B1147" s="730" t="s">
        <v>576</v>
      </c>
      <c r="C1147" s="731" t="s">
        <v>604</v>
      </c>
      <c r="D1147" s="732" t="s">
        <v>605</v>
      </c>
      <c r="E1147" s="733">
        <v>50113001</v>
      </c>
      <c r="F1147" s="732" t="s">
        <v>661</v>
      </c>
      <c r="G1147" s="731" t="s">
        <v>673</v>
      </c>
      <c r="H1147" s="731">
        <v>197125</v>
      </c>
      <c r="I1147" s="731">
        <v>197125</v>
      </c>
      <c r="J1147" s="731" t="s">
        <v>684</v>
      </c>
      <c r="K1147" s="731" t="s">
        <v>685</v>
      </c>
      <c r="L1147" s="734">
        <v>110</v>
      </c>
      <c r="M1147" s="734">
        <v>34</v>
      </c>
      <c r="N1147" s="735">
        <v>3740</v>
      </c>
    </row>
    <row r="1148" spans="1:14" ht="14.45" customHeight="1" x14ac:dyDescent="0.2">
      <c r="A1148" s="729" t="s">
        <v>575</v>
      </c>
      <c r="B1148" s="730" t="s">
        <v>576</v>
      </c>
      <c r="C1148" s="731" t="s">
        <v>604</v>
      </c>
      <c r="D1148" s="732" t="s">
        <v>605</v>
      </c>
      <c r="E1148" s="733">
        <v>50113001</v>
      </c>
      <c r="F1148" s="732" t="s">
        <v>661</v>
      </c>
      <c r="G1148" s="731" t="s">
        <v>662</v>
      </c>
      <c r="H1148" s="731">
        <v>185812</v>
      </c>
      <c r="I1148" s="731">
        <v>85812</v>
      </c>
      <c r="J1148" s="731" t="s">
        <v>686</v>
      </c>
      <c r="K1148" s="731" t="s">
        <v>687</v>
      </c>
      <c r="L1148" s="734">
        <v>49.073750000000004</v>
      </c>
      <c r="M1148" s="734">
        <v>8</v>
      </c>
      <c r="N1148" s="735">
        <v>392.59000000000003</v>
      </c>
    </row>
    <row r="1149" spans="1:14" ht="14.45" customHeight="1" x14ac:dyDescent="0.2">
      <c r="A1149" s="729" t="s">
        <v>575</v>
      </c>
      <c r="B1149" s="730" t="s">
        <v>576</v>
      </c>
      <c r="C1149" s="731" t="s">
        <v>604</v>
      </c>
      <c r="D1149" s="732" t="s">
        <v>605</v>
      </c>
      <c r="E1149" s="733">
        <v>50113001</v>
      </c>
      <c r="F1149" s="732" t="s">
        <v>661</v>
      </c>
      <c r="G1149" s="731" t="s">
        <v>662</v>
      </c>
      <c r="H1149" s="731">
        <v>231541</v>
      </c>
      <c r="I1149" s="731">
        <v>231541</v>
      </c>
      <c r="J1149" s="731" t="s">
        <v>1084</v>
      </c>
      <c r="K1149" s="731" t="s">
        <v>1086</v>
      </c>
      <c r="L1149" s="734">
        <v>80.709999999999994</v>
      </c>
      <c r="M1149" s="734">
        <v>3</v>
      </c>
      <c r="N1149" s="735">
        <v>242.13</v>
      </c>
    </row>
    <row r="1150" spans="1:14" ht="14.45" customHeight="1" x14ac:dyDescent="0.2">
      <c r="A1150" s="729" t="s">
        <v>575</v>
      </c>
      <c r="B1150" s="730" t="s">
        <v>576</v>
      </c>
      <c r="C1150" s="731" t="s">
        <v>604</v>
      </c>
      <c r="D1150" s="732" t="s">
        <v>605</v>
      </c>
      <c r="E1150" s="733">
        <v>50113001</v>
      </c>
      <c r="F1150" s="732" t="s">
        <v>661</v>
      </c>
      <c r="G1150" s="731" t="s">
        <v>662</v>
      </c>
      <c r="H1150" s="731">
        <v>100502</v>
      </c>
      <c r="I1150" s="731">
        <v>502</v>
      </c>
      <c r="J1150" s="731" t="s">
        <v>690</v>
      </c>
      <c r="K1150" s="731" t="s">
        <v>691</v>
      </c>
      <c r="L1150" s="734">
        <v>268.94</v>
      </c>
      <c r="M1150" s="734">
        <v>4</v>
      </c>
      <c r="N1150" s="735">
        <v>1075.76</v>
      </c>
    </row>
    <row r="1151" spans="1:14" ht="14.45" customHeight="1" x14ac:dyDescent="0.2">
      <c r="A1151" s="729" t="s">
        <v>575</v>
      </c>
      <c r="B1151" s="730" t="s">
        <v>576</v>
      </c>
      <c r="C1151" s="731" t="s">
        <v>604</v>
      </c>
      <c r="D1151" s="732" t="s">
        <v>605</v>
      </c>
      <c r="E1151" s="733">
        <v>50113001</v>
      </c>
      <c r="F1151" s="732" t="s">
        <v>661</v>
      </c>
      <c r="G1151" s="731" t="s">
        <v>662</v>
      </c>
      <c r="H1151" s="731">
        <v>118656</v>
      </c>
      <c r="I1151" s="731">
        <v>118656</v>
      </c>
      <c r="J1151" s="731" t="s">
        <v>1108</v>
      </c>
      <c r="K1151" s="731" t="s">
        <v>901</v>
      </c>
      <c r="L1151" s="734">
        <v>654.83000000000004</v>
      </c>
      <c r="M1151" s="734">
        <v>1</v>
      </c>
      <c r="N1151" s="735">
        <v>654.83000000000004</v>
      </c>
    </row>
    <row r="1152" spans="1:14" ht="14.45" customHeight="1" x14ac:dyDescent="0.2">
      <c r="A1152" s="729" t="s">
        <v>575</v>
      </c>
      <c r="B1152" s="730" t="s">
        <v>576</v>
      </c>
      <c r="C1152" s="731" t="s">
        <v>604</v>
      </c>
      <c r="D1152" s="732" t="s">
        <v>605</v>
      </c>
      <c r="E1152" s="733">
        <v>50113001</v>
      </c>
      <c r="F1152" s="732" t="s">
        <v>661</v>
      </c>
      <c r="G1152" s="731" t="s">
        <v>662</v>
      </c>
      <c r="H1152" s="731">
        <v>230353</v>
      </c>
      <c r="I1152" s="731">
        <v>230353</v>
      </c>
      <c r="J1152" s="731" t="s">
        <v>697</v>
      </c>
      <c r="K1152" s="731" t="s">
        <v>698</v>
      </c>
      <c r="L1152" s="734">
        <v>1758.33</v>
      </c>
      <c r="M1152" s="734">
        <v>4</v>
      </c>
      <c r="N1152" s="735">
        <v>7033.32</v>
      </c>
    </row>
    <row r="1153" spans="1:14" ht="14.45" customHeight="1" x14ac:dyDescent="0.2">
      <c r="A1153" s="729" t="s">
        <v>575</v>
      </c>
      <c r="B1153" s="730" t="s">
        <v>576</v>
      </c>
      <c r="C1153" s="731" t="s">
        <v>604</v>
      </c>
      <c r="D1153" s="732" t="s">
        <v>605</v>
      </c>
      <c r="E1153" s="733">
        <v>50113001</v>
      </c>
      <c r="F1153" s="732" t="s">
        <v>661</v>
      </c>
      <c r="G1153" s="731" t="s">
        <v>673</v>
      </c>
      <c r="H1153" s="731">
        <v>107981</v>
      </c>
      <c r="I1153" s="731">
        <v>7981</v>
      </c>
      <c r="J1153" s="731" t="s">
        <v>700</v>
      </c>
      <c r="K1153" s="731" t="s">
        <v>701</v>
      </c>
      <c r="L1153" s="734">
        <v>42.188627450980391</v>
      </c>
      <c r="M1153" s="734">
        <v>51</v>
      </c>
      <c r="N1153" s="735">
        <v>2151.62</v>
      </c>
    </row>
    <row r="1154" spans="1:14" ht="14.45" customHeight="1" x14ac:dyDescent="0.2">
      <c r="A1154" s="729" t="s">
        <v>575</v>
      </c>
      <c r="B1154" s="730" t="s">
        <v>576</v>
      </c>
      <c r="C1154" s="731" t="s">
        <v>604</v>
      </c>
      <c r="D1154" s="732" t="s">
        <v>605</v>
      </c>
      <c r="E1154" s="733">
        <v>50113001</v>
      </c>
      <c r="F1154" s="732" t="s">
        <v>661</v>
      </c>
      <c r="G1154" s="731" t="s">
        <v>673</v>
      </c>
      <c r="H1154" s="731">
        <v>187607</v>
      </c>
      <c r="I1154" s="731">
        <v>187607</v>
      </c>
      <c r="J1154" s="731" t="s">
        <v>1140</v>
      </c>
      <c r="K1154" s="731" t="s">
        <v>1141</v>
      </c>
      <c r="L1154" s="734">
        <v>273.89999999999998</v>
      </c>
      <c r="M1154" s="734">
        <v>3</v>
      </c>
      <c r="N1154" s="735">
        <v>821.69999999999993</v>
      </c>
    </row>
    <row r="1155" spans="1:14" ht="14.45" customHeight="1" x14ac:dyDescent="0.2">
      <c r="A1155" s="729" t="s">
        <v>575</v>
      </c>
      <c r="B1155" s="730" t="s">
        <v>576</v>
      </c>
      <c r="C1155" s="731" t="s">
        <v>604</v>
      </c>
      <c r="D1155" s="732" t="s">
        <v>605</v>
      </c>
      <c r="E1155" s="733">
        <v>50113001</v>
      </c>
      <c r="F1155" s="732" t="s">
        <v>661</v>
      </c>
      <c r="G1155" s="731" t="s">
        <v>673</v>
      </c>
      <c r="H1155" s="731">
        <v>850729</v>
      </c>
      <c r="I1155" s="731">
        <v>157875</v>
      </c>
      <c r="J1155" s="731" t="s">
        <v>1158</v>
      </c>
      <c r="K1155" s="731" t="s">
        <v>1159</v>
      </c>
      <c r="L1155" s="734">
        <v>154</v>
      </c>
      <c r="M1155" s="734">
        <v>1</v>
      </c>
      <c r="N1155" s="735">
        <v>154</v>
      </c>
    </row>
    <row r="1156" spans="1:14" ht="14.45" customHeight="1" x14ac:dyDescent="0.2">
      <c r="A1156" s="729" t="s">
        <v>575</v>
      </c>
      <c r="B1156" s="730" t="s">
        <v>576</v>
      </c>
      <c r="C1156" s="731" t="s">
        <v>604</v>
      </c>
      <c r="D1156" s="732" t="s">
        <v>605</v>
      </c>
      <c r="E1156" s="733">
        <v>50113001</v>
      </c>
      <c r="F1156" s="732" t="s">
        <v>661</v>
      </c>
      <c r="G1156" s="731" t="s">
        <v>662</v>
      </c>
      <c r="H1156" s="731">
        <v>218375</v>
      </c>
      <c r="I1156" s="731">
        <v>218375</v>
      </c>
      <c r="J1156" s="731" t="s">
        <v>1863</v>
      </c>
      <c r="K1156" s="731" t="s">
        <v>1864</v>
      </c>
      <c r="L1156" s="734">
        <v>350.85</v>
      </c>
      <c r="M1156" s="734">
        <v>1</v>
      </c>
      <c r="N1156" s="735">
        <v>350.85</v>
      </c>
    </row>
    <row r="1157" spans="1:14" ht="14.45" customHeight="1" x14ac:dyDescent="0.2">
      <c r="A1157" s="729" t="s">
        <v>575</v>
      </c>
      <c r="B1157" s="730" t="s">
        <v>576</v>
      </c>
      <c r="C1157" s="731" t="s">
        <v>604</v>
      </c>
      <c r="D1157" s="732" t="s">
        <v>605</v>
      </c>
      <c r="E1157" s="733">
        <v>50113001</v>
      </c>
      <c r="F1157" s="732" t="s">
        <v>661</v>
      </c>
      <c r="G1157" s="731" t="s">
        <v>662</v>
      </c>
      <c r="H1157" s="731">
        <v>132090</v>
      </c>
      <c r="I1157" s="731">
        <v>32090</v>
      </c>
      <c r="J1157" s="731" t="s">
        <v>1885</v>
      </c>
      <c r="K1157" s="731" t="s">
        <v>1886</v>
      </c>
      <c r="L1157" s="734">
        <v>27.359999999999996</v>
      </c>
      <c r="M1157" s="734">
        <v>1</v>
      </c>
      <c r="N1157" s="735">
        <v>27.359999999999996</v>
      </c>
    </row>
    <row r="1158" spans="1:14" ht="14.45" customHeight="1" x14ac:dyDescent="0.2">
      <c r="A1158" s="729" t="s">
        <v>575</v>
      </c>
      <c r="B1158" s="730" t="s">
        <v>576</v>
      </c>
      <c r="C1158" s="731" t="s">
        <v>604</v>
      </c>
      <c r="D1158" s="732" t="s">
        <v>605</v>
      </c>
      <c r="E1158" s="733">
        <v>50113001</v>
      </c>
      <c r="F1158" s="732" t="s">
        <v>661</v>
      </c>
      <c r="G1158" s="731" t="s">
        <v>662</v>
      </c>
      <c r="H1158" s="731">
        <v>221998</v>
      </c>
      <c r="I1158" s="731">
        <v>221998</v>
      </c>
      <c r="J1158" s="731" t="s">
        <v>1889</v>
      </c>
      <c r="K1158" s="731" t="s">
        <v>1890</v>
      </c>
      <c r="L1158" s="734">
        <v>22.410000000000004</v>
      </c>
      <c r="M1158" s="734">
        <v>1</v>
      </c>
      <c r="N1158" s="735">
        <v>22.410000000000004</v>
      </c>
    </row>
    <row r="1159" spans="1:14" ht="14.45" customHeight="1" x14ac:dyDescent="0.2">
      <c r="A1159" s="729" t="s">
        <v>575</v>
      </c>
      <c r="B1159" s="730" t="s">
        <v>576</v>
      </c>
      <c r="C1159" s="731" t="s">
        <v>604</v>
      </c>
      <c r="D1159" s="732" t="s">
        <v>605</v>
      </c>
      <c r="E1159" s="733">
        <v>50113001</v>
      </c>
      <c r="F1159" s="732" t="s">
        <v>661</v>
      </c>
      <c r="G1159" s="731" t="s">
        <v>673</v>
      </c>
      <c r="H1159" s="731">
        <v>231956</v>
      </c>
      <c r="I1159" s="731">
        <v>231956</v>
      </c>
      <c r="J1159" s="731" t="s">
        <v>1880</v>
      </c>
      <c r="K1159" s="731" t="s">
        <v>1881</v>
      </c>
      <c r="L1159" s="734">
        <v>50.27</v>
      </c>
      <c r="M1159" s="734">
        <v>1</v>
      </c>
      <c r="N1159" s="735">
        <v>50.27</v>
      </c>
    </row>
    <row r="1160" spans="1:14" ht="14.45" customHeight="1" x14ac:dyDescent="0.2">
      <c r="A1160" s="729" t="s">
        <v>575</v>
      </c>
      <c r="B1160" s="730" t="s">
        <v>576</v>
      </c>
      <c r="C1160" s="731" t="s">
        <v>604</v>
      </c>
      <c r="D1160" s="732" t="s">
        <v>605</v>
      </c>
      <c r="E1160" s="733">
        <v>50113001</v>
      </c>
      <c r="F1160" s="732" t="s">
        <v>661</v>
      </c>
      <c r="G1160" s="731" t="s">
        <v>673</v>
      </c>
      <c r="H1160" s="731">
        <v>131934</v>
      </c>
      <c r="I1160" s="731">
        <v>31934</v>
      </c>
      <c r="J1160" s="731" t="s">
        <v>1880</v>
      </c>
      <c r="K1160" s="731" t="s">
        <v>1881</v>
      </c>
      <c r="L1160" s="734">
        <v>49.760000000000012</v>
      </c>
      <c r="M1160" s="734">
        <v>2</v>
      </c>
      <c r="N1160" s="735">
        <v>99.520000000000024</v>
      </c>
    </row>
    <row r="1161" spans="1:14" ht="14.45" customHeight="1" x14ac:dyDescent="0.2">
      <c r="A1161" s="729" t="s">
        <v>575</v>
      </c>
      <c r="B1161" s="730" t="s">
        <v>576</v>
      </c>
      <c r="C1161" s="731" t="s">
        <v>607</v>
      </c>
      <c r="D1161" s="732" t="s">
        <v>608</v>
      </c>
      <c r="E1161" s="733">
        <v>50113001</v>
      </c>
      <c r="F1161" s="732" t="s">
        <v>661</v>
      </c>
      <c r="G1161" s="731" t="s">
        <v>662</v>
      </c>
      <c r="H1161" s="731">
        <v>100362</v>
      </c>
      <c r="I1161" s="731">
        <v>362</v>
      </c>
      <c r="J1161" s="731" t="s">
        <v>663</v>
      </c>
      <c r="K1161" s="731" t="s">
        <v>664</v>
      </c>
      <c r="L1161" s="734">
        <v>72.51166666666667</v>
      </c>
      <c r="M1161" s="734">
        <v>6</v>
      </c>
      <c r="N1161" s="735">
        <v>435.07</v>
      </c>
    </row>
    <row r="1162" spans="1:14" ht="14.45" customHeight="1" x14ac:dyDescent="0.2">
      <c r="A1162" s="729" t="s">
        <v>575</v>
      </c>
      <c r="B1162" s="730" t="s">
        <v>576</v>
      </c>
      <c r="C1162" s="731" t="s">
        <v>607</v>
      </c>
      <c r="D1162" s="732" t="s">
        <v>608</v>
      </c>
      <c r="E1162" s="733">
        <v>50113001</v>
      </c>
      <c r="F1162" s="732" t="s">
        <v>661</v>
      </c>
      <c r="G1162" s="731" t="s">
        <v>662</v>
      </c>
      <c r="H1162" s="731">
        <v>167547</v>
      </c>
      <c r="I1162" s="731">
        <v>67547</v>
      </c>
      <c r="J1162" s="731" t="s">
        <v>665</v>
      </c>
      <c r="K1162" s="731" t="s">
        <v>666</v>
      </c>
      <c r="L1162" s="734">
        <v>46.728000000000002</v>
      </c>
      <c r="M1162" s="734">
        <v>5</v>
      </c>
      <c r="N1162" s="735">
        <v>233.64000000000001</v>
      </c>
    </row>
    <row r="1163" spans="1:14" ht="14.45" customHeight="1" x14ac:dyDescent="0.2">
      <c r="A1163" s="729" t="s">
        <v>575</v>
      </c>
      <c r="B1163" s="730" t="s">
        <v>576</v>
      </c>
      <c r="C1163" s="731" t="s">
        <v>607</v>
      </c>
      <c r="D1163" s="732" t="s">
        <v>608</v>
      </c>
      <c r="E1163" s="733">
        <v>50113001</v>
      </c>
      <c r="F1163" s="732" t="s">
        <v>661</v>
      </c>
      <c r="G1163" s="731" t="s">
        <v>662</v>
      </c>
      <c r="H1163" s="731">
        <v>845369</v>
      </c>
      <c r="I1163" s="731">
        <v>107987</v>
      </c>
      <c r="J1163" s="731" t="s">
        <v>732</v>
      </c>
      <c r="K1163" s="731" t="s">
        <v>733</v>
      </c>
      <c r="L1163" s="734">
        <v>112.16999999999997</v>
      </c>
      <c r="M1163" s="734">
        <v>3</v>
      </c>
      <c r="N1163" s="735">
        <v>336.50999999999993</v>
      </c>
    </row>
    <row r="1164" spans="1:14" ht="14.45" customHeight="1" x14ac:dyDescent="0.2">
      <c r="A1164" s="729" t="s">
        <v>575</v>
      </c>
      <c r="B1164" s="730" t="s">
        <v>576</v>
      </c>
      <c r="C1164" s="731" t="s">
        <v>607</v>
      </c>
      <c r="D1164" s="732" t="s">
        <v>608</v>
      </c>
      <c r="E1164" s="733">
        <v>50113001</v>
      </c>
      <c r="F1164" s="732" t="s">
        <v>661</v>
      </c>
      <c r="G1164" s="731" t="s">
        <v>662</v>
      </c>
      <c r="H1164" s="731">
        <v>100392</v>
      </c>
      <c r="I1164" s="731">
        <v>392</v>
      </c>
      <c r="J1164" s="731" t="s">
        <v>757</v>
      </c>
      <c r="K1164" s="731" t="s">
        <v>758</v>
      </c>
      <c r="L1164" s="734">
        <v>57.658749999999998</v>
      </c>
      <c r="M1164" s="734">
        <v>16</v>
      </c>
      <c r="N1164" s="735">
        <v>922.54</v>
      </c>
    </row>
    <row r="1165" spans="1:14" ht="14.45" customHeight="1" x14ac:dyDescent="0.2">
      <c r="A1165" s="729" t="s">
        <v>575</v>
      </c>
      <c r="B1165" s="730" t="s">
        <v>576</v>
      </c>
      <c r="C1165" s="731" t="s">
        <v>607</v>
      </c>
      <c r="D1165" s="732" t="s">
        <v>608</v>
      </c>
      <c r="E1165" s="733">
        <v>50113001</v>
      </c>
      <c r="F1165" s="732" t="s">
        <v>661</v>
      </c>
      <c r="G1165" s="731" t="s">
        <v>662</v>
      </c>
      <c r="H1165" s="731">
        <v>205021</v>
      </c>
      <c r="I1165" s="731">
        <v>205021</v>
      </c>
      <c r="J1165" s="731" t="s">
        <v>1828</v>
      </c>
      <c r="K1165" s="731" t="s">
        <v>1829</v>
      </c>
      <c r="L1165" s="734">
        <v>352</v>
      </c>
      <c r="M1165" s="734">
        <v>25</v>
      </c>
      <c r="N1165" s="735">
        <v>8800</v>
      </c>
    </row>
    <row r="1166" spans="1:14" ht="14.45" customHeight="1" x14ac:dyDescent="0.2">
      <c r="A1166" s="729" t="s">
        <v>575</v>
      </c>
      <c r="B1166" s="730" t="s">
        <v>576</v>
      </c>
      <c r="C1166" s="731" t="s">
        <v>607</v>
      </c>
      <c r="D1166" s="732" t="s">
        <v>608</v>
      </c>
      <c r="E1166" s="733">
        <v>50113001</v>
      </c>
      <c r="F1166" s="732" t="s">
        <v>661</v>
      </c>
      <c r="G1166" s="731" t="s">
        <v>662</v>
      </c>
      <c r="H1166" s="731">
        <v>184090</v>
      </c>
      <c r="I1166" s="731">
        <v>84090</v>
      </c>
      <c r="J1166" s="731" t="s">
        <v>676</v>
      </c>
      <c r="K1166" s="731" t="s">
        <v>677</v>
      </c>
      <c r="L1166" s="734">
        <v>59.208888888888886</v>
      </c>
      <c r="M1166" s="734">
        <v>9</v>
      </c>
      <c r="N1166" s="735">
        <v>532.88</v>
      </c>
    </row>
    <row r="1167" spans="1:14" ht="14.45" customHeight="1" x14ac:dyDescent="0.2">
      <c r="A1167" s="729" t="s">
        <v>575</v>
      </c>
      <c r="B1167" s="730" t="s">
        <v>576</v>
      </c>
      <c r="C1167" s="731" t="s">
        <v>607</v>
      </c>
      <c r="D1167" s="732" t="s">
        <v>608</v>
      </c>
      <c r="E1167" s="733">
        <v>50113001</v>
      </c>
      <c r="F1167" s="732" t="s">
        <v>661</v>
      </c>
      <c r="G1167" s="731" t="s">
        <v>662</v>
      </c>
      <c r="H1167" s="731">
        <v>104071</v>
      </c>
      <c r="I1167" s="731">
        <v>4071</v>
      </c>
      <c r="J1167" s="731" t="s">
        <v>876</v>
      </c>
      <c r="K1167" s="731" t="s">
        <v>877</v>
      </c>
      <c r="L1167" s="734">
        <v>224.1100000000001</v>
      </c>
      <c r="M1167" s="734">
        <v>2</v>
      </c>
      <c r="N1167" s="735">
        <v>448.2200000000002</v>
      </c>
    </row>
    <row r="1168" spans="1:14" ht="14.45" customHeight="1" x14ac:dyDescent="0.2">
      <c r="A1168" s="729" t="s">
        <v>575</v>
      </c>
      <c r="B1168" s="730" t="s">
        <v>576</v>
      </c>
      <c r="C1168" s="731" t="s">
        <v>607</v>
      </c>
      <c r="D1168" s="732" t="s">
        <v>608</v>
      </c>
      <c r="E1168" s="733">
        <v>50113001</v>
      </c>
      <c r="F1168" s="732" t="s">
        <v>661</v>
      </c>
      <c r="G1168" s="731" t="s">
        <v>662</v>
      </c>
      <c r="H1168" s="731">
        <v>447</v>
      </c>
      <c r="I1168" s="731">
        <v>447</v>
      </c>
      <c r="J1168" s="731" t="s">
        <v>1836</v>
      </c>
      <c r="K1168" s="731" t="s">
        <v>1837</v>
      </c>
      <c r="L1168" s="734">
        <v>179.66249999999997</v>
      </c>
      <c r="M1168" s="734">
        <v>4</v>
      </c>
      <c r="N1168" s="735">
        <v>718.64999999999986</v>
      </c>
    </row>
    <row r="1169" spans="1:14" ht="14.45" customHeight="1" x14ac:dyDescent="0.2">
      <c r="A1169" s="729" t="s">
        <v>575</v>
      </c>
      <c r="B1169" s="730" t="s">
        <v>576</v>
      </c>
      <c r="C1169" s="731" t="s">
        <v>607</v>
      </c>
      <c r="D1169" s="732" t="s">
        <v>608</v>
      </c>
      <c r="E1169" s="733">
        <v>50113001</v>
      </c>
      <c r="F1169" s="732" t="s">
        <v>661</v>
      </c>
      <c r="G1169" s="731" t="s">
        <v>673</v>
      </c>
      <c r="H1169" s="731">
        <v>214036</v>
      </c>
      <c r="I1169" s="731">
        <v>214036</v>
      </c>
      <c r="J1169" s="731" t="s">
        <v>948</v>
      </c>
      <c r="K1169" s="731" t="s">
        <v>949</v>
      </c>
      <c r="L1169" s="734">
        <v>40.350000000000009</v>
      </c>
      <c r="M1169" s="734">
        <v>1</v>
      </c>
      <c r="N1169" s="735">
        <v>40.350000000000009</v>
      </c>
    </row>
    <row r="1170" spans="1:14" ht="14.45" customHeight="1" x14ac:dyDescent="0.2">
      <c r="A1170" s="729" t="s">
        <v>575</v>
      </c>
      <c r="B1170" s="730" t="s">
        <v>576</v>
      </c>
      <c r="C1170" s="731" t="s">
        <v>607</v>
      </c>
      <c r="D1170" s="732" t="s">
        <v>608</v>
      </c>
      <c r="E1170" s="733">
        <v>50113001</v>
      </c>
      <c r="F1170" s="732" t="s">
        <v>661</v>
      </c>
      <c r="G1170" s="731" t="s">
        <v>662</v>
      </c>
      <c r="H1170" s="731">
        <v>842703</v>
      </c>
      <c r="I1170" s="731">
        <v>0</v>
      </c>
      <c r="J1170" s="731" t="s">
        <v>1839</v>
      </c>
      <c r="K1170" s="731" t="s">
        <v>329</v>
      </c>
      <c r="L1170" s="734">
        <v>57.644444444444439</v>
      </c>
      <c r="M1170" s="734">
        <v>9</v>
      </c>
      <c r="N1170" s="735">
        <v>518.79999999999995</v>
      </c>
    </row>
    <row r="1171" spans="1:14" ht="14.45" customHeight="1" x14ac:dyDescent="0.2">
      <c r="A1171" s="729" t="s">
        <v>575</v>
      </c>
      <c r="B1171" s="730" t="s">
        <v>576</v>
      </c>
      <c r="C1171" s="731" t="s">
        <v>607</v>
      </c>
      <c r="D1171" s="732" t="s">
        <v>608</v>
      </c>
      <c r="E1171" s="733">
        <v>50113001</v>
      </c>
      <c r="F1171" s="732" t="s">
        <v>661</v>
      </c>
      <c r="G1171" s="731" t="s">
        <v>662</v>
      </c>
      <c r="H1171" s="731">
        <v>51366</v>
      </c>
      <c r="I1171" s="731">
        <v>51366</v>
      </c>
      <c r="J1171" s="731" t="s">
        <v>1840</v>
      </c>
      <c r="K1171" s="731" t="s">
        <v>1841</v>
      </c>
      <c r="L1171" s="734">
        <v>171.6</v>
      </c>
      <c r="M1171" s="734">
        <v>1</v>
      </c>
      <c r="N1171" s="735">
        <v>171.6</v>
      </c>
    </row>
    <row r="1172" spans="1:14" ht="14.45" customHeight="1" x14ac:dyDescent="0.2">
      <c r="A1172" s="729" t="s">
        <v>575</v>
      </c>
      <c r="B1172" s="730" t="s">
        <v>576</v>
      </c>
      <c r="C1172" s="731" t="s">
        <v>607</v>
      </c>
      <c r="D1172" s="732" t="s">
        <v>608</v>
      </c>
      <c r="E1172" s="733">
        <v>50113001</v>
      </c>
      <c r="F1172" s="732" t="s">
        <v>661</v>
      </c>
      <c r="G1172" s="731" t="s">
        <v>662</v>
      </c>
      <c r="H1172" s="731">
        <v>51367</v>
      </c>
      <c r="I1172" s="731">
        <v>51367</v>
      </c>
      <c r="J1172" s="731" t="s">
        <v>1840</v>
      </c>
      <c r="K1172" s="731" t="s">
        <v>1842</v>
      </c>
      <c r="L1172" s="734">
        <v>92.95</v>
      </c>
      <c r="M1172" s="734">
        <v>5</v>
      </c>
      <c r="N1172" s="735">
        <v>464.75</v>
      </c>
    </row>
    <row r="1173" spans="1:14" ht="14.45" customHeight="1" x14ac:dyDescent="0.2">
      <c r="A1173" s="729" t="s">
        <v>575</v>
      </c>
      <c r="B1173" s="730" t="s">
        <v>576</v>
      </c>
      <c r="C1173" s="731" t="s">
        <v>607</v>
      </c>
      <c r="D1173" s="732" t="s">
        <v>608</v>
      </c>
      <c r="E1173" s="733">
        <v>50113001</v>
      </c>
      <c r="F1173" s="732" t="s">
        <v>661</v>
      </c>
      <c r="G1173" s="731" t="s">
        <v>662</v>
      </c>
      <c r="H1173" s="731">
        <v>208988</v>
      </c>
      <c r="I1173" s="731">
        <v>208988</v>
      </c>
      <c r="J1173" s="731" t="s">
        <v>1000</v>
      </c>
      <c r="K1173" s="731" t="s">
        <v>1001</v>
      </c>
      <c r="L1173" s="734">
        <v>555.17018580016622</v>
      </c>
      <c r="M1173" s="734">
        <v>1</v>
      </c>
      <c r="N1173" s="735">
        <v>555.17018580016622</v>
      </c>
    </row>
    <row r="1174" spans="1:14" ht="14.45" customHeight="1" x14ac:dyDescent="0.2">
      <c r="A1174" s="729" t="s">
        <v>575</v>
      </c>
      <c r="B1174" s="730" t="s">
        <v>576</v>
      </c>
      <c r="C1174" s="731" t="s">
        <v>607</v>
      </c>
      <c r="D1174" s="732" t="s">
        <v>608</v>
      </c>
      <c r="E1174" s="733">
        <v>50113001</v>
      </c>
      <c r="F1174" s="732" t="s">
        <v>661</v>
      </c>
      <c r="G1174" s="731" t="s">
        <v>662</v>
      </c>
      <c r="H1174" s="731">
        <v>208990</v>
      </c>
      <c r="I1174" s="731">
        <v>208990</v>
      </c>
      <c r="J1174" s="731" t="s">
        <v>1002</v>
      </c>
      <c r="K1174" s="731" t="s">
        <v>1001</v>
      </c>
      <c r="L1174" s="734">
        <v>668.47</v>
      </c>
      <c r="M1174" s="734">
        <v>1</v>
      </c>
      <c r="N1174" s="735">
        <v>668.47</v>
      </c>
    </row>
    <row r="1175" spans="1:14" ht="14.45" customHeight="1" x14ac:dyDescent="0.2">
      <c r="A1175" s="729" t="s">
        <v>575</v>
      </c>
      <c r="B1175" s="730" t="s">
        <v>576</v>
      </c>
      <c r="C1175" s="731" t="s">
        <v>607</v>
      </c>
      <c r="D1175" s="732" t="s">
        <v>608</v>
      </c>
      <c r="E1175" s="733">
        <v>50113001</v>
      </c>
      <c r="F1175" s="732" t="s">
        <v>661</v>
      </c>
      <c r="G1175" s="731" t="s">
        <v>662</v>
      </c>
      <c r="H1175" s="731">
        <v>193724</v>
      </c>
      <c r="I1175" s="731">
        <v>93724</v>
      </c>
      <c r="J1175" s="731" t="s">
        <v>1011</v>
      </c>
      <c r="K1175" s="731" t="s">
        <v>1012</v>
      </c>
      <c r="L1175" s="734">
        <v>68.239999999999995</v>
      </c>
      <c r="M1175" s="734">
        <v>2</v>
      </c>
      <c r="N1175" s="735">
        <v>136.47999999999999</v>
      </c>
    </row>
    <row r="1176" spans="1:14" ht="14.45" customHeight="1" x14ac:dyDescent="0.2">
      <c r="A1176" s="729" t="s">
        <v>575</v>
      </c>
      <c r="B1176" s="730" t="s">
        <v>576</v>
      </c>
      <c r="C1176" s="731" t="s">
        <v>607</v>
      </c>
      <c r="D1176" s="732" t="s">
        <v>608</v>
      </c>
      <c r="E1176" s="733">
        <v>50113001</v>
      </c>
      <c r="F1176" s="732" t="s">
        <v>661</v>
      </c>
      <c r="G1176" s="731" t="s">
        <v>662</v>
      </c>
      <c r="H1176" s="731">
        <v>193723</v>
      </c>
      <c r="I1176" s="731">
        <v>93723</v>
      </c>
      <c r="J1176" s="731" t="s">
        <v>1013</v>
      </c>
      <c r="K1176" s="731" t="s">
        <v>1014</v>
      </c>
      <c r="L1176" s="734">
        <v>40.22999999999999</v>
      </c>
      <c r="M1176" s="734">
        <v>2</v>
      </c>
      <c r="N1176" s="735">
        <v>80.45999999999998</v>
      </c>
    </row>
    <row r="1177" spans="1:14" ht="14.45" customHeight="1" x14ac:dyDescent="0.2">
      <c r="A1177" s="729" t="s">
        <v>575</v>
      </c>
      <c r="B1177" s="730" t="s">
        <v>576</v>
      </c>
      <c r="C1177" s="731" t="s">
        <v>607</v>
      </c>
      <c r="D1177" s="732" t="s">
        <v>608</v>
      </c>
      <c r="E1177" s="733">
        <v>50113001</v>
      </c>
      <c r="F1177" s="732" t="s">
        <v>661</v>
      </c>
      <c r="G1177" s="731" t="s">
        <v>662</v>
      </c>
      <c r="H1177" s="731">
        <v>134822</v>
      </c>
      <c r="I1177" s="731">
        <v>134822</v>
      </c>
      <c r="J1177" s="731" t="s">
        <v>1649</v>
      </c>
      <c r="K1177" s="731" t="s">
        <v>1338</v>
      </c>
      <c r="L1177" s="734">
        <v>207.56</v>
      </c>
      <c r="M1177" s="734">
        <v>18</v>
      </c>
      <c r="N1177" s="735">
        <v>3736.08</v>
      </c>
    </row>
    <row r="1178" spans="1:14" ht="14.45" customHeight="1" x14ac:dyDescent="0.2">
      <c r="A1178" s="729" t="s">
        <v>575</v>
      </c>
      <c r="B1178" s="730" t="s">
        <v>576</v>
      </c>
      <c r="C1178" s="731" t="s">
        <v>607</v>
      </c>
      <c r="D1178" s="732" t="s">
        <v>608</v>
      </c>
      <c r="E1178" s="733">
        <v>50113001</v>
      </c>
      <c r="F1178" s="732" t="s">
        <v>661</v>
      </c>
      <c r="G1178" s="731" t="s">
        <v>662</v>
      </c>
      <c r="H1178" s="731">
        <v>134821</v>
      </c>
      <c r="I1178" s="731">
        <v>134821</v>
      </c>
      <c r="J1178" s="731" t="s">
        <v>1845</v>
      </c>
      <c r="K1178" s="731" t="s">
        <v>1846</v>
      </c>
      <c r="L1178" s="734">
        <v>375.45</v>
      </c>
      <c r="M1178" s="734">
        <v>1</v>
      </c>
      <c r="N1178" s="735">
        <v>375.45</v>
      </c>
    </row>
    <row r="1179" spans="1:14" ht="14.45" customHeight="1" x14ac:dyDescent="0.2">
      <c r="A1179" s="729" t="s">
        <v>575</v>
      </c>
      <c r="B1179" s="730" t="s">
        <v>576</v>
      </c>
      <c r="C1179" s="731" t="s">
        <v>607</v>
      </c>
      <c r="D1179" s="732" t="s">
        <v>608</v>
      </c>
      <c r="E1179" s="733">
        <v>50113001</v>
      </c>
      <c r="F1179" s="732" t="s">
        <v>661</v>
      </c>
      <c r="G1179" s="731" t="s">
        <v>662</v>
      </c>
      <c r="H1179" s="731">
        <v>134824</v>
      </c>
      <c r="I1179" s="731">
        <v>134824</v>
      </c>
      <c r="J1179" s="731" t="s">
        <v>1039</v>
      </c>
      <c r="K1179" s="731" t="s">
        <v>1040</v>
      </c>
      <c r="L1179" s="734">
        <v>326.46999999999997</v>
      </c>
      <c r="M1179" s="734">
        <v>1</v>
      </c>
      <c r="N1179" s="735">
        <v>326.46999999999997</v>
      </c>
    </row>
    <row r="1180" spans="1:14" ht="14.45" customHeight="1" x14ac:dyDescent="0.2">
      <c r="A1180" s="729" t="s">
        <v>575</v>
      </c>
      <c r="B1180" s="730" t="s">
        <v>576</v>
      </c>
      <c r="C1180" s="731" t="s">
        <v>607</v>
      </c>
      <c r="D1180" s="732" t="s">
        <v>608</v>
      </c>
      <c r="E1180" s="733">
        <v>50113001</v>
      </c>
      <c r="F1180" s="732" t="s">
        <v>661</v>
      </c>
      <c r="G1180" s="731" t="s">
        <v>673</v>
      </c>
      <c r="H1180" s="731">
        <v>197125</v>
      </c>
      <c r="I1180" s="731">
        <v>197125</v>
      </c>
      <c r="J1180" s="731" t="s">
        <v>684</v>
      </c>
      <c r="K1180" s="731" t="s">
        <v>685</v>
      </c>
      <c r="L1180" s="734">
        <v>110</v>
      </c>
      <c r="M1180" s="734">
        <v>40</v>
      </c>
      <c r="N1180" s="735">
        <v>4400</v>
      </c>
    </row>
    <row r="1181" spans="1:14" ht="14.45" customHeight="1" x14ac:dyDescent="0.2">
      <c r="A1181" s="729" t="s">
        <v>575</v>
      </c>
      <c r="B1181" s="730" t="s">
        <v>576</v>
      </c>
      <c r="C1181" s="731" t="s">
        <v>607</v>
      </c>
      <c r="D1181" s="732" t="s">
        <v>608</v>
      </c>
      <c r="E1181" s="733">
        <v>50113001</v>
      </c>
      <c r="F1181" s="732" t="s">
        <v>661</v>
      </c>
      <c r="G1181" s="731" t="s">
        <v>662</v>
      </c>
      <c r="H1181" s="731">
        <v>237329</v>
      </c>
      <c r="I1181" s="731">
        <v>237329</v>
      </c>
      <c r="J1181" s="731" t="s">
        <v>688</v>
      </c>
      <c r="K1181" s="731" t="s">
        <v>689</v>
      </c>
      <c r="L1181" s="734">
        <v>109.59</v>
      </c>
      <c r="M1181" s="734">
        <v>1</v>
      </c>
      <c r="N1181" s="735">
        <v>109.59</v>
      </c>
    </row>
    <row r="1182" spans="1:14" ht="14.45" customHeight="1" x14ac:dyDescent="0.2">
      <c r="A1182" s="729" t="s">
        <v>575</v>
      </c>
      <c r="B1182" s="730" t="s">
        <v>576</v>
      </c>
      <c r="C1182" s="731" t="s">
        <v>607</v>
      </c>
      <c r="D1182" s="732" t="s">
        <v>608</v>
      </c>
      <c r="E1182" s="733">
        <v>50113001</v>
      </c>
      <c r="F1182" s="732" t="s">
        <v>661</v>
      </c>
      <c r="G1182" s="731" t="s">
        <v>673</v>
      </c>
      <c r="H1182" s="731">
        <v>127737</v>
      </c>
      <c r="I1182" s="731">
        <v>127737</v>
      </c>
      <c r="J1182" s="731" t="s">
        <v>694</v>
      </c>
      <c r="K1182" s="731" t="s">
        <v>696</v>
      </c>
      <c r="L1182" s="734">
        <v>67.39</v>
      </c>
      <c r="M1182" s="734">
        <v>1</v>
      </c>
      <c r="N1182" s="735">
        <v>67.39</v>
      </c>
    </row>
    <row r="1183" spans="1:14" ht="14.45" customHeight="1" x14ac:dyDescent="0.2">
      <c r="A1183" s="729" t="s">
        <v>575</v>
      </c>
      <c r="B1183" s="730" t="s">
        <v>576</v>
      </c>
      <c r="C1183" s="731" t="s">
        <v>607</v>
      </c>
      <c r="D1183" s="732" t="s">
        <v>608</v>
      </c>
      <c r="E1183" s="733">
        <v>50113001</v>
      </c>
      <c r="F1183" s="732" t="s">
        <v>661</v>
      </c>
      <c r="G1183" s="731" t="s">
        <v>662</v>
      </c>
      <c r="H1183" s="731">
        <v>118656</v>
      </c>
      <c r="I1183" s="731">
        <v>118656</v>
      </c>
      <c r="J1183" s="731" t="s">
        <v>1108</v>
      </c>
      <c r="K1183" s="731" t="s">
        <v>901</v>
      </c>
      <c r="L1183" s="734">
        <v>658.98153846153843</v>
      </c>
      <c r="M1183" s="734">
        <v>13</v>
      </c>
      <c r="N1183" s="735">
        <v>8566.76</v>
      </c>
    </row>
    <row r="1184" spans="1:14" ht="14.45" customHeight="1" x14ac:dyDescent="0.2">
      <c r="A1184" s="729" t="s">
        <v>575</v>
      </c>
      <c r="B1184" s="730" t="s">
        <v>576</v>
      </c>
      <c r="C1184" s="731" t="s">
        <v>607</v>
      </c>
      <c r="D1184" s="732" t="s">
        <v>608</v>
      </c>
      <c r="E1184" s="733">
        <v>50113001</v>
      </c>
      <c r="F1184" s="732" t="s">
        <v>661</v>
      </c>
      <c r="G1184" s="731" t="s">
        <v>662</v>
      </c>
      <c r="H1184" s="731">
        <v>194763</v>
      </c>
      <c r="I1184" s="731">
        <v>94763</v>
      </c>
      <c r="J1184" s="731" t="s">
        <v>1857</v>
      </c>
      <c r="K1184" s="731" t="s">
        <v>1858</v>
      </c>
      <c r="L1184" s="734">
        <v>212.52000000000007</v>
      </c>
      <c r="M1184" s="734">
        <v>4</v>
      </c>
      <c r="N1184" s="735">
        <v>850.08000000000027</v>
      </c>
    </row>
    <row r="1185" spans="1:14" ht="14.45" customHeight="1" x14ac:dyDescent="0.2">
      <c r="A1185" s="729" t="s">
        <v>575</v>
      </c>
      <c r="B1185" s="730" t="s">
        <v>576</v>
      </c>
      <c r="C1185" s="731" t="s">
        <v>607</v>
      </c>
      <c r="D1185" s="732" t="s">
        <v>608</v>
      </c>
      <c r="E1185" s="733">
        <v>50113001</v>
      </c>
      <c r="F1185" s="732" t="s">
        <v>661</v>
      </c>
      <c r="G1185" s="731" t="s">
        <v>662</v>
      </c>
      <c r="H1185" s="731">
        <v>119686</v>
      </c>
      <c r="I1185" s="731">
        <v>119686</v>
      </c>
      <c r="J1185" s="731" t="s">
        <v>1891</v>
      </c>
      <c r="K1185" s="731" t="s">
        <v>1892</v>
      </c>
      <c r="L1185" s="734">
        <v>60.509999999999991</v>
      </c>
      <c r="M1185" s="734">
        <v>1</v>
      </c>
      <c r="N1185" s="735">
        <v>60.509999999999991</v>
      </c>
    </row>
    <row r="1186" spans="1:14" ht="14.45" customHeight="1" x14ac:dyDescent="0.2">
      <c r="A1186" s="729" t="s">
        <v>575</v>
      </c>
      <c r="B1186" s="730" t="s">
        <v>576</v>
      </c>
      <c r="C1186" s="731" t="s">
        <v>607</v>
      </c>
      <c r="D1186" s="732" t="s">
        <v>608</v>
      </c>
      <c r="E1186" s="733">
        <v>50113001</v>
      </c>
      <c r="F1186" s="732" t="s">
        <v>661</v>
      </c>
      <c r="G1186" s="731" t="s">
        <v>662</v>
      </c>
      <c r="H1186" s="731">
        <v>109414</v>
      </c>
      <c r="I1186" s="731">
        <v>119687</v>
      </c>
      <c r="J1186" s="731" t="s">
        <v>1859</v>
      </c>
      <c r="K1186" s="731" t="s">
        <v>1860</v>
      </c>
      <c r="L1186" s="734">
        <v>66.109999999999985</v>
      </c>
      <c r="M1186" s="734">
        <v>1</v>
      </c>
      <c r="N1186" s="735">
        <v>66.109999999999985</v>
      </c>
    </row>
    <row r="1187" spans="1:14" ht="14.45" customHeight="1" x14ac:dyDescent="0.2">
      <c r="A1187" s="729" t="s">
        <v>575</v>
      </c>
      <c r="B1187" s="730" t="s">
        <v>576</v>
      </c>
      <c r="C1187" s="731" t="s">
        <v>607</v>
      </c>
      <c r="D1187" s="732" t="s">
        <v>608</v>
      </c>
      <c r="E1187" s="733">
        <v>50113001</v>
      </c>
      <c r="F1187" s="732" t="s">
        <v>661</v>
      </c>
      <c r="G1187" s="731" t="s">
        <v>662</v>
      </c>
      <c r="H1187" s="731">
        <v>230353</v>
      </c>
      <c r="I1187" s="731">
        <v>230353</v>
      </c>
      <c r="J1187" s="731" t="s">
        <v>697</v>
      </c>
      <c r="K1187" s="731" t="s">
        <v>698</v>
      </c>
      <c r="L1187" s="734">
        <v>1758.33</v>
      </c>
      <c r="M1187" s="734">
        <v>1</v>
      </c>
      <c r="N1187" s="735">
        <v>1758.33</v>
      </c>
    </row>
    <row r="1188" spans="1:14" ht="14.45" customHeight="1" x14ac:dyDescent="0.2">
      <c r="A1188" s="729" t="s">
        <v>575</v>
      </c>
      <c r="B1188" s="730" t="s">
        <v>576</v>
      </c>
      <c r="C1188" s="731" t="s">
        <v>607</v>
      </c>
      <c r="D1188" s="732" t="s">
        <v>608</v>
      </c>
      <c r="E1188" s="733">
        <v>50113001</v>
      </c>
      <c r="F1188" s="732" t="s">
        <v>661</v>
      </c>
      <c r="G1188" s="731" t="s">
        <v>662</v>
      </c>
      <c r="H1188" s="731">
        <v>226003</v>
      </c>
      <c r="I1188" s="731">
        <v>226003</v>
      </c>
      <c r="J1188" s="731" t="s">
        <v>1120</v>
      </c>
      <c r="K1188" s="731" t="s">
        <v>1122</v>
      </c>
      <c r="L1188" s="734">
        <v>226.68</v>
      </c>
      <c r="M1188" s="734">
        <v>10</v>
      </c>
      <c r="N1188" s="735">
        <v>2266.8000000000002</v>
      </c>
    </row>
    <row r="1189" spans="1:14" ht="14.45" customHeight="1" x14ac:dyDescent="0.2">
      <c r="A1189" s="729" t="s">
        <v>575</v>
      </c>
      <c r="B1189" s="730" t="s">
        <v>576</v>
      </c>
      <c r="C1189" s="731" t="s">
        <v>607</v>
      </c>
      <c r="D1189" s="732" t="s">
        <v>608</v>
      </c>
      <c r="E1189" s="733">
        <v>50113001</v>
      </c>
      <c r="F1189" s="732" t="s">
        <v>661</v>
      </c>
      <c r="G1189" s="731" t="s">
        <v>673</v>
      </c>
      <c r="H1189" s="731">
        <v>107981</v>
      </c>
      <c r="I1189" s="731">
        <v>7981</v>
      </c>
      <c r="J1189" s="731" t="s">
        <v>700</v>
      </c>
      <c r="K1189" s="731" t="s">
        <v>701</v>
      </c>
      <c r="L1189" s="734">
        <v>45.018000000000001</v>
      </c>
      <c r="M1189" s="734">
        <v>10</v>
      </c>
      <c r="N1189" s="735">
        <v>450.18</v>
      </c>
    </row>
    <row r="1190" spans="1:14" ht="14.45" customHeight="1" x14ac:dyDescent="0.2">
      <c r="A1190" s="729" t="s">
        <v>575</v>
      </c>
      <c r="B1190" s="730" t="s">
        <v>576</v>
      </c>
      <c r="C1190" s="731" t="s">
        <v>607</v>
      </c>
      <c r="D1190" s="732" t="s">
        <v>608</v>
      </c>
      <c r="E1190" s="733">
        <v>50113001</v>
      </c>
      <c r="F1190" s="732" t="s">
        <v>661</v>
      </c>
      <c r="G1190" s="731" t="s">
        <v>662</v>
      </c>
      <c r="H1190" s="731">
        <v>150448</v>
      </c>
      <c r="I1190" s="731">
        <v>50448</v>
      </c>
      <c r="J1190" s="731" t="s">
        <v>1893</v>
      </c>
      <c r="K1190" s="731" t="s">
        <v>1894</v>
      </c>
      <c r="L1190" s="734">
        <v>52.789999999999992</v>
      </c>
      <c r="M1190" s="734">
        <v>1</v>
      </c>
      <c r="N1190" s="735">
        <v>52.789999999999992</v>
      </c>
    </row>
    <row r="1191" spans="1:14" ht="14.45" customHeight="1" x14ac:dyDescent="0.2">
      <c r="A1191" s="729" t="s">
        <v>575</v>
      </c>
      <c r="B1191" s="730" t="s">
        <v>576</v>
      </c>
      <c r="C1191" s="731" t="s">
        <v>607</v>
      </c>
      <c r="D1191" s="732" t="s">
        <v>608</v>
      </c>
      <c r="E1191" s="733">
        <v>50113001</v>
      </c>
      <c r="F1191" s="732" t="s">
        <v>661</v>
      </c>
      <c r="G1191" s="731" t="s">
        <v>673</v>
      </c>
      <c r="H1191" s="731">
        <v>187607</v>
      </c>
      <c r="I1191" s="731">
        <v>187607</v>
      </c>
      <c r="J1191" s="731" t="s">
        <v>1140</v>
      </c>
      <c r="K1191" s="731" t="s">
        <v>1141</v>
      </c>
      <c r="L1191" s="734">
        <v>273.89999999999998</v>
      </c>
      <c r="M1191" s="734">
        <v>1</v>
      </c>
      <c r="N1191" s="735">
        <v>273.89999999999998</v>
      </c>
    </row>
    <row r="1192" spans="1:14" ht="14.45" customHeight="1" x14ac:dyDescent="0.2">
      <c r="A1192" s="729" t="s">
        <v>575</v>
      </c>
      <c r="B1192" s="730" t="s">
        <v>576</v>
      </c>
      <c r="C1192" s="731" t="s">
        <v>607</v>
      </c>
      <c r="D1192" s="732" t="s">
        <v>608</v>
      </c>
      <c r="E1192" s="733">
        <v>50113001</v>
      </c>
      <c r="F1192" s="732" t="s">
        <v>661</v>
      </c>
      <c r="G1192" s="731" t="s">
        <v>662</v>
      </c>
      <c r="H1192" s="731">
        <v>100874</v>
      </c>
      <c r="I1192" s="731">
        <v>874</v>
      </c>
      <c r="J1192" s="731" t="s">
        <v>1143</v>
      </c>
      <c r="K1192" s="731" t="s">
        <v>1144</v>
      </c>
      <c r="L1192" s="734">
        <v>82.907500000000013</v>
      </c>
      <c r="M1192" s="734">
        <v>8</v>
      </c>
      <c r="N1192" s="735">
        <v>663.2600000000001</v>
      </c>
    </row>
    <row r="1193" spans="1:14" ht="14.45" customHeight="1" x14ac:dyDescent="0.2">
      <c r="A1193" s="729" t="s">
        <v>575</v>
      </c>
      <c r="B1193" s="730" t="s">
        <v>576</v>
      </c>
      <c r="C1193" s="731" t="s">
        <v>607</v>
      </c>
      <c r="D1193" s="732" t="s">
        <v>608</v>
      </c>
      <c r="E1193" s="733">
        <v>50113001</v>
      </c>
      <c r="F1193" s="732" t="s">
        <v>661</v>
      </c>
      <c r="G1193" s="731" t="s">
        <v>662</v>
      </c>
      <c r="H1193" s="731">
        <v>224053</v>
      </c>
      <c r="I1193" s="731">
        <v>224053</v>
      </c>
      <c r="J1193" s="731" t="s">
        <v>1156</v>
      </c>
      <c r="K1193" s="731" t="s">
        <v>1157</v>
      </c>
      <c r="L1193" s="734">
        <v>1437.57</v>
      </c>
      <c r="M1193" s="734">
        <v>2</v>
      </c>
      <c r="N1193" s="735">
        <v>2875.14</v>
      </c>
    </row>
    <row r="1194" spans="1:14" ht="14.45" customHeight="1" x14ac:dyDescent="0.2">
      <c r="A1194" s="729" t="s">
        <v>575</v>
      </c>
      <c r="B1194" s="730" t="s">
        <v>576</v>
      </c>
      <c r="C1194" s="731" t="s">
        <v>607</v>
      </c>
      <c r="D1194" s="732" t="s">
        <v>608</v>
      </c>
      <c r="E1194" s="733">
        <v>50113001</v>
      </c>
      <c r="F1194" s="732" t="s">
        <v>661</v>
      </c>
      <c r="G1194" s="731" t="s">
        <v>673</v>
      </c>
      <c r="H1194" s="731">
        <v>157871</v>
      </c>
      <c r="I1194" s="731">
        <v>157871</v>
      </c>
      <c r="J1194" s="731" t="s">
        <v>1861</v>
      </c>
      <c r="K1194" s="731" t="s">
        <v>1862</v>
      </c>
      <c r="L1194" s="734">
        <v>308.73759999999999</v>
      </c>
      <c r="M1194" s="734">
        <v>5</v>
      </c>
      <c r="N1194" s="735">
        <v>1543.6879999999999</v>
      </c>
    </row>
    <row r="1195" spans="1:14" ht="14.45" customHeight="1" x14ac:dyDescent="0.2">
      <c r="A1195" s="729" t="s">
        <v>575</v>
      </c>
      <c r="B1195" s="730" t="s">
        <v>576</v>
      </c>
      <c r="C1195" s="731" t="s">
        <v>607</v>
      </c>
      <c r="D1195" s="732" t="s">
        <v>608</v>
      </c>
      <c r="E1195" s="733">
        <v>50113001</v>
      </c>
      <c r="F1195" s="732" t="s">
        <v>661</v>
      </c>
      <c r="G1195" s="731" t="s">
        <v>673</v>
      </c>
      <c r="H1195" s="731">
        <v>850729</v>
      </c>
      <c r="I1195" s="731">
        <v>157875</v>
      </c>
      <c r="J1195" s="731" t="s">
        <v>1158</v>
      </c>
      <c r="K1195" s="731" t="s">
        <v>1159</v>
      </c>
      <c r="L1195" s="734">
        <v>154</v>
      </c>
      <c r="M1195" s="734">
        <v>1</v>
      </c>
      <c r="N1195" s="735">
        <v>154</v>
      </c>
    </row>
    <row r="1196" spans="1:14" ht="14.45" customHeight="1" x14ac:dyDescent="0.2">
      <c r="A1196" s="729" t="s">
        <v>575</v>
      </c>
      <c r="B1196" s="730" t="s">
        <v>576</v>
      </c>
      <c r="C1196" s="731" t="s">
        <v>607</v>
      </c>
      <c r="D1196" s="732" t="s">
        <v>608</v>
      </c>
      <c r="E1196" s="733">
        <v>50113001</v>
      </c>
      <c r="F1196" s="732" t="s">
        <v>661</v>
      </c>
      <c r="G1196" s="731" t="s">
        <v>662</v>
      </c>
      <c r="H1196" s="731">
        <v>226693</v>
      </c>
      <c r="I1196" s="731">
        <v>226693</v>
      </c>
      <c r="J1196" s="731" t="s">
        <v>1895</v>
      </c>
      <c r="K1196" s="731" t="s">
        <v>1896</v>
      </c>
      <c r="L1196" s="734">
        <v>20.05</v>
      </c>
      <c r="M1196" s="734">
        <v>2</v>
      </c>
      <c r="N1196" s="735">
        <v>40.1</v>
      </c>
    </row>
    <row r="1197" spans="1:14" ht="14.45" customHeight="1" x14ac:dyDescent="0.2">
      <c r="A1197" s="729" t="s">
        <v>575</v>
      </c>
      <c r="B1197" s="730" t="s">
        <v>576</v>
      </c>
      <c r="C1197" s="731" t="s">
        <v>607</v>
      </c>
      <c r="D1197" s="732" t="s">
        <v>608</v>
      </c>
      <c r="E1197" s="733">
        <v>50113001</v>
      </c>
      <c r="F1197" s="732" t="s">
        <v>661</v>
      </c>
      <c r="G1197" s="731" t="s">
        <v>673</v>
      </c>
      <c r="H1197" s="731">
        <v>118175</v>
      </c>
      <c r="I1197" s="731">
        <v>18175</v>
      </c>
      <c r="J1197" s="731" t="s">
        <v>1183</v>
      </c>
      <c r="K1197" s="731" t="s">
        <v>1184</v>
      </c>
      <c r="L1197" s="734">
        <v>627</v>
      </c>
      <c r="M1197" s="734">
        <v>1</v>
      </c>
      <c r="N1197" s="735">
        <v>627</v>
      </c>
    </row>
    <row r="1198" spans="1:14" ht="14.45" customHeight="1" x14ac:dyDescent="0.2">
      <c r="A1198" s="729" t="s">
        <v>575</v>
      </c>
      <c r="B1198" s="730" t="s">
        <v>576</v>
      </c>
      <c r="C1198" s="731" t="s">
        <v>607</v>
      </c>
      <c r="D1198" s="732" t="s">
        <v>608</v>
      </c>
      <c r="E1198" s="733">
        <v>50113001</v>
      </c>
      <c r="F1198" s="732" t="s">
        <v>661</v>
      </c>
      <c r="G1198" s="731" t="s">
        <v>673</v>
      </c>
      <c r="H1198" s="731">
        <v>118167</v>
      </c>
      <c r="I1198" s="731">
        <v>18167</v>
      </c>
      <c r="J1198" s="731" t="s">
        <v>1183</v>
      </c>
      <c r="K1198" s="731" t="s">
        <v>1185</v>
      </c>
      <c r="L1198" s="734">
        <v>65.78</v>
      </c>
      <c r="M1198" s="734">
        <v>42</v>
      </c>
      <c r="N1198" s="735">
        <v>2762.76</v>
      </c>
    </row>
    <row r="1199" spans="1:14" ht="14.45" customHeight="1" x14ac:dyDescent="0.2">
      <c r="A1199" s="729" t="s">
        <v>575</v>
      </c>
      <c r="B1199" s="730" t="s">
        <v>576</v>
      </c>
      <c r="C1199" s="731" t="s">
        <v>607</v>
      </c>
      <c r="D1199" s="732" t="s">
        <v>608</v>
      </c>
      <c r="E1199" s="733">
        <v>50113001</v>
      </c>
      <c r="F1199" s="732" t="s">
        <v>661</v>
      </c>
      <c r="G1199" s="731" t="s">
        <v>662</v>
      </c>
      <c r="H1199" s="731">
        <v>849310</v>
      </c>
      <c r="I1199" s="731">
        <v>126689</v>
      </c>
      <c r="J1199" s="731" t="s">
        <v>1865</v>
      </c>
      <c r="K1199" s="731" t="s">
        <v>1866</v>
      </c>
      <c r="L1199" s="734">
        <v>231.36417948717948</v>
      </c>
      <c r="M1199" s="734">
        <v>39</v>
      </c>
      <c r="N1199" s="735">
        <v>9023.2029999999995</v>
      </c>
    </row>
    <row r="1200" spans="1:14" ht="14.45" customHeight="1" x14ac:dyDescent="0.2">
      <c r="A1200" s="729" t="s">
        <v>575</v>
      </c>
      <c r="B1200" s="730" t="s">
        <v>576</v>
      </c>
      <c r="C1200" s="731" t="s">
        <v>607</v>
      </c>
      <c r="D1200" s="732" t="s">
        <v>608</v>
      </c>
      <c r="E1200" s="733">
        <v>50113001</v>
      </c>
      <c r="F1200" s="732" t="s">
        <v>661</v>
      </c>
      <c r="G1200" s="731" t="s">
        <v>662</v>
      </c>
      <c r="H1200" s="731">
        <v>200240</v>
      </c>
      <c r="I1200" s="731">
        <v>200240</v>
      </c>
      <c r="J1200" s="731" t="s">
        <v>1897</v>
      </c>
      <c r="K1200" s="731" t="s">
        <v>1898</v>
      </c>
      <c r="L1200" s="734">
        <v>2580.35</v>
      </c>
      <c r="M1200" s="734">
        <v>29</v>
      </c>
      <c r="N1200" s="735">
        <v>74830.149999999994</v>
      </c>
    </row>
    <row r="1201" spans="1:14" ht="14.45" customHeight="1" x14ac:dyDescent="0.2">
      <c r="A1201" s="729" t="s">
        <v>575</v>
      </c>
      <c r="B1201" s="730" t="s">
        <v>576</v>
      </c>
      <c r="C1201" s="731" t="s">
        <v>607</v>
      </c>
      <c r="D1201" s="732" t="s">
        <v>608</v>
      </c>
      <c r="E1201" s="733">
        <v>50113001</v>
      </c>
      <c r="F1201" s="732" t="s">
        <v>661</v>
      </c>
      <c r="G1201" s="731" t="s">
        <v>662</v>
      </c>
      <c r="H1201" s="731">
        <v>216573</v>
      </c>
      <c r="I1201" s="731">
        <v>216573</v>
      </c>
      <c r="J1201" s="731" t="s">
        <v>1246</v>
      </c>
      <c r="K1201" s="731" t="s">
        <v>1247</v>
      </c>
      <c r="L1201" s="734">
        <v>61.7</v>
      </c>
      <c r="M1201" s="734">
        <v>4</v>
      </c>
      <c r="N1201" s="735">
        <v>246.8</v>
      </c>
    </row>
    <row r="1202" spans="1:14" ht="14.45" customHeight="1" x14ac:dyDescent="0.2">
      <c r="A1202" s="729" t="s">
        <v>575</v>
      </c>
      <c r="B1202" s="730" t="s">
        <v>576</v>
      </c>
      <c r="C1202" s="731" t="s">
        <v>607</v>
      </c>
      <c r="D1202" s="732" t="s">
        <v>608</v>
      </c>
      <c r="E1202" s="733">
        <v>50113001</v>
      </c>
      <c r="F1202" s="732" t="s">
        <v>661</v>
      </c>
      <c r="G1202" s="731" t="s">
        <v>662</v>
      </c>
      <c r="H1202" s="731">
        <v>100610</v>
      </c>
      <c r="I1202" s="731">
        <v>610</v>
      </c>
      <c r="J1202" s="731" t="s">
        <v>1248</v>
      </c>
      <c r="K1202" s="731" t="s">
        <v>1249</v>
      </c>
      <c r="L1202" s="734">
        <v>72.420000000000016</v>
      </c>
      <c r="M1202" s="734">
        <v>9</v>
      </c>
      <c r="N1202" s="735">
        <v>651.78000000000009</v>
      </c>
    </row>
    <row r="1203" spans="1:14" ht="14.45" customHeight="1" x14ac:dyDescent="0.2">
      <c r="A1203" s="729" t="s">
        <v>575</v>
      </c>
      <c r="B1203" s="730" t="s">
        <v>576</v>
      </c>
      <c r="C1203" s="731" t="s">
        <v>607</v>
      </c>
      <c r="D1203" s="732" t="s">
        <v>608</v>
      </c>
      <c r="E1203" s="733">
        <v>50113001</v>
      </c>
      <c r="F1203" s="732" t="s">
        <v>661</v>
      </c>
      <c r="G1203" s="731" t="s">
        <v>662</v>
      </c>
      <c r="H1203" s="731">
        <v>100612</v>
      </c>
      <c r="I1203" s="731">
        <v>612</v>
      </c>
      <c r="J1203" s="731" t="s">
        <v>1250</v>
      </c>
      <c r="K1203" s="731" t="s">
        <v>758</v>
      </c>
      <c r="L1203" s="734">
        <v>67.579999999999984</v>
      </c>
      <c r="M1203" s="734">
        <v>2</v>
      </c>
      <c r="N1203" s="735">
        <v>135.15999999999997</v>
      </c>
    </row>
    <row r="1204" spans="1:14" ht="14.45" customHeight="1" x14ac:dyDescent="0.2">
      <c r="A1204" s="729" t="s">
        <v>575</v>
      </c>
      <c r="B1204" s="730" t="s">
        <v>576</v>
      </c>
      <c r="C1204" s="731" t="s">
        <v>607</v>
      </c>
      <c r="D1204" s="732" t="s">
        <v>608</v>
      </c>
      <c r="E1204" s="733">
        <v>50113001</v>
      </c>
      <c r="F1204" s="732" t="s">
        <v>661</v>
      </c>
      <c r="G1204" s="731" t="s">
        <v>673</v>
      </c>
      <c r="H1204" s="731">
        <v>131934</v>
      </c>
      <c r="I1204" s="731">
        <v>31934</v>
      </c>
      <c r="J1204" s="731" t="s">
        <v>1880</v>
      </c>
      <c r="K1204" s="731" t="s">
        <v>1881</v>
      </c>
      <c r="L1204" s="734">
        <v>49.759999999999991</v>
      </c>
      <c r="M1204" s="734">
        <v>1</v>
      </c>
      <c r="N1204" s="735">
        <v>49.759999999999991</v>
      </c>
    </row>
    <row r="1205" spans="1:14" ht="14.45" customHeight="1" thickBot="1" x14ac:dyDescent="0.25">
      <c r="A1205" s="736" t="s">
        <v>575</v>
      </c>
      <c r="B1205" s="737" t="s">
        <v>576</v>
      </c>
      <c r="C1205" s="738" t="s">
        <v>607</v>
      </c>
      <c r="D1205" s="739" t="s">
        <v>608</v>
      </c>
      <c r="E1205" s="740">
        <v>50113001</v>
      </c>
      <c r="F1205" s="739" t="s">
        <v>661</v>
      </c>
      <c r="G1205" s="738" t="s">
        <v>673</v>
      </c>
      <c r="H1205" s="738">
        <v>231956</v>
      </c>
      <c r="I1205" s="738">
        <v>231956</v>
      </c>
      <c r="J1205" s="738" t="s">
        <v>1880</v>
      </c>
      <c r="K1205" s="738" t="s">
        <v>1881</v>
      </c>
      <c r="L1205" s="741">
        <v>50.025000000000006</v>
      </c>
      <c r="M1205" s="741">
        <v>2</v>
      </c>
      <c r="N1205" s="742">
        <v>100.05000000000001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B45ACEFC-9832-4DC4-9EF2-4F355107D39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1899</v>
      </c>
      <c r="B5" s="727">
        <v>68348.179999999993</v>
      </c>
      <c r="C5" s="747">
        <v>7.1241239381299726E-2</v>
      </c>
      <c r="D5" s="727">
        <v>891042.48464277235</v>
      </c>
      <c r="E5" s="747">
        <v>0.92875876061870022</v>
      </c>
      <c r="F5" s="728">
        <v>959390.6646427724</v>
      </c>
    </row>
    <row r="6" spans="1:6" ht="14.45" customHeight="1" x14ac:dyDescent="0.2">
      <c r="A6" s="758" t="s">
        <v>1900</v>
      </c>
      <c r="B6" s="734">
        <v>13379.96</v>
      </c>
      <c r="C6" s="748">
        <v>1.7095043922006982E-2</v>
      </c>
      <c r="D6" s="734">
        <v>769300.6848139955</v>
      </c>
      <c r="E6" s="748">
        <v>0.98290495607799311</v>
      </c>
      <c r="F6" s="735">
        <v>782680.64481399546</v>
      </c>
    </row>
    <row r="7" spans="1:6" ht="14.45" customHeight="1" x14ac:dyDescent="0.2">
      <c r="A7" s="758" t="s">
        <v>1901</v>
      </c>
      <c r="B7" s="734">
        <v>1872.3200000000002</v>
      </c>
      <c r="C7" s="748">
        <v>2.6118671569346696E-3</v>
      </c>
      <c r="D7" s="734">
        <v>714978.83953499945</v>
      </c>
      <c r="E7" s="748">
        <v>0.99738813284306538</v>
      </c>
      <c r="F7" s="735">
        <v>716851.1595349994</v>
      </c>
    </row>
    <row r="8" spans="1:6" ht="14.45" customHeight="1" x14ac:dyDescent="0.2">
      <c r="A8" s="758" t="s">
        <v>1902</v>
      </c>
      <c r="B8" s="734"/>
      <c r="C8" s="748">
        <v>0</v>
      </c>
      <c r="D8" s="734">
        <v>8075.0780000000004</v>
      </c>
      <c r="E8" s="748">
        <v>1</v>
      </c>
      <c r="F8" s="735">
        <v>8075.0780000000004</v>
      </c>
    </row>
    <row r="9" spans="1:6" ht="14.45" customHeight="1" x14ac:dyDescent="0.2">
      <c r="A9" s="758" t="s">
        <v>1903</v>
      </c>
      <c r="B9" s="734"/>
      <c r="C9" s="748">
        <v>0</v>
      </c>
      <c r="D9" s="734">
        <v>7688.41</v>
      </c>
      <c r="E9" s="748">
        <v>1</v>
      </c>
      <c r="F9" s="735">
        <v>7688.41</v>
      </c>
    </row>
    <row r="10" spans="1:6" ht="14.45" customHeight="1" x14ac:dyDescent="0.2">
      <c r="A10" s="758" t="s">
        <v>1904</v>
      </c>
      <c r="B10" s="734"/>
      <c r="C10" s="748">
        <v>0</v>
      </c>
      <c r="D10" s="734">
        <v>4198.4520000000002</v>
      </c>
      <c r="E10" s="748">
        <v>1</v>
      </c>
      <c r="F10" s="735">
        <v>4198.4520000000002</v>
      </c>
    </row>
    <row r="11" spans="1:6" ht="14.45" customHeight="1" thickBot="1" x14ac:dyDescent="0.25">
      <c r="A11" s="759" t="s">
        <v>1905</v>
      </c>
      <c r="B11" s="750">
        <v>8943.9459999999999</v>
      </c>
      <c r="C11" s="751">
        <v>1.8591987209491522E-2</v>
      </c>
      <c r="D11" s="750">
        <v>472120.60612243076</v>
      </c>
      <c r="E11" s="751">
        <v>0.98140801279050849</v>
      </c>
      <c r="F11" s="752">
        <v>481064.55212243076</v>
      </c>
    </row>
    <row r="12" spans="1:6" ht="14.45" customHeight="1" thickBot="1" x14ac:dyDescent="0.25">
      <c r="A12" s="753" t="s">
        <v>3</v>
      </c>
      <c r="B12" s="754">
        <v>92544.405999999988</v>
      </c>
      <c r="C12" s="755">
        <v>3.1265541134589007E-2</v>
      </c>
      <c r="D12" s="754">
        <v>2867404.5551141985</v>
      </c>
      <c r="E12" s="755">
        <v>0.96873445886541087</v>
      </c>
      <c r="F12" s="756">
        <v>2959948.9611141989</v>
      </c>
    </row>
    <row r="13" spans="1:6" ht="14.45" customHeight="1" thickBot="1" x14ac:dyDescent="0.25"/>
    <row r="14" spans="1:6" ht="14.45" customHeight="1" x14ac:dyDescent="0.2">
      <c r="A14" s="757" t="s">
        <v>1906</v>
      </c>
      <c r="B14" s="727"/>
      <c r="C14" s="747">
        <v>0</v>
      </c>
      <c r="D14" s="727">
        <v>19338.240000000002</v>
      </c>
      <c r="E14" s="747">
        <v>1</v>
      </c>
      <c r="F14" s="728">
        <v>19338.240000000002</v>
      </c>
    </row>
    <row r="15" spans="1:6" ht="14.45" customHeight="1" x14ac:dyDescent="0.2">
      <c r="A15" s="758" t="s">
        <v>1907</v>
      </c>
      <c r="B15" s="734">
        <v>142.18</v>
      </c>
      <c r="C15" s="748">
        <v>1</v>
      </c>
      <c r="D15" s="734"/>
      <c r="E15" s="748">
        <v>0</v>
      </c>
      <c r="F15" s="735">
        <v>142.18</v>
      </c>
    </row>
    <row r="16" spans="1:6" ht="14.45" customHeight="1" x14ac:dyDescent="0.2">
      <c r="A16" s="758" t="s">
        <v>1908</v>
      </c>
      <c r="B16" s="734"/>
      <c r="C16" s="748">
        <v>0</v>
      </c>
      <c r="D16" s="734">
        <v>23281.498744323002</v>
      </c>
      <c r="E16" s="748">
        <v>1</v>
      </c>
      <c r="F16" s="735">
        <v>23281.498744323002</v>
      </c>
    </row>
    <row r="17" spans="1:6" ht="14.45" customHeight="1" x14ac:dyDescent="0.2">
      <c r="A17" s="758" t="s">
        <v>1909</v>
      </c>
      <c r="B17" s="734"/>
      <c r="C17" s="748">
        <v>0</v>
      </c>
      <c r="D17" s="734">
        <v>95699.89</v>
      </c>
      <c r="E17" s="748">
        <v>1</v>
      </c>
      <c r="F17" s="735">
        <v>95699.89</v>
      </c>
    </row>
    <row r="18" spans="1:6" ht="14.45" customHeight="1" x14ac:dyDescent="0.2">
      <c r="A18" s="758" t="s">
        <v>1910</v>
      </c>
      <c r="B18" s="734"/>
      <c r="C18" s="748">
        <v>0</v>
      </c>
      <c r="D18" s="734">
        <v>138.95000000000002</v>
      </c>
      <c r="E18" s="748">
        <v>1</v>
      </c>
      <c r="F18" s="735">
        <v>138.95000000000002</v>
      </c>
    </row>
    <row r="19" spans="1:6" ht="14.45" customHeight="1" x14ac:dyDescent="0.2">
      <c r="A19" s="758" t="s">
        <v>1911</v>
      </c>
      <c r="B19" s="734">
        <v>119.05</v>
      </c>
      <c r="C19" s="748">
        <v>1</v>
      </c>
      <c r="D19" s="734"/>
      <c r="E19" s="748">
        <v>0</v>
      </c>
      <c r="F19" s="735">
        <v>119.05</v>
      </c>
    </row>
    <row r="20" spans="1:6" ht="14.45" customHeight="1" x14ac:dyDescent="0.2">
      <c r="A20" s="758" t="s">
        <v>1912</v>
      </c>
      <c r="B20" s="734"/>
      <c r="C20" s="748">
        <v>0</v>
      </c>
      <c r="D20" s="734">
        <v>13757.41</v>
      </c>
      <c r="E20" s="748">
        <v>1</v>
      </c>
      <c r="F20" s="735">
        <v>13757.41</v>
      </c>
    </row>
    <row r="21" spans="1:6" ht="14.45" customHeight="1" x14ac:dyDescent="0.2">
      <c r="A21" s="758" t="s">
        <v>1913</v>
      </c>
      <c r="B21" s="734"/>
      <c r="C21" s="748">
        <v>0</v>
      </c>
      <c r="D21" s="734">
        <v>5188.84</v>
      </c>
      <c r="E21" s="748">
        <v>1</v>
      </c>
      <c r="F21" s="735">
        <v>5188.84</v>
      </c>
    </row>
    <row r="22" spans="1:6" ht="14.45" customHeight="1" x14ac:dyDescent="0.2">
      <c r="A22" s="758" t="s">
        <v>1914</v>
      </c>
      <c r="B22" s="734"/>
      <c r="C22" s="748">
        <v>0</v>
      </c>
      <c r="D22" s="734">
        <v>1378.62</v>
      </c>
      <c r="E22" s="748">
        <v>1</v>
      </c>
      <c r="F22" s="735">
        <v>1378.62</v>
      </c>
    </row>
    <row r="23" spans="1:6" ht="14.45" customHeight="1" x14ac:dyDescent="0.2">
      <c r="A23" s="758" t="s">
        <v>1915</v>
      </c>
      <c r="B23" s="734">
        <v>108.99999999999999</v>
      </c>
      <c r="C23" s="748">
        <v>2.0900484929599877E-2</v>
      </c>
      <c r="D23" s="734">
        <v>5106.1900000000005</v>
      </c>
      <c r="E23" s="748">
        <v>0.97909951507040016</v>
      </c>
      <c r="F23" s="735">
        <v>5215.1900000000005</v>
      </c>
    </row>
    <row r="24" spans="1:6" ht="14.45" customHeight="1" x14ac:dyDescent="0.2">
      <c r="A24" s="758" t="s">
        <v>1916</v>
      </c>
      <c r="B24" s="734"/>
      <c r="C24" s="748">
        <v>0</v>
      </c>
      <c r="D24" s="734">
        <v>126.37</v>
      </c>
      <c r="E24" s="748">
        <v>1</v>
      </c>
      <c r="F24" s="735">
        <v>126.37</v>
      </c>
    </row>
    <row r="25" spans="1:6" ht="14.45" customHeight="1" x14ac:dyDescent="0.2">
      <c r="A25" s="758" t="s">
        <v>1917</v>
      </c>
      <c r="B25" s="734"/>
      <c r="C25" s="748">
        <v>0</v>
      </c>
      <c r="D25" s="734">
        <v>104.45999999999998</v>
      </c>
      <c r="E25" s="748">
        <v>1</v>
      </c>
      <c r="F25" s="735">
        <v>104.45999999999998</v>
      </c>
    </row>
    <row r="26" spans="1:6" ht="14.45" customHeight="1" x14ac:dyDescent="0.2">
      <c r="A26" s="758" t="s">
        <v>1918</v>
      </c>
      <c r="B26" s="734"/>
      <c r="C26" s="748">
        <v>0</v>
      </c>
      <c r="D26" s="734">
        <v>36.210000000000008</v>
      </c>
      <c r="E26" s="748">
        <v>1</v>
      </c>
      <c r="F26" s="735">
        <v>36.210000000000008</v>
      </c>
    </row>
    <row r="27" spans="1:6" ht="14.45" customHeight="1" x14ac:dyDescent="0.2">
      <c r="A27" s="758" t="s">
        <v>1919</v>
      </c>
      <c r="B27" s="734">
        <v>89.51</v>
      </c>
      <c r="C27" s="748">
        <v>7.2720330170284689E-2</v>
      </c>
      <c r="D27" s="734">
        <v>1141.3699999999999</v>
      </c>
      <c r="E27" s="748">
        <v>0.92727966982971533</v>
      </c>
      <c r="F27" s="735">
        <v>1230.8799999999999</v>
      </c>
    </row>
    <row r="28" spans="1:6" ht="14.45" customHeight="1" x14ac:dyDescent="0.2">
      <c r="A28" s="758" t="s">
        <v>1920</v>
      </c>
      <c r="B28" s="734"/>
      <c r="C28" s="748">
        <v>0</v>
      </c>
      <c r="D28" s="734">
        <v>418.17</v>
      </c>
      <c r="E28" s="748">
        <v>1</v>
      </c>
      <c r="F28" s="735">
        <v>418.17</v>
      </c>
    </row>
    <row r="29" spans="1:6" ht="14.45" customHeight="1" x14ac:dyDescent="0.2">
      <c r="A29" s="758" t="s">
        <v>1921</v>
      </c>
      <c r="B29" s="734"/>
      <c r="C29" s="748">
        <v>0</v>
      </c>
      <c r="D29" s="734">
        <v>200.95999999999998</v>
      </c>
      <c r="E29" s="748">
        <v>1</v>
      </c>
      <c r="F29" s="735">
        <v>200.95999999999998</v>
      </c>
    </row>
    <row r="30" spans="1:6" ht="14.45" customHeight="1" x14ac:dyDescent="0.2">
      <c r="A30" s="758" t="s">
        <v>1922</v>
      </c>
      <c r="B30" s="734"/>
      <c r="C30" s="748">
        <v>0</v>
      </c>
      <c r="D30" s="734">
        <v>890.17000000000007</v>
      </c>
      <c r="E30" s="748">
        <v>1</v>
      </c>
      <c r="F30" s="735">
        <v>890.17000000000007</v>
      </c>
    </row>
    <row r="31" spans="1:6" ht="14.45" customHeight="1" x14ac:dyDescent="0.2">
      <c r="A31" s="758" t="s">
        <v>1923</v>
      </c>
      <c r="B31" s="734"/>
      <c r="C31" s="748">
        <v>0</v>
      </c>
      <c r="D31" s="734">
        <v>52.590000000000018</v>
      </c>
      <c r="E31" s="748">
        <v>1</v>
      </c>
      <c r="F31" s="735">
        <v>52.590000000000018</v>
      </c>
    </row>
    <row r="32" spans="1:6" ht="14.45" customHeight="1" x14ac:dyDescent="0.2">
      <c r="A32" s="758" t="s">
        <v>1924</v>
      </c>
      <c r="B32" s="734"/>
      <c r="C32" s="748">
        <v>0</v>
      </c>
      <c r="D32" s="734">
        <v>176.91</v>
      </c>
      <c r="E32" s="748">
        <v>1</v>
      </c>
      <c r="F32" s="735">
        <v>176.91</v>
      </c>
    </row>
    <row r="33" spans="1:6" ht="14.45" customHeight="1" x14ac:dyDescent="0.2">
      <c r="A33" s="758" t="s">
        <v>1925</v>
      </c>
      <c r="B33" s="734"/>
      <c r="C33" s="748">
        <v>0</v>
      </c>
      <c r="D33" s="734">
        <v>6875</v>
      </c>
      <c r="E33" s="748">
        <v>1</v>
      </c>
      <c r="F33" s="735">
        <v>6875</v>
      </c>
    </row>
    <row r="34" spans="1:6" ht="14.45" customHeight="1" x14ac:dyDescent="0.2">
      <c r="A34" s="758" t="s">
        <v>1926</v>
      </c>
      <c r="B34" s="734"/>
      <c r="C34" s="748">
        <v>0</v>
      </c>
      <c r="D34" s="734">
        <v>8844.18</v>
      </c>
      <c r="E34" s="748">
        <v>1</v>
      </c>
      <c r="F34" s="735">
        <v>8844.18</v>
      </c>
    </row>
    <row r="35" spans="1:6" ht="14.45" customHeight="1" x14ac:dyDescent="0.2">
      <c r="A35" s="758" t="s">
        <v>1927</v>
      </c>
      <c r="B35" s="734"/>
      <c r="C35" s="748">
        <v>0</v>
      </c>
      <c r="D35" s="734">
        <v>114124.23000000001</v>
      </c>
      <c r="E35" s="748">
        <v>1</v>
      </c>
      <c r="F35" s="735">
        <v>114124.23000000001</v>
      </c>
    </row>
    <row r="36" spans="1:6" ht="14.45" customHeight="1" x14ac:dyDescent="0.2">
      <c r="A36" s="758" t="s">
        <v>1928</v>
      </c>
      <c r="B36" s="734">
        <v>12753.39</v>
      </c>
      <c r="C36" s="748">
        <v>1</v>
      </c>
      <c r="D36" s="734"/>
      <c r="E36" s="748">
        <v>0</v>
      </c>
      <c r="F36" s="735">
        <v>12753.39</v>
      </c>
    </row>
    <row r="37" spans="1:6" ht="14.45" customHeight="1" x14ac:dyDescent="0.2">
      <c r="A37" s="758" t="s">
        <v>1929</v>
      </c>
      <c r="B37" s="734"/>
      <c r="C37" s="748">
        <v>0</v>
      </c>
      <c r="D37" s="734">
        <v>784.08</v>
      </c>
      <c r="E37" s="748">
        <v>1</v>
      </c>
      <c r="F37" s="735">
        <v>784.08</v>
      </c>
    </row>
    <row r="38" spans="1:6" ht="14.45" customHeight="1" x14ac:dyDescent="0.2">
      <c r="A38" s="758" t="s">
        <v>1930</v>
      </c>
      <c r="B38" s="734">
        <v>14863</v>
      </c>
      <c r="C38" s="748">
        <v>0.96299127910743665</v>
      </c>
      <c r="D38" s="734">
        <v>571.19999999999993</v>
      </c>
      <c r="E38" s="748">
        <v>3.7008720892563261E-2</v>
      </c>
      <c r="F38" s="735">
        <v>15434.2</v>
      </c>
    </row>
    <row r="39" spans="1:6" ht="14.45" customHeight="1" x14ac:dyDescent="0.2">
      <c r="A39" s="758" t="s">
        <v>1931</v>
      </c>
      <c r="B39" s="734"/>
      <c r="C39" s="748">
        <v>0</v>
      </c>
      <c r="D39" s="734">
        <v>420.09000000000003</v>
      </c>
      <c r="E39" s="748">
        <v>1</v>
      </c>
      <c r="F39" s="735">
        <v>420.09000000000003</v>
      </c>
    </row>
    <row r="40" spans="1:6" ht="14.45" customHeight="1" x14ac:dyDescent="0.2">
      <c r="A40" s="758" t="s">
        <v>1932</v>
      </c>
      <c r="B40" s="734"/>
      <c r="C40" s="748">
        <v>0</v>
      </c>
      <c r="D40" s="734">
        <v>4709.45</v>
      </c>
      <c r="E40" s="748">
        <v>1</v>
      </c>
      <c r="F40" s="735">
        <v>4709.45</v>
      </c>
    </row>
    <row r="41" spans="1:6" ht="14.45" customHeight="1" x14ac:dyDescent="0.2">
      <c r="A41" s="758" t="s">
        <v>1933</v>
      </c>
      <c r="B41" s="734"/>
      <c r="C41" s="748">
        <v>0</v>
      </c>
      <c r="D41" s="734">
        <v>164273.42799999999</v>
      </c>
      <c r="E41" s="748">
        <v>1</v>
      </c>
      <c r="F41" s="735">
        <v>164273.42799999999</v>
      </c>
    </row>
    <row r="42" spans="1:6" ht="14.45" customHeight="1" x14ac:dyDescent="0.2">
      <c r="A42" s="758" t="s">
        <v>1934</v>
      </c>
      <c r="B42" s="734">
        <v>619.48</v>
      </c>
      <c r="C42" s="748">
        <v>1</v>
      </c>
      <c r="D42" s="734"/>
      <c r="E42" s="748">
        <v>0</v>
      </c>
      <c r="F42" s="735">
        <v>619.48</v>
      </c>
    </row>
    <row r="43" spans="1:6" ht="14.45" customHeight="1" x14ac:dyDescent="0.2">
      <c r="A43" s="758" t="s">
        <v>1935</v>
      </c>
      <c r="B43" s="734"/>
      <c r="C43" s="748">
        <v>0</v>
      </c>
      <c r="D43" s="734">
        <v>125.06999999999996</v>
      </c>
      <c r="E43" s="748">
        <v>1</v>
      </c>
      <c r="F43" s="735">
        <v>125.06999999999996</v>
      </c>
    </row>
    <row r="44" spans="1:6" ht="14.45" customHeight="1" x14ac:dyDescent="0.2">
      <c r="A44" s="758" t="s">
        <v>1936</v>
      </c>
      <c r="B44" s="734"/>
      <c r="C44" s="748">
        <v>0</v>
      </c>
      <c r="D44" s="734">
        <v>2337.5</v>
      </c>
      <c r="E44" s="748">
        <v>1</v>
      </c>
      <c r="F44" s="735">
        <v>2337.5</v>
      </c>
    </row>
    <row r="45" spans="1:6" ht="14.45" customHeight="1" x14ac:dyDescent="0.2">
      <c r="A45" s="758" t="s">
        <v>1937</v>
      </c>
      <c r="B45" s="734">
        <v>3484.0960000000005</v>
      </c>
      <c r="C45" s="748">
        <v>0.16803249593337841</v>
      </c>
      <c r="D45" s="734">
        <v>17250.560000000001</v>
      </c>
      <c r="E45" s="748">
        <v>0.83196750406662157</v>
      </c>
      <c r="F45" s="735">
        <v>20734.656000000003</v>
      </c>
    </row>
    <row r="46" spans="1:6" ht="14.45" customHeight="1" x14ac:dyDescent="0.2">
      <c r="A46" s="758" t="s">
        <v>1938</v>
      </c>
      <c r="B46" s="734">
        <v>7581.09</v>
      </c>
      <c r="C46" s="748">
        <v>1</v>
      </c>
      <c r="D46" s="734"/>
      <c r="E46" s="748">
        <v>0</v>
      </c>
      <c r="F46" s="735">
        <v>7581.09</v>
      </c>
    </row>
    <row r="47" spans="1:6" ht="14.45" customHeight="1" x14ac:dyDescent="0.2">
      <c r="A47" s="758" t="s">
        <v>1939</v>
      </c>
      <c r="B47" s="734"/>
      <c r="C47" s="748">
        <v>0</v>
      </c>
      <c r="D47" s="734">
        <v>8376.85</v>
      </c>
      <c r="E47" s="748">
        <v>1</v>
      </c>
      <c r="F47" s="735">
        <v>8376.85</v>
      </c>
    </row>
    <row r="48" spans="1:6" ht="14.45" customHeight="1" x14ac:dyDescent="0.2">
      <c r="A48" s="758" t="s">
        <v>1940</v>
      </c>
      <c r="B48" s="734">
        <v>8669.16</v>
      </c>
      <c r="C48" s="748">
        <v>0.61333333333333329</v>
      </c>
      <c r="D48" s="734">
        <v>5465.34</v>
      </c>
      <c r="E48" s="748">
        <v>0.38666666666666666</v>
      </c>
      <c r="F48" s="735">
        <v>14134.5</v>
      </c>
    </row>
    <row r="49" spans="1:6" ht="14.45" customHeight="1" x14ac:dyDescent="0.2">
      <c r="A49" s="758" t="s">
        <v>1941</v>
      </c>
      <c r="B49" s="734"/>
      <c r="C49" s="748">
        <v>0</v>
      </c>
      <c r="D49" s="734">
        <v>11121.824000000001</v>
      </c>
      <c r="E49" s="748">
        <v>1</v>
      </c>
      <c r="F49" s="735">
        <v>11121.824000000001</v>
      </c>
    </row>
    <row r="50" spans="1:6" ht="14.45" customHeight="1" x14ac:dyDescent="0.2">
      <c r="A50" s="758" t="s">
        <v>1942</v>
      </c>
      <c r="B50" s="734"/>
      <c r="C50" s="748">
        <v>0</v>
      </c>
      <c r="D50" s="734">
        <v>27656.945225400494</v>
      </c>
      <c r="E50" s="748">
        <v>1</v>
      </c>
      <c r="F50" s="735">
        <v>27656.945225400494</v>
      </c>
    </row>
    <row r="51" spans="1:6" ht="14.45" customHeight="1" x14ac:dyDescent="0.2">
      <c r="A51" s="758" t="s">
        <v>1943</v>
      </c>
      <c r="B51" s="734">
        <v>9238.99</v>
      </c>
      <c r="C51" s="748">
        <v>1</v>
      </c>
      <c r="D51" s="734"/>
      <c r="E51" s="748">
        <v>0</v>
      </c>
      <c r="F51" s="735">
        <v>9238.99</v>
      </c>
    </row>
    <row r="52" spans="1:6" ht="14.45" customHeight="1" x14ac:dyDescent="0.2">
      <c r="A52" s="758" t="s">
        <v>1944</v>
      </c>
      <c r="B52" s="734"/>
      <c r="C52" s="748"/>
      <c r="D52" s="734">
        <v>0</v>
      </c>
      <c r="E52" s="748"/>
      <c r="F52" s="735">
        <v>0</v>
      </c>
    </row>
    <row r="53" spans="1:6" ht="14.45" customHeight="1" x14ac:dyDescent="0.2">
      <c r="A53" s="758" t="s">
        <v>1945</v>
      </c>
      <c r="B53" s="734"/>
      <c r="C53" s="748">
        <v>0</v>
      </c>
      <c r="D53" s="734">
        <v>1067.24</v>
      </c>
      <c r="E53" s="748">
        <v>1</v>
      </c>
      <c r="F53" s="735">
        <v>1067.24</v>
      </c>
    </row>
    <row r="54" spans="1:6" ht="14.45" customHeight="1" x14ac:dyDescent="0.2">
      <c r="A54" s="758" t="s">
        <v>1946</v>
      </c>
      <c r="B54" s="734"/>
      <c r="C54" s="748">
        <v>0</v>
      </c>
      <c r="D54" s="734">
        <v>261.12</v>
      </c>
      <c r="E54" s="748">
        <v>1</v>
      </c>
      <c r="F54" s="735">
        <v>261.12</v>
      </c>
    </row>
    <row r="55" spans="1:6" ht="14.45" customHeight="1" x14ac:dyDescent="0.2">
      <c r="A55" s="758" t="s">
        <v>1947</v>
      </c>
      <c r="B55" s="734">
        <v>15294.949999999999</v>
      </c>
      <c r="C55" s="748">
        <v>5.0542611989262257E-2</v>
      </c>
      <c r="D55" s="734">
        <v>287320</v>
      </c>
      <c r="E55" s="748">
        <v>0.94945738801073765</v>
      </c>
      <c r="F55" s="735">
        <v>302614.95</v>
      </c>
    </row>
    <row r="56" spans="1:6" ht="14.45" customHeight="1" x14ac:dyDescent="0.2">
      <c r="A56" s="758" t="s">
        <v>1948</v>
      </c>
      <c r="B56" s="734"/>
      <c r="C56" s="748">
        <v>0</v>
      </c>
      <c r="D56" s="734">
        <v>161.81999999999996</v>
      </c>
      <c r="E56" s="748">
        <v>1</v>
      </c>
      <c r="F56" s="735">
        <v>161.81999999999996</v>
      </c>
    </row>
    <row r="57" spans="1:6" ht="14.45" customHeight="1" x14ac:dyDescent="0.2">
      <c r="A57" s="758" t="s">
        <v>1949</v>
      </c>
      <c r="B57" s="734"/>
      <c r="C57" s="748">
        <v>0</v>
      </c>
      <c r="D57" s="734">
        <v>926720.07119999989</v>
      </c>
      <c r="E57" s="748">
        <v>1</v>
      </c>
      <c r="F57" s="735">
        <v>926720.07119999989</v>
      </c>
    </row>
    <row r="58" spans="1:6" ht="14.45" customHeight="1" x14ac:dyDescent="0.2">
      <c r="A58" s="758" t="s">
        <v>1950</v>
      </c>
      <c r="B58" s="734"/>
      <c r="C58" s="748">
        <v>0</v>
      </c>
      <c r="D58" s="734">
        <v>233059.24430292798</v>
      </c>
      <c r="E58" s="748">
        <v>1</v>
      </c>
      <c r="F58" s="735">
        <v>233059.24430292798</v>
      </c>
    </row>
    <row r="59" spans="1:6" ht="14.45" customHeight="1" x14ac:dyDescent="0.2">
      <c r="A59" s="758" t="s">
        <v>1951</v>
      </c>
      <c r="B59" s="734"/>
      <c r="C59" s="748">
        <v>0</v>
      </c>
      <c r="D59" s="734">
        <v>66351.16</v>
      </c>
      <c r="E59" s="748">
        <v>1</v>
      </c>
      <c r="F59" s="735">
        <v>66351.16</v>
      </c>
    </row>
    <row r="60" spans="1:6" ht="14.45" customHeight="1" x14ac:dyDescent="0.2">
      <c r="A60" s="758" t="s">
        <v>1952</v>
      </c>
      <c r="B60" s="734"/>
      <c r="C60" s="748">
        <v>0</v>
      </c>
      <c r="D60" s="734">
        <v>19777.12</v>
      </c>
      <c r="E60" s="748">
        <v>1</v>
      </c>
      <c r="F60" s="735">
        <v>19777.12</v>
      </c>
    </row>
    <row r="61" spans="1:6" ht="14.45" customHeight="1" x14ac:dyDescent="0.2">
      <c r="A61" s="758" t="s">
        <v>1953</v>
      </c>
      <c r="B61" s="734"/>
      <c r="C61" s="748">
        <v>0</v>
      </c>
      <c r="D61" s="734">
        <v>40937.390133601672</v>
      </c>
      <c r="E61" s="748">
        <v>1</v>
      </c>
      <c r="F61" s="735">
        <v>40937.390133601672</v>
      </c>
    </row>
    <row r="62" spans="1:6" ht="14.45" customHeight="1" x14ac:dyDescent="0.2">
      <c r="A62" s="758" t="s">
        <v>1954</v>
      </c>
      <c r="B62" s="734"/>
      <c r="C62" s="748">
        <v>0</v>
      </c>
      <c r="D62" s="734">
        <v>22365.768994194259</v>
      </c>
      <c r="E62" s="748">
        <v>1</v>
      </c>
      <c r="F62" s="735">
        <v>22365.768994194259</v>
      </c>
    </row>
    <row r="63" spans="1:6" ht="14.45" customHeight="1" x14ac:dyDescent="0.2">
      <c r="A63" s="758" t="s">
        <v>1955</v>
      </c>
      <c r="B63" s="734">
        <v>50.16</v>
      </c>
      <c r="C63" s="748">
        <v>3.3954662144903168E-3</v>
      </c>
      <c r="D63" s="734">
        <v>14722.479994454889</v>
      </c>
      <c r="E63" s="748">
        <v>0.99660453378550973</v>
      </c>
      <c r="F63" s="735">
        <v>14772.639994454888</v>
      </c>
    </row>
    <row r="64" spans="1:6" ht="14.45" customHeight="1" x14ac:dyDescent="0.2">
      <c r="A64" s="758" t="s">
        <v>1956</v>
      </c>
      <c r="B64" s="734"/>
      <c r="C64" s="748">
        <v>0</v>
      </c>
      <c r="D64" s="734">
        <v>93849.010000000009</v>
      </c>
      <c r="E64" s="748">
        <v>1</v>
      </c>
      <c r="F64" s="735">
        <v>93849.010000000009</v>
      </c>
    </row>
    <row r="65" spans="1:6" ht="14.45" customHeight="1" x14ac:dyDescent="0.2">
      <c r="A65" s="758" t="s">
        <v>1957</v>
      </c>
      <c r="B65" s="734"/>
      <c r="C65" s="748">
        <v>0</v>
      </c>
      <c r="D65" s="734">
        <v>3744.9700000000003</v>
      </c>
      <c r="E65" s="748">
        <v>1</v>
      </c>
      <c r="F65" s="735">
        <v>3744.9700000000003</v>
      </c>
    </row>
    <row r="66" spans="1:6" ht="14.45" customHeight="1" x14ac:dyDescent="0.2">
      <c r="A66" s="758" t="s">
        <v>1958</v>
      </c>
      <c r="B66" s="734"/>
      <c r="C66" s="748">
        <v>0</v>
      </c>
      <c r="D66" s="734">
        <v>3231.2999999999993</v>
      </c>
      <c r="E66" s="748">
        <v>1</v>
      </c>
      <c r="F66" s="735">
        <v>3231.2999999999993</v>
      </c>
    </row>
    <row r="67" spans="1:6" ht="14.45" customHeight="1" x14ac:dyDescent="0.2">
      <c r="A67" s="758" t="s">
        <v>1959</v>
      </c>
      <c r="B67" s="734">
        <v>1941.2000000000003</v>
      </c>
      <c r="C67" s="748">
        <v>0.30381189079549509</v>
      </c>
      <c r="D67" s="734">
        <v>4448.2800000000007</v>
      </c>
      <c r="E67" s="748">
        <v>0.6961881092045048</v>
      </c>
      <c r="F67" s="735">
        <v>6389.4800000000014</v>
      </c>
    </row>
    <row r="68" spans="1:6" ht="14.45" customHeight="1" x14ac:dyDescent="0.2">
      <c r="A68" s="758" t="s">
        <v>1960</v>
      </c>
      <c r="B68" s="734">
        <v>401.21</v>
      </c>
      <c r="C68" s="748">
        <v>1</v>
      </c>
      <c r="D68" s="734"/>
      <c r="E68" s="748">
        <v>0</v>
      </c>
      <c r="F68" s="735">
        <v>401.21</v>
      </c>
    </row>
    <row r="69" spans="1:6" ht="14.45" customHeight="1" x14ac:dyDescent="0.2">
      <c r="A69" s="758" t="s">
        <v>1961</v>
      </c>
      <c r="B69" s="734"/>
      <c r="C69" s="748">
        <v>0</v>
      </c>
      <c r="D69" s="734">
        <v>135.51999999999995</v>
      </c>
      <c r="E69" s="748">
        <v>1</v>
      </c>
      <c r="F69" s="735">
        <v>135.51999999999995</v>
      </c>
    </row>
    <row r="70" spans="1:6" ht="14.45" customHeight="1" x14ac:dyDescent="0.2">
      <c r="A70" s="758" t="s">
        <v>1962</v>
      </c>
      <c r="B70" s="734"/>
      <c r="C70" s="748">
        <v>0</v>
      </c>
      <c r="D70" s="734">
        <v>761.81</v>
      </c>
      <c r="E70" s="748">
        <v>1</v>
      </c>
      <c r="F70" s="735">
        <v>761.81</v>
      </c>
    </row>
    <row r="71" spans="1:6" ht="14.45" customHeight="1" x14ac:dyDescent="0.2">
      <c r="A71" s="758" t="s">
        <v>1963</v>
      </c>
      <c r="B71" s="734">
        <v>9731.4600000000009</v>
      </c>
      <c r="C71" s="748">
        <v>0.22835704182657476</v>
      </c>
      <c r="D71" s="734">
        <v>32883.648000000001</v>
      </c>
      <c r="E71" s="748">
        <v>0.77164295817342532</v>
      </c>
      <c r="F71" s="735">
        <v>42615.108</v>
      </c>
    </row>
    <row r="72" spans="1:6" ht="14.45" customHeight="1" x14ac:dyDescent="0.2">
      <c r="A72" s="758" t="s">
        <v>1964</v>
      </c>
      <c r="B72" s="734"/>
      <c r="C72" s="748">
        <v>0</v>
      </c>
      <c r="D72" s="734">
        <v>181.95999999999998</v>
      </c>
      <c r="E72" s="748">
        <v>1</v>
      </c>
      <c r="F72" s="735">
        <v>181.95999999999998</v>
      </c>
    </row>
    <row r="73" spans="1:6" ht="14.45" customHeight="1" x14ac:dyDescent="0.2">
      <c r="A73" s="758" t="s">
        <v>1965</v>
      </c>
      <c r="B73" s="734"/>
      <c r="C73" s="748">
        <v>0</v>
      </c>
      <c r="D73" s="734">
        <v>156007.21</v>
      </c>
      <c r="E73" s="748">
        <v>1</v>
      </c>
      <c r="F73" s="735">
        <v>156007.21</v>
      </c>
    </row>
    <row r="74" spans="1:6" ht="14.45" customHeight="1" x14ac:dyDescent="0.2">
      <c r="A74" s="758" t="s">
        <v>1966</v>
      </c>
      <c r="B74" s="734"/>
      <c r="C74" s="748">
        <v>0</v>
      </c>
      <c r="D74" s="734">
        <v>2404.9559999999997</v>
      </c>
      <c r="E74" s="748">
        <v>1</v>
      </c>
      <c r="F74" s="735">
        <v>2404.9559999999997</v>
      </c>
    </row>
    <row r="75" spans="1:6" ht="14.45" customHeight="1" x14ac:dyDescent="0.2">
      <c r="A75" s="758" t="s">
        <v>1967</v>
      </c>
      <c r="B75" s="734">
        <v>852.8599999999999</v>
      </c>
      <c r="C75" s="748">
        <v>1</v>
      </c>
      <c r="D75" s="734"/>
      <c r="E75" s="748">
        <v>0</v>
      </c>
      <c r="F75" s="735">
        <v>852.8599999999999</v>
      </c>
    </row>
    <row r="76" spans="1:6" ht="14.45" customHeight="1" x14ac:dyDescent="0.2">
      <c r="A76" s="758" t="s">
        <v>1968</v>
      </c>
      <c r="B76" s="734"/>
      <c r="C76" s="748">
        <v>0</v>
      </c>
      <c r="D76" s="734">
        <v>1035.2200000000003</v>
      </c>
      <c r="E76" s="748">
        <v>1</v>
      </c>
      <c r="F76" s="735">
        <v>1035.2200000000003</v>
      </c>
    </row>
    <row r="77" spans="1:6" ht="14.45" customHeight="1" x14ac:dyDescent="0.2">
      <c r="A77" s="758" t="s">
        <v>1969</v>
      </c>
      <c r="B77" s="734">
        <v>239.33</v>
      </c>
      <c r="C77" s="748">
        <v>0.1685885560118624</v>
      </c>
      <c r="D77" s="734">
        <v>1180.2800000000002</v>
      </c>
      <c r="E77" s="748">
        <v>0.8314114439881376</v>
      </c>
      <c r="F77" s="735">
        <v>1419.6100000000001</v>
      </c>
    </row>
    <row r="78" spans="1:6" ht="14.45" customHeight="1" x14ac:dyDescent="0.2">
      <c r="A78" s="758" t="s">
        <v>1970</v>
      </c>
      <c r="B78" s="734"/>
      <c r="C78" s="748">
        <v>0</v>
      </c>
      <c r="D78" s="734">
        <v>4260.380000000001</v>
      </c>
      <c r="E78" s="748">
        <v>1</v>
      </c>
      <c r="F78" s="735">
        <v>4260.380000000001</v>
      </c>
    </row>
    <row r="79" spans="1:6" ht="14.45" customHeight="1" x14ac:dyDescent="0.2">
      <c r="A79" s="758" t="s">
        <v>1971</v>
      </c>
      <c r="B79" s="734">
        <v>112.59000000000003</v>
      </c>
      <c r="C79" s="748">
        <v>1</v>
      </c>
      <c r="D79" s="734"/>
      <c r="E79" s="748">
        <v>0</v>
      </c>
      <c r="F79" s="735">
        <v>112.59000000000003</v>
      </c>
    </row>
    <row r="80" spans="1:6" ht="14.45" customHeight="1" x14ac:dyDescent="0.2">
      <c r="A80" s="758" t="s">
        <v>1972</v>
      </c>
      <c r="B80" s="734"/>
      <c r="C80" s="748">
        <v>0</v>
      </c>
      <c r="D80" s="734">
        <v>399.3</v>
      </c>
      <c r="E80" s="748">
        <v>1</v>
      </c>
      <c r="F80" s="735">
        <v>399.3</v>
      </c>
    </row>
    <row r="81" spans="1:6" ht="14.45" customHeight="1" x14ac:dyDescent="0.2">
      <c r="A81" s="758" t="s">
        <v>1973</v>
      </c>
      <c r="B81" s="734"/>
      <c r="C81" s="748">
        <v>0</v>
      </c>
      <c r="D81" s="734">
        <v>1965.42</v>
      </c>
      <c r="E81" s="748">
        <v>1</v>
      </c>
      <c r="F81" s="735">
        <v>1965.42</v>
      </c>
    </row>
    <row r="82" spans="1:6" ht="14.45" customHeight="1" x14ac:dyDescent="0.2">
      <c r="A82" s="758" t="s">
        <v>1974</v>
      </c>
      <c r="B82" s="734"/>
      <c r="C82" s="748">
        <v>0</v>
      </c>
      <c r="D82" s="734">
        <v>818.66</v>
      </c>
      <c r="E82" s="748">
        <v>1</v>
      </c>
      <c r="F82" s="735">
        <v>818.66</v>
      </c>
    </row>
    <row r="83" spans="1:6" ht="14.45" customHeight="1" x14ac:dyDescent="0.2">
      <c r="A83" s="758" t="s">
        <v>1975</v>
      </c>
      <c r="B83" s="734"/>
      <c r="C83" s="748">
        <v>0</v>
      </c>
      <c r="D83" s="734">
        <v>133.76</v>
      </c>
      <c r="E83" s="748">
        <v>1</v>
      </c>
      <c r="F83" s="735">
        <v>133.76</v>
      </c>
    </row>
    <row r="84" spans="1:6" ht="14.45" customHeight="1" x14ac:dyDescent="0.2">
      <c r="A84" s="758" t="s">
        <v>1976</v>
      </c>
      <c r="B84" s="734">
        <v>6251.6999999999989</v>
      </c>
      <c r="C84" s="748">
        <v>0.9648876404494382</v>
      </c>
      <c r="D84" s="734">
        <v>227.5</v>
      </c>
      <c r="E84" s="748">
        <v>3.51123595505618E-2</v>
      </c>
      <c r="F84" s="735">
        <v>6479.1999999999989</v>
      </c>
    </row>
    <row r="85" spans="1:6" ht="14.45" customHeight="1" x14ac:dyDescent="0.2">
      <c r="A85" s="758" t="s">
        <v>1977</v>
      </c>
      <c r="B85" s="734"/>
      <c r="C85" s="748">
        <v>0</v>
      </c>
      <c r="D85" s="734">
        <v>29733.969999999998</v>
      </c>
      <c r="E85" s="748">
        <v>1</v>
      </c>
      <c r="F85" s="735">
        <v>29733.969999999998</v>
      </c>
    </row>
    <row r="86" spans="1:6" ht="14.45" customHeight="1" x14ac:dyDescent="0.2">
      <c r="A86" s="758" t="s">
        <v>1978</v>
      </c>
      <c r="B86" s="734"/>
      <c r="C86" s="748">
        <v>0</v>
      </c>
      <c r="D86" s="734">
        <v>53118.51999999999</v>
      </c>
      <c r="E86" s="748">
        <v>1</v>
      </c>
      <c r="F86" s="735">
        <v>53118.51999999999</v>
      </c>
    </row>
    <row r="87" spans="1:6" ht="14.45" customHeight="1" x14ac:dyDescent="0.2">
      <c r="A87" s="758" t="s">
        <v>1979</v>
      </c>
      <c r="B87" s="734"/>
      <c r="C87" s="748">
        <v>0</v>
      </c>
      <c r="D87" s="734">
        <v>1516.9699999999998</v>
      </c>
      <c r="E87" s="748">
        <v>1</v>
      </c>
      <c r="F87" s="735">
        <v>1516.9699999999998</v>
      </c>
    </row>
    <row r="88" spans="1:6" ht="14.45" customHeight="1" x14ac:dyDescent="0.2">
      <c r="A88" s="758" t="s">
        <v>1980</v>
      </c>
      <c r="B88" s="734"/>
      <c r="C88" s="748">
        <v>0</v>
      </c>
      <c r="D88" s="734">
        <v>195011.28053470809</v>
      </c>
      <c r="E88" s="748">
        <v>1</v>
      </c>
      <c r="F88" s="735">
        <v>195011.28053470809</v>
      </c>
    </row>
    <row r="89" spans="1:6" ht="14.45" customHeight="1" thickBot="1" x14ac:dyDescent="0.25">
      <c r="A89" s="759" t="s">
        <v>1981</v>
      </c>
      <c r="B89" s="750"/>
      <c r="C89" s="751">
        <v>0</v>
      </c>
      <c r="D89" s="750">
        <v>127638.61998458821</v>
      </c>
      <c r="E89" s="751">
        <v>1</v>
      </c>
      <c r="F89" s="752">
        <v>127638.61998458821</v>
      </c>
    </row>
    <row r="90" spans="1:6" ht="14.45" customHeight="1" thickBot="1" x14ac:dyDescent="0.25">
      <c r="A90" s="753" t="s">
        <v>3</v>
      </c>
      <c r="B90" s="754">
        <v>92544.406000000017</v>
      </c>
      <c r="C90" s="755">
        <v>3.1265541134589021E-2</v>
      </c>
      <c r="D90" s="754">
        <v>2867404.555114198</v>
      </c>
      <c r="E90" s="755">
        <v>0.96873445886541065</v>
      </c>
      <c r="F90" s="756">
        <v>2959948.9611141989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044C509F-8024-460A-992B-AF34990A7C1A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2020-08-03T09:57:16Z</dcterms:modified>
</cp:coreProperties>
</file>